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abb.sharepoint.com/teams/LCA-EPDINELDS_DAINDIA/Shared Documents/General/LCA- IN/LCA_EPD_Report/LCA_Impact_Assessments/"/>
    </mc:Choice>
  </mc:AlternateContent>
  <xr:revisionPtr revIDLastSave="499" documentId="13_ncr:1_{942044C2-93F4-4031-B3D6-15668E337CFA}" xr6:coauthVersionLast="47" xr6:coauthVersionMax="47" xr10:uidLastSave="{205E357E-60BD-4F60-84AB-2FCF7BA4D137}"/>
  <bookViews>
    <workbookView xWindow="-110" yWindow="-110" windowWidth="19420" windowHeight="11620" xr2:uid="{00000000-000D-0000-FFFF-FFFF00000000}"/>
  </bookViews>
  <sheets>
    <sheet name="Extrapolation tool" sheetId="1" r:id="rId1"/>
    <sheet name="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N39" i="1"/>
  <c r="M39" i="1"/>
  <c r="L39" i="1"/>
  <c r="K39" i="1"/>
  <c r="J39" i="1"/>
  <c r="I39" i="1"/>
  <c r="N38" i="1"/>
  <c r="M38" i="1"/>
  <c r="L38" i="1"/>
  <c r="K38" i="1"/>
  <c r="J38" i="1"/>
  <c r="I38" i="1"/>
  <c r="N37" i="1"/>
  <c r="M37" i="1"/>
  <c r="L37" i="1"/>
  <c r="K37" i="1"/>
  <c r="J37" i="1"/>
  <c r="I37" i="1"/>
  <c r="N36" i="1"/>
  <c r="M36" i="1"/>
  <c r="L36" i="1"/>
  <c r="K36" i="1"/>
  <c r="J36" i="1"/>
  <c r="I36" i="1"/>
  <c r="N35" i="1"/>
  <c r="M35" i="1"/>
  <c r="L35" i="1"/>
  <c r="K35" i="1"/>
  <c r="J35" i="1"/>
  <c r="I35" i="1"/>
  <c r="N34" i="1"/>
  <c r="M34" i="1"/>
  <c r="L34" i="1"/>
  <c r="K34" i="1"/>
  <c r="J34" i="1"/>
  <c r="I34" i="1"/>
  <c r="N33" i="1"/>
  <c r="M33" i="1"/>
  <c r="L33" i="1"/>
  <c r="K33" i="1"/>
  <c r="J33" i="1"/>
  <c r="I33" i="1"/>
  <c r="N29" i="1"/>
  <c r="M29" i="1"/>
  <c r="L29" i="1"/>
  <c r="K29" i="1"/>
  <c r="J29" i="1"/>
  <c r="I29" i="1"/>
  <c r="N28" i="1"/>
  <c r="M28" i="1"/>
  <c r="L28" i="1"/>
  <c r="K28" i="1"/>
  <c r="J28" i="1"/>
  <c r="I28" i="1"/>
  <c r="N27" i="1"/>
  <c r="M27" i="1"/>
  <c r="L27" i="1"/>
  <c r="K27" i="1"/>
  <c r="J27" i="1"/>
  <c r="I27" i="1"/>
  <c r="N26" i="1"/>
  <c r="M26" i="1"/>
  <c r="L26" i="1"/>
  <c r="K26" i="1"/>
  <c r="J26" i="1"/>
  <c r="I26" i="1"/>
  <c r="N25" i="1"/>
  <c r="M25" i="1"/>
  <c r="L25" i="1"/>
  <c r="K25" i="1"/>
  <c r="J25" i="1"/>
  <c r="I25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M4" i="1"/>
  <c r="L4" i="1"/>
  <c r="K4" i="1"/>
  <c r="I4" i="1"/>
  <c r="J4" i="1"/>
  <c r="N4" i="1"/>
  <c r="M6" i="1" l="1"/>
  <c r="M7" i="1"/>
  <c r="M8" i="1"/>
  <c r="M9" i="1"/>
  <c r="M10" i="1"/>
  <c r="M11" i="1"/>
  <c r="M12" i="1"/>
  <c r="M13" i="1"/>
  <c r="M14" i="1"/>
  <c r="M15" i="1"/>
  <c r="M16" i="1"/>
  <c r="M5" i="1"/>
  <c r="N5" i="1"/>
  <c r="N6" i="1"/>
  <c r="N7" i="1"/>
  <c r="N8" i="1"/>
  <c r="N9" i="1"/>
  <c r="N10" i="1"/>
  <c r="N11" i="1"/>
  <c r="N12" i="1"/>
  <c r="N13" i="1"/>
  <c r="N14" i="1"/>
  <c r="N15" i="1"/>
  <c r="N16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I5" i="1"/>
  <c r="I6" i="1"/>
  <c r="I7" i="1"/>
  <c r="I8" i="1"/>
  <c r="I9" i="1"/>
  <c r="I10" i="1"/>
  <c r="I11" i="1"/>
  <c r="I12" i="1"/>
  <c r="I13" i="1"/>
  <c r="I14" i="1"/>
  <c r="I15" i="1"/>
  <c r="I16" i="1"/>
  <c r="H11" i="1" l="1"/>
  <c r="H12" i="1"/>
  <c r="H40" i="1" l="1"/>
  <c r="H39" i="1"/>
  <c r="H38" i="1"/>
  <c r="H37" i="1"/>
  <c r="H36" i="1"/>
  <c r="H35" i="1"/>
  <c r="H34" i="1"/>
  <c r="H33" i="1"/>
  <c r="H29" i="1"/>
  <c r="H28" i="1"/>
  <c r="H27" i="1"/>
  <c r="H26" i="1"/>
  <c r="H25" i="1"/>
  <c r="H24" i="1"/>
  <c r="H23" i="1"/>
  <c r="H22" i="1"/>
  <c r="H21" i="1"/>
  <c r="H20" i="1"/>
  <c r="H5" i="1" l="1"/>
  <c r="H7" i="1"/>
  <c r="H8" i="1"/>
  <c r="H15" i="1"/>
  <c r="H13" i="1"/>
  <c r="H6" i="1"/>
  <c r="H9" i="1"/>
  <c r="H14" i="1"/>
  <c r="H16" i="1"/>
  <c r="H10" i="1"/>
  <c r="H4" i="1"/>
</calcChain>
</file>

<file path=xl/sharedStrings.xml><?xml version="1.0" encoding="utf-8"?>
<sst xmlns="http://schemas.openxmlformats.org/spreadsheetml/2006/main" count="263" uniqueCount="72">
  <si>
    <t>Results:</t>
  </si>
  <si>
    <t>Impact category</t>
  </si>
  <si>
    <t>Unit</t>
  </si>
  <si>
    <t>Total</t>
  </si>
  <si>
    <t>Manufacturing</t>
  </si>
  <si>
    <t>Distribution</t>
  </si>
  <si>
    <t>Installation</t>
  </si>
  <si>
    <t>Use</t>
  </si>
  <si>
    <t>End-of-life</t>
  </si>
  <si>
    <t>GWP - total</t>
  </si>
  <si>
    <t>kg CO2 eq.</t>
  </si>
  <si>
    <r>
      <t>Use stage emission factor [kg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-eq/kWh]</t>
    </r>
  </si>
  <si>
    <t xml:space="preserve">default: 0,40 (European energy mix)
NB! Will only affect GWP-total in the use stage </t>
  </si>
  <si>
    <t>GWP - fossil</t>
  </si>
  <si>
    <t>Reference service life in years</t>
  </si>
  <si>
    <t>default: 10 years</t>
  </si>
  <si>
    <t>GWP - biogenic</t>
  </si>
  <si>
    <t>GWP - luluc</t>
  </si>
  <si>
    <t>ODP</t>
  </si>
  <si>
    <t>kg CFC-11 eq.</t>
  </si>
  <si>
    <t>AP</t>
  </si>
  <si>
    <t>mol H+ eq.</t>
  </si>
  <si>
    <t>EP - freshwater</t>
  </si>
  <si>
    <t>kg P eq.</t>
  </si>
  <si>
    <t>POCP</t>
  </si>
  <si>
    <t>kg NMVOC eq.</t>
  </si>
  <si>
    <t>ADP – minerals and metals</t>
  </si>
  <si>
    <t>kg Sb eq.</t>
  </si>
  <si>
    <t>ADP – fossil</t>
  </si>
  <si>
    <t>MJ, net calorific value</t>
  </si>
  <si>
    <t>WDP</t>
  </si>
  <si>
    <t>m3 eq.</t>
  </si>
  <si>
    <t>Resource use parameters</t>
  </si>
  <si>
    <t>PENRE</t>
  </si>
  <si>
    <t>MJ, low cal. value</t>
  </si>
  <si>
    <t>PERE</t>
  </si>
  <si>
    <t>PENRM</t>
  </si>
  <si>
    <t>PERM</t>
  </si>
  <si>
    <t>PENRT</t>
  </si>
  <si>
    <t>PERT</t>
  </si>
  <si>
    <t>FW</t>
  </si>
  <si>
    <t>m3</t>
  </si>
  <si>
    <t>MS</t>
  </si>
  <si>
    <t>kg</t>
  </si>
  <si>
    <t>RSF</t>
  </si>
  <si>
    <t>MJ</t>
  </si>
  <si>
    <t>NRSF</t>
  </si>
  <si>
    <t>Waste production indicators</t>
  </si>
  <si>
    <t>HWD</t>
  </si>
  <si>
    <t>NHWD</t>
  </si>
  <si>
    <t>RWD</t>
  </si>
  <si>
    <t>MER</t>
  </si>
  <si>
    <t>MFR</t>
  </si>
  <si>
    <t>CRU</t>
  </si>
  <si>
    <t>ETE</t>
  </si>
  <si>
    <t>EEE</t>
  </si>
  <si>
    <r>
      <t>Reference product impact values (</t>
    </r>
    <r>
      <rPr>
        <b/>
        <i/>
        <u/>
        <sz val="11"/>
        <color theme="1"/>
        <rFont val="Calibri"/>
        <family val="2"/>
        <scheme val="minor"/>
      </rPr>
      <t>value</t>
    </r>
    <r>
      <rPr>
        <b/>
        <i/>
        <u/>
        <vertAlign val="subscript"/>
        <sz val="11"/>
        <color theme="1"/>
        <rFont val="Calibri"/>
        <family val="2"/>
        <scheme val="minor"/>
      </rPr>
      <t>refproduct</t>
    </r>
    <r>
      <rPr>
        <b/>
        <u/>
        <sz val="11"/>
        <color theme="1"/>
        <rFont val="Calibri"/>
        <family val="2"/>
        <scheme val="minor"/>
      </rPr>
      <t>)</t>
    </r>
  </si>
  <si>
    <r>
      <t>Extrapolation constants (</t>
    </r>
    <r>
      <rPr>
        <b/>
        <i/>
        <u/>
        <sz val="11"/>
        <color theme="1"/>
        <rFont val="Calibri"/>
        <family val="2"/>
        <scheme val="minor"/>
      </rPr>
      <t>change%</t>
    </r>
    <r>
      <rPr>
        <b/>
        <u/>
        <sz val="11"/>
        <color theme="1"/>
        <rFont val="Calibri"/>
        <family val="2"/>
        <scheme val="minor"/>
      </rPr>
      <t>)</t>
    </r>
  </si>
  <si>
    <t>Change per Watt</t>
  </si>
  <si>
    <t>EP - marine</t>
  </si>
  <si>
    <t>kg N eq.</t>
  </si>
  <si>
    <t>EP - terrestrial</t>
  </si>
  <si>
    <t>mol N eq.</t>
  </si>
  <si>
    <t>Parameters (grey cells can be edited):</t>
  </si>
  <si>
    <t>Upstream</t>
  </si>
  <si>
    <t>Core</t>
  </si>
  <si>
    <t>Downstream</t>
  </si>
  <si>
    <r>
      <t>Weight of the relay (</t>
    </r>
    <r>
      <rPr>
        <i/>
        <sz val="11"/>
        <color theme="1"/>
        <rFont val="Calibri"/>
        <family val="2"/>
        <scheme val="minor"/>
      </rPr>
      <t>Weight</t>
    </r>
    <r>
      <rPr>
        <sz val="11"/>
        <color theme="1"/>
        <rFont val="Calibri"/>
        <family val="2"/>
        <scheme val="minor"/>
      </rPr>
      <t>)</t>
    </r>
  </si>
  <si>
    <r>
      <t>Power consumption (</t>
    </r>
    <r>
      <rPr>
        <i/>
        <sz val="11"/>
        <color theme="1"/>
        <rFont val="Calibri"/>
        <family val="2"/>
        <scheme val="minor"/>
      </rPr>
      <t>Power</t>
    </r>
    <r>
      <rPr>
        <sz val="11"/>
        <color theme="1"/>
        <rFont val="Calibri"/>
        <family val="2"/>
        <scheme val="minor"/>
      </rPr>
      <t>)</t>
    </r>
  </si>
  <si>
    <t>See EPD [kg]</t>
  </si>
  <si>
    <t>See EPD [W]</t>
  </si>
  <si>
    <t>Change per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</si>
</sst>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4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0" borderId="11" xfId="0" applyBorder="1"/>
    <xf numFmtId="0" fontId="0" fillId="0" borderId="5" xfId="0" applyBorder="1"/>
    <xf numFmtId="0" fontId="3" fillId="0" borderId="0" xfId="0" applyFont="1" applyAlignment="1">
      <alignment horizontal="left"/>
    </xf>
    <xf numFmtId="0" fontId="2" fillId="0" borderId="4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 applyAlignment="1">
      <alignment wrapText="1"/>
    </xf>
    <xf numFmtId="0" fontId="9" fillId="0" borderId="6" xfId="0" applyFont="1" applyBorder="1"/>
    <xf numFmtId="0" fontId="9" fillId="0" borderId="10" xfId="0" applyFont="1" applyBorder="1"/>
    <xf numFmtId="0" fontId="0" fillId="0" borderId="13" xfId="0" applyBorder="1"/>
    <xf numFmtId="0" fontId="2" fillId="0" borderId="14" xfId="0" applyFont="1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11" fontId="0" fillId="0" borderId="1" xfId="0" applyNumberFormat="1" applyBorder="1"/>
    <xf numFmtId="11" fontId="0" fillId="0" borderId="4" xfId="0" applyNumberFormat="1" applyBorder="1" applyAlignment="1">
      <alignment vertical="center"/>
    </xf>
    <xf numFmtId="11" fontId="0" fillId="0" borderId="4" xfId="0" applyNumberFormat="1" applyBorder="1"/>
    <xf numFmtId="11" fontId="0" fillId="0" borderId="6" xfId="0" applyNumberFormat="1" applyBorder="1"/>
    <xf numFmtId="0" fontId="0" fillId="0" borderId="9" xfId="0" applyBorder="1" applyAlignment="1">
      <alignment horizontal="center"/>
    </xf>
    <xf numFmtId="11" fontId="0" fillId="0" borderId="0" xfId="0" applyNumberFormat="1" applyBorder="1"/>
    <xf numFmtId="11" fontId="0" fillId="0" borderId="0" xfId="0" applyNumberFormat="1" applyBorder="1" applyAlignment="1">
      <alignment vertical="center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7" xfId="0" applyNumberFormat="1" applyBorder="1"/>
    <xf numFmtId="11" fontId="0" fillId="0" borderId="7" xfId="0" applyNumberFormat="1" applyBorder="1" applyAlignment="1">
      <alignment vertical="center"/>
    </xf>
    <xf numFmtId="11" fontId="0" fillId="0" borderId="8" xfId="0" applyNumberFormat="1" applyBorder="1"/>
    <xf numFmtId="11" fontId="0" fillId="0" borderId="2" xfId="0" applyNumberForma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0"/>
  <sheetViews>
    <sheetView tabSelected="1" zoomScale="85" zoomScaleNormal="85" workbookViewId="0">
      <selection activeCell="C3" sqref="C3"/>
    </sheetView>
  </sheetViews>
  <sheetFormatPr defaultRowHeight="14.5" x14ac:dyDescent="0.35"/>
  <cols>
    <col min="2" max="2" width="37.08984375" bestFit="1" customWidth="1"/>
    <col min="4" max="4" width="44.453125" customWidth="1"/>
    <col min="6" max="6" width="29" customWidth="1"/>
    <col min="7" max="7" width="13.81640625" customWidth="1"/>
    <col min="8" max="8" width="9.81640625" customWidth="1"/>
    <col min="9" max="9" width="12.453125" customWidth="1"/>
    <col min="10" max="10" width="11.54296875" customWidth="1"/>
    <col min="11" max="11" width="11.81640625" customWidth="1"/>
    <col min="12" max="12" width="11.54296875" customWidth="1"/>
    <col min="13" max="13" width="9.81640625" customWidth="1"/>
    <col min="14" max="14" width="10.453125" customWidth="1"/>
  </cols>
  <sheetData>
    <row r="2" spans="2:14" x14ac:dyDescent="0.35">
      <c r="B2" s="21" t="s">
        <v>63</v>
      </c>
      <c r="C2" s="24"/>
      <c r="F2" s="2" t="s">
        <v>0</v>
      </c>
      <c r="I2" s="31" t="s">
        <v>64</v>
      </c>
      <c r="J2" s="31" t="s">
        <v>65</v>
      </c>
      <c r="K2" s="40" t="s">
        <v>66</v>
      </c>
      <c r="L2" s="40"/>
      <c r="M2" s="40"/>
      <c r="N2" s="40"/>
    </row>
    <row r="3" spans="2:14" x14ac:dyDescent="0.35">
      <c r="B3" s="3" t="s">
        <v>67</v>
      </c>
      <c r="C3" s="34">
        <v>1.44</v>
      </c>
      <c r="D3" s="25" t="s">
        <v>69</v>
      </c>
      <c r="F3" s="23" t="s">
        <v>1</v>
      </c>
      <c r="G3" s="12" t="s">
        <v>2</v>
      </c>
      <c r="H3" s="38" t="s">
        <v>3</v>
      </c>
      <c r="I3" s="46" t="s">
        <v>4</v>
      </c>
      <c r="J3" s="46"/>
      <c r="K3" s="15" t="s">
        <v>5</v>
      </c>
      <c r="L3" s="15" t="s">
        <v>6</v>
      </c>
      <c r="M3" s="15" t="s">
        <v>7</v>
      </c>
      <c r="N3" s="15" t="s">
        <v>8</v>
      </c>
    </row>
    <row r="4" spans="2:14" x14ac:dyDescent="0.35">
      <c r="B4" s="6" t="s">
        <v>68</v>
      </c>
      <c r="C4" s="35">
        <v>2.2999999999999998</v>
      </c>
      <c r="D4" s="19" t="s">
        <v>70</v>
      </c>
      <c r="F4" s="3" t="s">
        <v>9</v>
      </c>
      <c r="G4" s="12" t="s">
        <v>10</v>
      </c>
      <c r="H4" s="42">
        <f t="shared" ref="H4:H16" si="0">SUM(I4:N4)</f>
        <v>131.87869035732064</v>
      </c>
      <c r="I4" s="42">
        <f>Data!D4*(1-Data!L4*(1.46-'Extrapolation tool'!$C$3))</f>
        <v>40.712564615010528</v>
      </c>
      <c r="J4" s="49">
        <f>Data!E4*(1-Data!M4*(1.46-'Extrapolation tool'!$C$3))</f>
        <v>8.2947446273157297</v>
      </c>
      <c r="K4" s="49">
        <f>Data!F4*(1-Data!N4*(1.46-'Extrapolation tool'!$C$3))</f>
        <v>0.62945127511355026</v>
      </c>
      <c r="L4" s="49">
        <f>Data!G4*(1-Data!O4*(1.46-'Extrapolation tool'!$C$3))</f>
        <v>0.20981972655927</v>
      </c>
      <c r="M4" s="49">
        <f>Data!H4*(1-Data!R4*(2.4-'Extrapolation tool'!$C$4))*$C$6/10*$C$5/0.4</f>
        <v>80.495924064711929</v>
      </c>
      <c r="N4" s="50">
        <f>Data!I4*(1-Data!Q4*(1.46-'Extrapolation tool'!$C$3))</f>
        <v>1.5361860486096486</v>
      </c>
    </row>
    <row r="5" spans="2:14" ht="29" x14ac:dyDescent="0.35">
      <c r="B5" s="32" t="s">
        <v>11</v>
      </c>
      <c r="C5" s="36">
        <v>0.4</v>
      </c>
      <c r="D5" s="26" t="s">
        <v>12</v>
      </c>
      <c r="F5" s="32" t="s">
        <v>13</v>
      </c>
      <c r="G5" s="33" t="s">
        <v>10</v>
      </c>
      <c r="H5" s="43">
        <f t="shared" si="0"/>
        <v>128.70211568609813</v>
      </c>
      <c r="I5" s="44">
        <f>Data!D5*(1-Data!L5*(1.46-'Extrapolation tool'!$C$3))</f>
        <v>40.43456708166665</v>
      </c>
      <c r="J5" s="47">
        <f>Data!E5*(1-Data!M5*(1.46-'Extrapolation tool'!$C$3))</f>
        <v>8.3901722562846395</v>
      </c>
      <c r="K5" s="47">
        <f>Data!F5*(1-Data!N5*(1.46-'Extrapolation tool'!$C$3))</f>
        <v>0.62884929099120657</v>
      </c>
      <c r="L5" s="47">
        <f>Data!G5*(1-Data!O5*(1.46-'Extrapolation tool'!$C$3))</f>
        <v>1.17640609845771E-2</v>
      </c>
      <c r="M5" s="48">
        <f>Data!H5*(1-Data!R5*(2.4-'Extrapolation tool'!$C$4))*$C$6/10</f>
        <v>77.717546088495055</v>
      </c>
      <c r="N5" s="51">
        <f>Data!I5*(1-Data!Q5*(1.46-'Extrapolation tool'!$C$3))</f>
        <v>1.5192169076759983</v>
      </c>
    </row>
    <row r="6" spans="2:14" x14ac:dyDescent="0.35">
      <c r="B6" s="27" t="s">
        <v>14</v>
      </c>
      <c r="C6" s="37">
        <v>10</v>
      </c>
      <c r="D6" s="28" t="s">
        <v>15</v>
      </c>
      <c r="F6" s="6" t="s">
        <v>16</v>
      </c>
      <c r="G6" t="s">
        <v>10</v>
      </c>
      <c r="H6" s="44">
        <f t="shared" si="0"/>
        <v>2.9235672843290748</v>
      </c>
      <c r="I6" s="44">
        <f>Data!D6*(1-Data!L6*(1.46-'Extrapolation tool'!$C$3))</f>
        <v>0.21315771776976575</v>
      </c>
      <c r="J6" s="47">
        <f>Data!E6*(1-Data!M6*(1.46-'Extrapolation tool'!$C$3))</f>
        <v>-9.9822395514610002E-2</v>
      </c>
      <c r="K6" s="47">
        <f>Data!F6*(1-Data!N6*(1.46-'Extrapolation tool'!$C$3))</f>
        <v>2.4367023465025669E-4</v>
      </c>
      <c r="L6" s="47">
        <f>Data!G6*(1-Data!O6*(1.46-'Extrapolation tool'!$C$3))</f>
        <v>0.19805000557114799</v>
      </c>
      <c r="M6" s="48">
        <f>Data!H6*(1-Data!R6*(2.4-'Extrapolation tool'!$C$4))*$C$6/10</f>
        <v>2.5951287536093619</v>
      </c>
      <c r="N6" s="51">
        <f>Data!I6*(1-Data!Q6*(1.46-'Extrapolation tool'!$C$3))</f>
        <v>1.6809532658758869E-2</v>
      </c>
    </row>
    <row r="7" spans="2:14" x14ac:dyDescent="0.35">
      <c r="F7" s="6" t="s">
        <v>17</v>
      </c>
      <c r="G7" t="s">
        <v>10</v>
      </c>
      <c r="H7" s="44">
        <f t="shared" si="0"/>
        <v>0.25300738689345348</v>
      </c>
      <c r="I7" s="44">
        <f>Data!D7*(1-Data!L7*(1.46-'Extrapolation tool'!$C$3))</f>
        <v>6.4839815574166584E-2</v>
      </c>
      <c r="J7" s="47">
        <f>Data!E7*(1-Data!M7*(1.46-'Extrapolation tool'!$C$3))</f>
        <v>4.3947665457051499E-3</v>
      </c>
      <c r="K7" s="47">
        <f>Data!F7*(1-Data!N7*(1.46-'Extrapolation tool'!$C$3))</f>
        <v>3.5831388769333477E-4</v>
      </c>
      <c r="L7" s="47">
        <f>Data!G7*(1-Data!O7*(1.46-'Extrapolation tool'!$C$3))</f>
        <v>5.6600035450420303E-6</v>
      </c>
      <c r="M7" s="48">
        <f>Data!H7*(1-Data!R7*(2.4-'Extrapolation tool'!$C$4))*$C$6/10</f>
        <v>0.18324922260744736</v>
      </c>
      <c r="N7" s="51">
        <f>Data!I7*(1-Data!Q7*(1.46-'Extrapolation tool'!$C$3))</f>
        <v>1.5960827489601914E-4</v>
      </c>
    </row>
    <row r="8" spans="2:14" x14ac:dyDescent="0.35">
      <c r="F8" s="6" t="s">
        <v>18</v>
      </c>
      <c r="G8" t="s">
        <v>19</v>
      </c>
      <c r="H8" s="44">
        <f t="shared" si="0"/>
        <v>7.3317034798100981E-6</v>
      </c>
      <c r="I8" s="44">
        <f>Data!D8*(1-Data!L8*(1.46-'Extrapolation tool'!$C$3))</f>
        <v>3.1543693998941232E-6</v>
      </c>
      <c r="J8" s="47">
        <f>Data!E8*(1-Data!M8*(1.46-'Extrapolation tool'!$C$3))</f>
        <v>1.7300080646171201E-7</v>
      </c>
      <c r="K8" s="47">
        <f>Data!F8*(1-Data!N8*(1.46-'Extrapolation tool'!$C$3))</f>
        <v>1.3528161691096053E-7</v>
      </c>
      <c r="L8" s="47">
        <f>Data!G8*(1-Data!O8*(1.46-'Extrapolation tool'!$C$3))</f>
        <v>2.4176383008844399E-9</v>
      </c>
      <c r="M8" s="48">
        <f>Data!H8*(1-Data!R8*(2.4-'Extrapolation tool'!$C$4))*$C$6/10</f>
        <v>3.8539736371807389E-6</v>
      </c>
      <c r="N8" s="51">
        <f>Data!I8*(1-Data!Q8*(1.46-'Extrapolation tool'!$C$3))</f>
        <v>1.2660381061679301E-8</v>
      </c>
    </row>
    <row r="9" spans="2:14" x14ac:dyDescent="0.35">
      <c r="F9" s="6" t="s">
        <v>20</v>
      </c>
      <c r="G9" t="s">
        <v>21</v>
      </c>
      <c r="H9" s="44">
        <f t="shared" si="0"/>
        <v>0.86057249414096204</v>
      </c>
      <c r="I9" s="44">
        <f>Data!D9*(1-Data!L9*(1.46-'Extrapolation tool'!$C$3))</f>
        <v>0.38699708673310768</v>
      </c>
      <c r="J9" s="47">
        <f>Data!E9*(1-Data!M9*(1.46-'Extrapolation tool'!$C$3))</f>
        <v>4.17105294759849E-2</v>
      </c>
      <c r="K9" s="47">
        <f>Data!F9*(1-Data!N9*(1.46-'Extrapolation tool'!$C$3))</f>
        <v>1.216361678242198E-2</v>
      </c>
      <c r="L9" s="47">
        <f>Data!G9*(1-Data!O9*(1.46-'Extrapolation tool'!$C$3))</f>
        <v>7.2559486860943699E-5</v>
      </c>
      <c r="M9" s="48">
        <f>Data!H9*(1-Data!R9*(2.4-'Extrapolation tool'!$C$4))*$C$6/10</f>
        <v>0.4186530035254859</v>
      </c>
      <c r="N9" s="51">
        <f>Data!I9*(1-Data!Q9*(1.46-'Extrapolation tool'!$C$3))</f>
        <v>9.7569813710050672E-4</v>
      </c>
    </row>
    <row r="10" spans="2:14" x14ac:dyDescent="0.35">
      <c r="F10" s="6" t="s">
        <v>22</v>
      </c>
      <c r="G10" t="s">
        <v>23</v>
      </c>
      <c r="H10" s="44">
        <f t="shared" si="0"/>
        <v>0.12998961093987338</v>
      </c>
      <c r="I10" s="44">
        <f>Data!D10*(1-Data!L10*(1.46-'Extrapolation tool'!$C$3))</f>
        <v>4.7931191570459351E-2</v>
      </c>
      <c r="J10" s="47">
        <f>Data!E10*(1-Data!M10*(1.46-'Extrapolation tool'!$C$3))</f>
        <v>4.2962313545355903E-3</v>
      </c>
      <c r="K10" s="47">
        <f>Data!F10*(1-Data!N10*(1.46-'Extrapolation tool'!$C$3))</f>
        <v>3.0300404416865544E-5</v>
      </c>
      <c r="L10" s="47">
        <f>Data!G10*(1-Data!O10*(1.46-'Extrapolation tool'!$C$3))</f>
        <v>1.08175495357204E-6</v>
      </c>
      <c r="M10" s="48">
        <f>Data!H10*(1-Data!R10*(2.4-'Extrapolation tool'!$C$4))*$C$6/10</f>
        <v>7.7678783437156548E-2</v>
      </c>
      <c r="N10" s="51">
        <f>Data!I10*(1-Data!Q10*(1.46-'Extrapolation tool'!$C$3))</f>
        <v>5.2022418351455763E-5</v>
      </c>
    </row>
    <row r="11" spans="2:14" x14ac:dyDescent="0.35">
      <c r="F11" s="6" t="s">
        <v>59</v>
      </c>
      <c r="G11" t="s">
        <v>60</v>
      </c>
      <c r="H11" s="44">
        <f t="shared" ref="H11:H12" si="1">SUM(I11:N11)</f>
        <v>0.15474942809027073</v>
      </c>
      <c r="I11" s="44">
        <f>Data!D11*(1-Data!L11*(1.46-'Extrapolation tool'!$C$3))</f>
        <v>6.8183273897469324E-2</v>
      </c>
      <c r="J11" s="47">
        <f>Data!E11*(1-Data!M11*(1.46-'Extrapolation tool'!$C$3))</f>
        <v>9.98640090927903E-3</v>
      </c>
      <c r="K11" s="47">
        <f>Data!F11*(1-Data!N11*(1.46-'Extrapolation tool'!$C$3))</f>
        <v>3.1433362207835248E-3</v>
      </c>
      <c r="L11" s="47">
        <f>Data!G11*(1-Data!O11*(1.46-'Extrapolation tool'!$C$3))</f>
        <v>1.16374691766616E-4</v>
      </c>
      <c r="M11" s="48">
        <f>Data!H11*(1-Data!R11*(2.4-'Extrapolation tool'!$C$4))*$C$6/10</f>
        <v>7.2474423814296876E-2</v>
      </c>
      <c r="N11" s="51">
        <f>Data!I11*(1-Data!Q11*(1.46-'Extrapolation tool'!$C$3))</f>
        <v>8.4561855667533953E-4</v>
      </c>
    </row>
    <row r="12" spans="2:14" x14ac:dyDescent="0.35">
      <c r="F12" s="6" t="s">
        <v>61</v>
      </c>
      <c r="G12" t="s">
        <v>62</v>
      </c>
      <c r="H12" s="44">
        <f t="shared" si="1"/>
        <v>1.5174408145997749</v>
      </c>
      <c r="I12" s="44">
        <f>Data!D12*(1-Data!L12*(1.46-'Extrapolation tool'!$C$3))</f>
        <v>0.75551246310220943</v>
      </c>
      <c r="J12" s="47">
        <f>Data!E12*(1-Data!M12*(1.46-'Extrapolation tool'!$C$3))</f>
        <v>9.1721663755114202E-2</v>
      </c>
      <c r="K12" s="47">
        <f>Data!F12*(1-Data!N12*(1.46-'Extrapolation tool'!$C$3))</f>
        <v>3.4830251287375907E-2</v>
      </c>
      <c r="L12" s="47">
        <f>Data!G12*(1-Data!O12*(1.46-'Extrapolation tool'!$C$3))</f>
        <v>2.60850667863354E-4</v>
      </c>
      <c r="M12" s="48">
        <f>Data!H12*(1-Data!R12*(2.4-'Extrapolation tool'!$C$4))*$C$6/10</f>
        <v>0.63171158376945635</v>
      </c>
      <c r="N12" s="51">
        <f>Data!I12*(1-Data!Q12*(1.46-'Extrapolation tool'!$C$3))</f>
        <v>3.4040020177556821E-3</v>
      </c>
    </row>
    <row r="13" spans="2:14" x14ac:dyDescent="0.35">
      <c r="F13" s="6" t="s">
        <v>24</v>
      </c>
      <c r="G13" t="s">
        <v>25</v>
      </c>
      <c r="H13" s="44">
        <f t="shared" si="0"/>
        <v>0.39695193184829763</v>
      </c>
      <c r="I13" s="44">
        <f>Data!D13*(1-Data!L13*(1.46-'Extrapolation tool'!$C$3))</f>
        <v>0.19093663983455753</v>
      </c>
      <c r="J13" s="47">
        <f>Data!E13*(1-Data!M13*(1.46-'Extrapolation tool'!$C$3))</f>
        <v>2.3465328164813899E-2</v>
      </c>
      <c r="K13" s="47">
        <f>Data!F13*(1-Data!N13*(1.46-'Extrapolation tool'!$C$3))</f>
        <v>9.1705841749512799E-3</v>
      </c>
      <c r="L13" s="47">
        <f>Data!G13*(1-Data!O13*(1.46-'Extrapolation tool'!$C$3))</f>
        <v>9.9507808965467199E-5</v>
      </c>
      <c r="M13" s="48">
        <f>Data!H13*(1-Data!R13*(2.4-'Extrapolation tool'!$C$4))*$C$6/10</f>
        <v>0.17241469834804049</v>
      </c>
      <c r="N13" s="51">
        <f>Data!I13*(1-Data!Q13*(1.46-'Extrapolation tool'!$C$3))</f>
        <v>8.6517351696894476E-4</v>
      </c>
    </row>
    <row r="14" spans="2:14" x14ac:dyDescent="0.35">
      <c r="F14" s="6" t="s">
        <v>26</v>
      </c>
      <c r="G14" t="s">
        <v>27</v>
      </c>
      <c r="H14" s="44">
        <f t="shared" si="0"/>
        <v>1.5069850617456262E-2</v>
      </c>
      <c r="I14" s="44">
        <f>Data!D14*(1-Data!L14*(1.46-'Extrapolation tool'!$C$3))</f>
        <v>1.4872578426419373E-2</v>
      </c>
      <c r="J14" s="47">
        <f>Data!E14*(1-Data!M14*(1.46-'Extrapolation tool'!$C$3))</f>
        <v>9.8354972678406197E-6</v>
      </c>
      <c r="K14" s="47">
        <f>Data!F14*(1-Data!N14*(1.46-'Extrapolation tool'!$C$3))</f>
        <v>1.5059413716308501E-6</v>
      </c>
      <c r="L14" s="47">
        <f>Data!G14*(1-Data!O14*(1.46-'Extrapolation tool'!$C$3))</f>
        <v>3.9924955466342099E-8</v>
      </c>
      <c r="M14" s="48">
        <f>Data!H14*(1-Data!R14*(2.4-'Extrapolation tool'!$C$4))*$C$6/10</f>
        <v>1.8434644570454849E-4</v>
      </c>
      <c r="N14" s="51">
        <f>Data!I14*(1-Data!Q14*(1.46-'Extrapolation tool'!$C$3))</f>
        <v>1.5443817374033094E-6</v>
      </c>
    </row>
    <row r="15" spans="2:14" x14ac:dyDescent="0.35">
      <c r="F15" s="6" t="s">
        <v>28</v>
      </c>
      <c r="G15" t="s">
        <v>29</v>
      </c>
      <c r="H15" s="44">
        <f t="shared" si="0"/>
        <v>2294.3746167928075</v>
      </c>
      <c r="I15" s="44">
        <f>Data!D15*(1-Data!L15*(1.46-'Extrapolation tool'!$C$3))</f>
        <v>519.48570604046495</v>
      </c>
      <c r="J15" s="47">
        <f>Data!E15*(1-Data!M15*(1.46-'Extrapolation tool'!$C$3))</f>
        <v>101.39063173695401</v>
      </c>
      <c r="K15" s="47">
        <f>Data!F15*(1-Data!N15*(1.46-'Extrapolation tool'!$C$3))</f>
        <v>8.7835255738893014</v>
      </c>
      <c r="L15" s="47">
        <f>Data!G15*(1-Data!O15*(1.46-'Extrapolation tool'!$C$3))</f>
        <v>0.16743493987194599</v>
      </c>
      <c r="M15" s="48">
        <f>Data!H15*(1-Data!R15*(2.4-'Extrapolation tool'!$C$4))*$C$6/10</f>
        <v>1662.8164431187215</v>
      </c>
      <c r="N15" s="51">
        <f>Data!I15*(1-Data!Q15*(1.46-'Extrapolation tool'!$C$3))</f>
        <v>1.7308753829057999</v>
      </c>
    </row>
    <row r="16" spans="2:14" x14ac:dyDescent="0.35">
      <c r="F16" s="9" t="s">
        <v>30</v>
      </c>
      <c r="G16" s="13" t="s">
        <v>31</v>
      </c>
      <c r="H16" s="45">
        <f t="shared" si="0"/>
        <v>32.338349499399271</v>
      </c>
      <c r="I16" s="45">
        <f>Data!D16*(1-Data!L16*(1.46-'Extrapolation tool'!$C$3))</f>
        <v>12.817847813275018</v>
      </c>
      <c r="J16" s="52">
        <f>Data!E16*(1-Data!M16*(1.46-'Extrapolation tool'!$C$3))</f>
        <v>1.4338631988827</v>
      </c>
      <c r="K16" s="52">
        <f>Data!F16*(1-Data!N16*(1.46-'Extrapolation tool'!$C$3))</f>
        <v>2.1278002940613352E-2</v>
      </c>
      <c r="L16" s="52">
        <f>Data!G16*(1-Data!O16*(1.46-'Extrapolation tool'!$C$3))</f>
        <v>2.8647728117618902E-3</v>
      </c>
      <c r="M16" s="53">
        <f>Data!H16*(1-Data!R16*(2.4-'Extrapolation tool'!$C$4))*$C$6/10</f>
        <v>18.020272575258055</v>
      </c>
      <c r="N16" s="54">
        <f>Data!I16*(1-Data!Q16*(1.46-'Extrapolation tool'!$C$3))</f>
        <v>4.2223136231121082E-2</v>
      </c>
    </row>
    <row r="17" spans="6:14" x14ac:dyDescent="0.35">
      <c r="F17" s="6"/>
      <c r="N17" s="20"/>
    </row>
    <row r="18" spans="6:14" x14ac:dyDescent="0.35">
      <c r="F18" s="22"/>
      <c r="I18" s="31" t="s">
        <v>64</v>
      </c>
      <c r="J18" s="31" t="s">
        <v>65</v>
      </c>
      <c r="K18" s="40" t="s">
        <v>66</v>
      </c>
      <c r="L18" s="40"/>
      <c r="M18" s="40"/>
      <c r="N18" s="40"/>
    </row>
    <row r="19" spans="6:14" x14ac:dyDescent="0.35">
      <c r="F19" s="23" t="s">
        <v>32</v>
      </c>
      <c r="G19" s="12" t="s">
        <v>2</v>
      </c>
      <c r="H19" s="15" t="s">
        <v>3</v>
      </c>
      <c r="I19" s="46" t="s">
        <v>4</v>
      </c>
      <c r="J19" s="46"/>
      <c r="K19" s="15" t="s">
        <v>5</v>
      </c>
      <c r="L19" s="15" t="s">
        <v>6</v>
      </c>
      <c r="M19" s="15" t="s">
        <v>7</v>
      </c>
      <c r="N19" s="15" t="s">
        <v>8</v>
      </c>
    </row>
    <row r="20" spans="6:14" x14ac:dyDescent="0.35">
      <c r="F20" s="3" t="s">
        <v>33</v>
      </c>
      <c r="G20" s="12" t="s">
        <v>34</v>
      </c>
      <c r="H20" s="42">
        <f t="shared" ref="H20:H29" si="2">SUM(I20:N20)</f>
        <v>2277.4320885462921</v>
      </c>
      <c r="I20" s="42">
        <f>Data!D20*(1-Data!L20*(1.46-'Extrapolation tool'!$C$3))</f>
        <v>503.48479398328396</v>
      </c>
      <c r="J20" s="49">
        <f>Data!E20*(1-Data!M20*(1.46-'Extrapolation tool'!$C$3))</f>
        <v>101.30657604628738</v>
      </c>
      <c r="K20" s="49">
        <f>Data!F20*(1-Data!N20*(1.46-'Extrapolation tool'!$C$3))</f>
        <v>8.7839309460303703</v>
      </c>
      <c r="L20" s="49">
        <f>Data!G20*(1-Data!O20*(1.46-'Extrapolation tool'!$C$3))</f>
        <v>0.16744180653438601</v>
      </c>
      <c r="M20" s="55">
        <f>Data!H20*(1-Data!R20*(2.4-'Extrapolation tool'!$C$4))*$C$6/10</f>
        <v>1661.9584553293123</v>
      </c>
      <c r="N20" s="50">
        <f>Data!I20*(1-Data!Q20*(1.46-'Extrapolation tool'!$C$3))</f>
        <v>1.7308904348436502</v>
      </c>
    </row>
    <row r="21" spans="6:14" x14ac:dyDescent="0.35">
      <c r="F21" s="6" t="s">
        <v>35</v>
      </c>
      <c r="G21" t="s">
        <v>34</v>
      </c>
      <c r="H21" s="44">
        <f t="shared" si="2"/>
        <v>352.35775240294862</v>
      </c>
      <c r="I21" s="44">
        <f>Data!D21*(1-Data!L21*(1.46-'Extrapolation tool'!$C$3))</f>
        <v>54.034390896242606</v>
      </c>
      <c r="J21" s="47">
        <f>Data!E21*(1-Data!M21*(1.46-'Extrapolation tool'!$C$3))</f>
        <v>2.2775962318395004</v>
      </c>
      <c r="K21" s="47">
        <f>Data!F21*(1-Data!N21*(1.46-'Extrapolation tool'!$C$3))</f>
        <v>9.3068807856165739E-2</v>
      </c>
      <c r="L21" s="47">
        <f>Data!G21*(1-Data!O21*(1.46-'Extrapolation tool'!$C$3))</f>
        <v>3.39760683151162E-3</v>
      </c>
      <c r="M21" s="48">
        <f>Data!H21*(1-Data!R21*(2.4-'Extrapolation tool'!$C$4))*$C$6/10</f>
        <v>295.80616842585601</v>
      </c>
      <c r="N21" s="51">
        <f>Data!I21*(1-Data!Q21*(1.46-'Extrapolation tool'!$C$3))</f>
        <v>0.14313043432283543</v>
      </c>
    </row>
    <row r="22" spans="6:14" x14ac:dyDescent="0.35">
      <c r="F22" s="6" t="s">
        <v>36</v>
      </c>
      <c r="G22" t="s">
        <v>34</v>
      </c>
      <c r="H22" s="44">
        <f t="shared" si="2"/>
        <v>16.074393486854461</v>
      </c>
      <c r="I22" s="44">
        <f>Data!D22*(1-Data!L22*(1.46-'Extrapolation tool'!$C$3))</f>
        <v>16.000911161034828</v>
      </c>
      <c r="J22" s="47">
        <f>Data!E22*(1-Data!M22*(1.46-'Extrapolation tool'!$C$3))</f>
        <v>7.3482325819631406E-2</v>
      </c>
      <c r="K22" s="47">
        <f>Data!F22*(1-Data!N22*(1.46-'Extrapolation tool'!$C$3))</f>
        <v>0</v>
      </c>
      <c r="L22" s="47">
        <f>Data!G22*(1-Data!O22*(1.46-'Extrapolation tool'!$C$3))</f>
        <v>0</v>
      </c>
      <c r="M22" s="48">
        <f>Data!H22*(1-Data!R22*(2.4-'Extrapolation tool'!$C$4))*$C$6/10</f>
        <v>0</v>
      </c>
      <c r="N22" s="51">
        <f>Data!I22*(1-Data!Q22*(1.46-'Extrapolation tool'!$C$3))</f>
        <v>0</v>
      </c>
    </row>
    <row r="23" spans="6:14" x14ac:dyDescent="0.35">
      <c r="F23" s="6" t="s">
        <v>37</v>
      </c>
      <c r="G23" t="s">
        <v>34</v>
      </c>
      <c r="H23" s="44">
        <f t="shared" si="2"/>
        <v>7.0315264999972404</v>
      </c>
      <c r="I23" s="44">
        <f>Data!D23*(1-Data!L23*(1.46-'Extrapolation tool'!$C$3))</f>
        <v>0</v>
      </c>
      <c r="J23" s="47">
        <f>Data!E23*(1-Data!M23*(1.46-'Extrapolation tool'!$C$3))</f>
        <v>7.0315264999972404</v>
      </c>
      <c r="K23" s="47">
        <f>Data!F23*(1-Data!N23*(1.46-'Extrapolation tool'!$C$3))</f>
        <v>0</v>
      </c>
      <c r="L23" s="47">
        <f>Data!G23*(1-Data!O23*(1.46-'Extrapolation tool'!$C$3))</f>
        <v>0</v>
      </c>
      <c r="M23" s="48">
        <f>Data!H23*(1-Data!R23*(2.4-'Extrapolation tool'!$C$4))*$C$6/10</f>
        <v>0</v>
      </c>
      <c r="N23" s="51">
        <f>Data!I23*(1-Data!Q23*(1.46-'Extrapolation tool'!$C$3))</f>
        <v>0</v>
      </c>
    </row>
    <row r="24" spans="6:14" x14ac:dyDescent="0.35">
      <c r="F24" s="6" t="s">
        <v>38</v>
      </c>
      <c r="G24" t="s">
        <v>34</v>
      </c>
      <c r="H24" s="44">
        <f t="shared" si="2"/>
        <v>2293.5064820331468</v>
      </c>
      <c r="I24" s="44">
        <f>Data!D24*(1-Data!L24*(1.46-'Extrapolation tool'!$C$3))</f>
        <v>519.48570514431879</v>
      </c>
      <c r="J24" s="47">
        <f>Data!E24*(1-Data!M24*(1.46-'Extrapolation tool'!$C$3))</f>
        <v>101.380058372107</v>
      </c>
      <c r="K24" s="47">
        <f>Data!F24*(1-Data!N24*(1.46-'Extrapolation tool'!$C$3))</f>
        <v>8.7839309460303703</v>
      </c>
      <c r="L24" s="47">
        <f>Data!G24*(1-Data!O24*(1.46-'Extrapolation tool'!$C$3))</f>
        <v>0.16744180653438601</v>
      </c>
      <c r="M24" s="48">
        <f>Data!H24*(1-Data!R24*(2.4-'Extrapolation tool'!$C$4))*$C$6/10</f>
        <v>1661.9584553293123</v>
      </c>
      <c r="N24" s="51">
        <f>Data!I24*(1-Data!Q24*(1.46-'Extrapolation tool'!$C$3))</f>
        <v>1.7308904348436502</v>
      </c>
    </row>
    <row r="25" spans="6:14" x14ac:dyDescent="0.35">
      <c r="F25" s="6" t="s">
        <v>39</v>
      </c>
      <c r="G25" t="s">
        <v>34</v>
      </c>
      <c r="H25" s="44">
        <f t="shared" si="2"/>
        <v>359.38927890294588</v>
      </c>
      <c r="I25" s="44">
        <f>Data!D25*(1-Data!L25*(1.46-'Extrapolation tool'!$C$3))</f>
        <v>54.034390896242606</v>
      </c>
      <c r="J25" s="47">
        <f>Data!E25*(1-Data!M25*(1.46-'Extrapolation tool'!$C$3))</f>
        <v>9.3091227318367409</v>
      </c>
      <c r="K25" s="47">
        <f>Data!F25*(1-Data!N25*(1.46-'Extrapolation tool'!$C$3))</f>
        <v>9.3068807856165739E-2</v>
      </c>
      <c r="L25" s="47">
        <f>Data!G25*(1-Data!O25*(1.46-'Extrapolation tool'!$C$3))</f>
        <v>3.39760683151162E-3</v>
      </c>
      <c r="M25" s="48">
        <f>Data!H25*(1-Data!R25*(2.4-'Extrapolation tool'!$C$4))*$C$6/10</f>
        <v>295.80616842585601</v>
      </c>
      <c r="N25" s="51">
        <f>Data!I25*(1-Data!Q25*(1.46-'Extrapolation tool'!$C$3))</f>
        <v>0.14313043432283543</v>
      </c>
    </row>
    <row r="26" spans="6:14" x14ac:dyDescent="0.35">
      <c r="F26" s="6" t="s">
        <v>40</v>
      </c>
      <c r="G26" t="s">
        <v>41</v>
      </c>
      <c r="H26" s="44">
        <f t="shared" si="2"/>
        <v>1.882802217379218</v>
      </c>
      <c r="I26" s="44">
        <f>Data!D26*(1-Data!L26*(1.46-'Extrapolation tool'!$C$3))</f>
        <v>0.43276259844776077</v>
      </c>
      <c r="J26" s="47">
        <f>Data!E26*(1-Data!M26*(1.46-'Extrapolation tool'!$C$3))</f>
        <v>3.3009151459982802E-2</v>
      </c>
      <c r="K26" s="47">
        <f>Data!F26*(1-Data!N26*(1.46-'Extrapolation tool'!$C$3))</f>
        <v>7.5643766742761892E-4</v>
      </c>
      <c r="L26" s="47">
        <f>Data!G26*(1-Data!O26*(1.46-'Extrapolation tool'!$C$3))</f>
        <v>9.4147661291463895E-5</v>
      </c>
      <c r="M26" s="48">
        <f>Data!H26*(1-Data!R26*(2.4-'Extrapolation tool'!$C$4))*$C$6/10</f>
        <v>1.4146679259847483</v>
      </c>
      <c r="N26" s="51">
        <f>Data!I26*(1-Data!Q26*(1.46-'Extrapolation tool'!$C$3))</f>
        <v>1.511956158006981E-3</v>
      </c>
    </row>
    <row r="27" spans="6:14" x14ac:dyDescent="0.35">
      <c r="F27" s="6" t="s">
        <v>42</v>
      </c>
      <c r="G27" t="s">
        <v>43</v>
      </c>
      <c r="H27" s="44">
        <f t="shared" si="2"/>
        <v>0.60493512268838012</v>
      </c>
      <c r="I27" s="44">
        <f>Data!D27*(1-Data!L27*(1.46-'Extrapolation tool'!$C$3))</f>
        <v>0.16204417084429215</v>
      </c>
      <c r="J27" s="47">
        <f>Data!E27*(1-Data!M27*(1.46-'Extrapolation tool'!$C$3))</f>
        <v>0.442890951844088</v>
      </c>
      <c r="K27" s="47">
        <f>Data!F27*(1-Data!N27*(1.46-'Extrapolation tool'!$C$3))</f>
        <v>0</v>
      </c>
      <c r="L27" s="47">
        <f>Data!G27*(1-Data!O27*(1.46-'Extrapolation tool'!$C$3))</f>
        <v>0</v>
      </c>
      <c r="M27" s="48">
        <f>Data!H27*(1-Data!R27*(2.4-'Extrapolation tool'!$C$4))*$C$6/10</f>
        <v>0</v>
      </c>
      <c r="N27" s="51">
        <f>Data!I27*(1-Data!Q27*(1.46-'Extrapolation tool'!$C$3))</f>
        <v>0</v>
      </c>
    </row>
    <row r="28" spans="6:14" x14ac:dyDescent="0.35">
      <c r="F28" s="6" t="s">
        <v>44</v>
      </c>
      <c r="G28" t="s">
        <v>45</v>
      </c>
      <c r="H28" s="44">
        <f t="shared" si="2"/>
        <v>0</v>
      </c>
      <c r="I28" s="44">
        <f>Data!D28*(1-Data!L28*(1.46-'Extrapolation tool'!$C$3))</f>
        <v>0</v>
      </c>
      <c r="J28" s="47">
        <f>Data!E28*(1-Data!M28*(1.46-'Extrapolation tool'!$C$3))</f>
        <v>0</v>
      </c>
      <c r="K28" s="47">
        <f>Data!F28*(1-Data!N28*(1.46-'Extrapolation tool'!$C$3))</f>
        <v>0</v>
      </c>
      <c r="L28" s="47">
        <f>Data!G28*(1-Data!O28*(1.46-'Extrapolation tool'!$C$3))</f>
        <v>0</v>
      </c>
      <c r="M28" s="48">
        <f>Data!H28*(1-Data!R28*(2.4-'Extrapolation tool'!$C$4))*$C$6/10</f>
        <v>0</v>
      </c>
      <c r="N28" s="51">
        <f>Data!I28*(1-Data!Q28*(1.46-'Extrapolation tool'!$C$3))</f>
        <v>0</v>
      </c>
    </row>
    <row r="29" spans="6:14" x14ac:dyDescent="0.35">
      <c r="F29" s="9" t="s">
        <v>46</v>
      </c>
      <c r="G29" s="13" t="s">
        <v>45</v>
      </c>
      <c r="H29" s="45">
        <f t="shared" si="2"/>
        <v>0</v>
      </c>
      <c r="I29" s="45">
        <f>Data!D29*(1-Data!L29*(1.46-'Extrapolation tool'!$C$3))</f>
        <v>0</v>
      </c>
      <c r="J29" s="52">
        <f>Data!E29*(1-Data!M29*(1.46-'Extrapolation tool'!$C$3))</f>
        <v>0</v>
      </c>
      <c r="K29" s="52">
        <f>Data!F29*(1-Data!N29*(1.46-'Extrapolation tool'!$C$3))</f>
        <v>0</v>
      </c>
      <c r="L29" s="52">
        <f>Data!G29*(1-Data!O29*(1.46-'Extrapolation tool'!$C$3))</f>
        <v>0</v>
      </c>
      <c r="M29" s="53">
        <f>Data!H29*(1-Data!R29*(2.4-'Extrapolation tool'!$C$4))*$C$6/10</f>
        <v>0</v>
      </c>
      <c r="N29" s="54">
        <f>Data!I29*(1-Data!Q29*(1.46-'Extrapolation tool'!$C$3))</f>
        <v>0</v>
      </c>
    </row>
    <row r="30" spans="6:14" x14ac:dyDescent="0.35">
      <c r="F30" s="6"/>
      <c r="N30" s="20"/>
    </row>
    <row r="31" spans="6:14" x14ac:dyDescent="0.35">
      <c r="F31" s="22"/>
      <c r="I31" s="31" t="s">
        <v>64</v>
      </c>
      <c r="J31" s="31" t="s">
        <v>65</v>
      </c>
      <c r="K31" s="40" t="s">
        <v>66</v>
      </c>
      <c r="L31" s="40"/>
      <c r="M31" s="40"/>
      <c r="N31" s="40"/>
    </row>
    <row r="32" spans="6:14" x14ac:dyDescent="0.35">
      <c r="F32" s="23" t="s">
        <v>47</v>
      </c>
      <c r="G32" s="12" t="s">
        <v>2</v>
      </c>
      <c r="H32" s="15" t="s">
        <v>3</v>
      </c>
      <c r="I32" s="46" t="s">
        <v>4</v>
      </c>
      <c r="J32" s="46"/>
      <c r="K32" s="15" t="s">
        <v>5</v>
      </c>
      <c r="L32" s="15" t="s">
        <v>6</v>
      </c>
      <c r="M32" s="15" t="s">
        <v>7</v>
      </c>
      <c r="N32" s="15" t="s">
        <v>8</v>
      </c>
    </row>
    <row r="33" spans="6:14" x14ac:dyDescent="0.35">
      <c r="F33" s="3" t="s">
        <v>48</v>
      </c>
      <c r="G33" s="12" t="s">
        <v>43</v>
      </c>
      <c r="H33" s="42">
        <f t="shared" ref="H33:H40" si="3">SUM(I33:N33)</f>
        <v>4.7481627077076297E-3</v>
      </c>
      <c r="I33" s="42">
        <f>Data!D33*(1-Data!L33*(1.46-'Extrapolation tool'!$C$3))</f>
        <v>4.1032210958525583E-3</v>
      </c>
      <c r="J33" s="49">
        <f>Data!E33*(1-Data!M33*(1.46-'Extrapolation tool'!$C$3))</f>
        <v>3.6469874534249697E-5</v>
      </c>
      <c r="K33" s="49">
        <f>Data!F33*(1-Data!N33*(1.46-'Extrapolation tool'!$C$3))</f>
        <v>1.5911258744056807E-5</v>
      </c>
      <c r="L33" s="49">
        <f>Data!G33*(1-Data!O33*(1.46-'Extrapolation tool'!$C$3))</f>
        <v>4.0598176188085399E-7</v>
      </c>
      <c r="M33" s="55">
        <f>Data!H33*(1-Data!R33*(2.4-'Extrapolation tool'!$C$4))*$C$6/10</f>
        <v>5.8900928267036057E-4</v>
      </c>
      <c r="N33" s="50">
        <f>Data!I33*(1-Data!Q33*(1.46-'Extrapolation tool'!$C$3))</f>
        <v>3.1452141445228358E-6</v>
      </c>
    </row>
    <row r="34" spans="6:14" x14ac:dyDescent="0.35">
      <c r="F34" s="6" t="s">
        <v>49</v>
      </c>
      <c r="G34" t="s">
        <v>43</v>
      </c>
      <c r="H34" s="44">
        <f t="shared" si="3"/>
        <v>12.136256116473254</v>
      </c>
      <c r="I34" s="44">
        <f>Data!D34*(1-Data!L34*(1.46-'Extrapolation tool'!$C$3))</f>
        <v>5.1009483696402977</v>
      </c>
      <c r="J34" s="47">
        <f>Data!E34*(1-Data!M34*(1.46-'Extrapolation tool'!$C$3))</f>
        <v>0.73929062968284698</v>
      </c>
      <c r="K34" s="47">
        <f>Data!F34*(1-Data!N34*(1.46-'Extrapolation tool'!$C$3))</f>
        <v>0.24682034267474581</v>
      </c>
      <c r="L34" s="47">
        <f>Data!G34*(1-Data!O34*(1.46-'Extrapolation tool'!$C$3))</f>
        <v>5.9226143959492598E-2</v>
      </c>
      <c r="M34" s="48">
        <f>Data!H34*(1-Data!R34*(2.4-'Extrapolation tool'!$C$4))*$C$6/10</f>
        <v>5.5057384849180862</v>
      </c>
      <c r="N34" s="51">
        <f>Data!I34*(1-Data!Q34*(1.46-'Extrapolation tool'!$C$3))</f>
        <v>0.48423214559778521</v>
      </c>
    </row>
    <row r="35" spans="6:14" x14ac:dyDescent="0.35">
      <c r="F35" s="6" t="s">
        <v>50</v>
      </c>
      <c r="G35" t="s">
        <v>43</v>
      </c>
      <c r="H35" s="44">
        <f t="shared" si="3"/>
        <v>1.3894145842069959E-2</v>
      </c>
      <c r="I35" s="44">
        <f>Data!D35*(1-Data!L35*(1.46-'Extrapolation tool'!$C$3))</f>
        <v>1.4859704216826052E-3</v>
      </c>
      <c r="J35" s="47">
        <f>Data!E35*(1-Data!M35*(1.46-'Extrapolation tool'!$C$3))</f>
        <v>7.5584342349771795E-5</v>
      </c>
      <c r="K35" s="47">
        <f>Data!F35*(1-Data!N35*(1.46-'Extrapolation tool'!$C$3))</f>
        <v>6.0159441684036985E-5</v>
      </c>
      <c r="L35" s="47">
        <f>Data!G35*(1-Data!O35*(1.46-'Extrapolation tool'!$C$3))</f>
        <v>1.0494056143922799E-6</v>
      </c>
      <c r="M35" s="48">
        <f>Data!H35*(1-Data!R35*(2.4-'Extrapolation tool'!$C$4))*$C$6/10</f>
        <v>1.2264430266434086E-2</v>
      </c>
      <c r="N35" s="51">
        <f>Data!I35*(1-Data!Q35*(1.46-'Extrapolation tool'!$C$3))</f>
        <v>6.9519643050665024E-6</v>
      </c>
    </row>
    <row r="36" spans="6:14" x14ac:dyDescent="0.35">
      <c r="F36" s="6" t="s">
        <v>51</v>
      </c>
      <c r="G36" t="s">
        <v>43</v>
      </c>
      <c r="H36" s="44">
        <f t="shared" si="3"/>
        <v>0.54901335685123187</v>
      </c>
      <c r="I36" s="44">
        <f>Data!D36*(1-Data!L36*(1.46-'Extrapolation tool'!$C$3))</f>
        <v>0</v>
      </c>
      <c r="J36" s="47">
        <f>Data!E36*(1-Data!M36*(1.46-'Extrapolation tool'!$C$3))</f>
        <v>4.33905365239841E-2</v>
      </c>
      <c r="K36" s="47">
        <f>Data!F36*(1-Data!N36*(1.46-'Extrapolation tool'!$C$3))</f>
        <v>0</v>
      </c>
      <c r="L36" s="47">
        <f>Data!G36*(1-Data!O36*(1.46-'Extrapolation tool'!$C$3))</f>
        <v>4.9756524999980498E-2</v>
      </c>
      <c r="M36" s="48">
        <f>Data!H36*(1-Data!R36*(2.4-'Extrapolation tool'!$C$4))*$C$6/10</f>
        <v>0</v>
      </c>
      <c r="N36" s="51">
        <f>Data!I36*(1-Data!Q36*(1.46-'Extrapolation tool'!$C$3))</f>
        <v>0.45586629532726725</v>
      </c>
    </row>
    <row r="37" spans="6:14" x14ac:dyDescent="0.35">
      <c r="F37" s="6" t="s">
        <v>52</v>
      </c>
      <c r="G37" t="s">
        <v>43</v>
      </c>
      <c r="H37" s="44">
        <f t="shared" si="3"/>
        <v>1.8454201028760853</v>
      </c>
      <c r="I37" s="44">
        <f>Data!D37*(1-Data!L37*(1.46-'Extrapolation tool'!$C$3))</f>
        <v>0.11340408142080141</v>
      </c>
      <c r="J37" s="47">
        <f>Data!E37*(1-Data!M37*(1.46-'Extrapolation tool'!$C$3))</f>
        <v>0.71671447803271604</v>
      </c>
      <c r="K37" s="47">
        <f>Data!F37*(1-Data!N37*(1.46-'Extrapolation tool'!$C$3))</f>
        <v>0</v>
      </c>
      <c r="L37" s="47">
        <f>Data!G37*(1-Data!O37*(1.46-'Extrapolation tool'!$C$3))</f>
        <v>0.44616839999982499</v>
      </c>
      <c r="M37" s="48">
        <f>Data!H37*(1-Data!R37*(2.4-'Extrapolation tool'!$C$4))*$C$6/10</f>
        <v>0</v>
      </c>
      <c r="N37" s="51">
        <f>Data!I37*(1-Data!Q37*(1.46-'Extrapolation tool'!$C$3))</f>
        <v>0.56913314342274302</v>
      </c>
    </row>
    <row r="38" spans="6:14" x14ac:dyDescent="0.35">
      <c r="F38" s="6" t="s">
        <v>53</v>
      </c>
      <c r="G38" t="s">
        <v>43</v>
      </c>
      <c r="H38" s="44">
        <f t="shared" si="3"/>
        <v>0</v>
      </c>
      <c r="I38" s="44">
        <f>Data!D38*(1-Data!L38*(1.46-'Extrapolation tool'!$C$3))</f>
        <v>0</v>
      </c>
      <c r="J38" s="47">
        <f>Data!E38*(1-Data!M38*(1.46-'Extrapolation tool'!$C$3))</f>
        <v>0</v>
      </c>
      <c r="K38" s="47">
        <f>Data!F38*(1-Data!N38*(1.46-'Extrapolation tool'!$C$3))</f>
        <v>0</v>
      </c>
      <c r="L38" s="47">
        <f>Data!G38*(1-Data!O38*(1.46-'Extrapolation tool'!$C$3))</f>
        <v>0</v>
      </c>
      <c r="M38" s="48">
        <f>Data!H38*(1-Data!R38*(2.4-'Extrapolation tool'!$C$4))*$C$6/10</f>
        <v>0</v>
      </c>
      <c r="N38" s="51">
        <f>Data!I38*(1-Data!Q38*(1.46-'Extrapolation tool'!$C$3))</f>
        <v>0</v>
      </c>
    </row>
    <row r="39" spans="6:14" x14ac:dyDescent="0.35">
      <c r="F39" s="6" t="s">
        <v>54</v>
      </c>
      <c r="G39" t="s">
        <v>45</v>
      </c>
      <c r="H39" s="44">
        <f t="shared" si="3"/>
        <v>1.7060873485788144</v>
      </c>
      <c r="I39" s="44">
        <f>Data!D39*(1-Data!L39*(1.46-'Extrapolation tool'!$C$3))</f>
        <v>0</v>
      </c>
      <c r="J39" s="47">
        <f>Data!E39*(1-Data!M39*(1.46-'Extrapolation tool'!$C$3))</f>
        <v>0.15143297246870499</v>
      </c>
      <c r="K39" s="47">
        <f>Data!F39*(1-Data!N39*(1.46-'Extrapolation tool'!$C$3))</f>
        <v>0</v>
      </c>
      <c r="L39" s="47">
        <f>Data!G39*(1-Data!O39*(1.46-'Extrapolation tool'!$C$3))</f>
        <v>0.22583451761771101</v>
      </c>
      <c r="M39" s="48">
        <f>Data!H39*(1-Data!R39*(2.4-'Extrapolation tool'!$C$4))*$C$6/10</f>
        <v>0</v>
      </c>
      <c r="N39" s="51">
        <f>Data!I39*(1-Data!Q39*(1.46-'Extrapolation tool'!$C$3))</f>
        <v>1.3288198584923985</v>
      </c>
    </row>
    <row r="40" spans="6:14" x14ac:dyDescent="0.35">
      <c r="F40" s="9" t="s">
        <v>55</v>
      </c>
      <c r="G40" s="13" t="s">
        <v>45</v>
      </c>
      <c r="H40" s="45">
        <f t="shared" si="3"/>
        <v>0.9392569982162059</v>
      </c>
      <c r="I40" s="45">
        <f>Data!D40*(1-Data!L40*(1.46-'Extrapolation tool'!$C$3))</f>
        <v>0</v>
      </c>
      <c r="J40" s="52">
        <f>Data!E40*(1-Data!M40*(1.46-'Extrapolation tool'!$C$3))</f>
        <v>7.5499533551732403E-2</v>
      </c>
      <c r="K40" s="52">
        <f>Data!F40*(1-Data!N40*(1.46-'Extrapolation tool'!$C$3))</f>
        <v>0</v>
      </c>
      <c r="L40" s="52">
        <f>Data!G40*(1-Data!O40*(1.46-'Extrapolation tool'!$C$3))</f>
        <v>0.12547242227515101</v>
      </c>
      <c r="M40" s="53">
        <f>Data!H40*(1-Data!R40*(2.4-'Extrapolation tool'!$C$4))*$C$6/10</f>
        <v>0</v>
      </c>
      <c r="N40" s="54">
        <f>Data!I40*(1-Data!Q40*(1.46-'Extrapolation tool'!$C$3))</f>
        <v>0.73828504238932247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I32:J32"/>
    <mergeCell ref="I3:J3"/>
    <mergeCell ref="K2:N2"/>
    <mergeCell ref="K18:N18"/>
    <mergeCell ref="I19:J19"/>
    <mergeCell ref="K31:N31"/>
  </mergeCells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56C8-242F-4F06-9C16-FC7685C5C79E}">
  <dimension ref="A1:R40"/>
  <sheetViews>
    <sheetView zoomScale="85" zoomScaleNormal="85" workbookViewId="0"/>
  </sheetViews>
  <sheetFormatPr defaultRowHeight="14.5" x14ac:dyDescent="0.35"/>
  <cols>
    <col min="1" max="1" width="25" customWidth="1"/>
    <col min="2" max="2" width="13.1796875" customWidth="1"/>
    <col min="3" max="3" width="9.54296875" customWidth="1"/>
    <col min="4" max="5" width="10.1796875" customWidth="1"/>
    <col min="6" max="6" width="11.1796875" customWidth="1"/>
    <col min="7" max="7" width="10.81640625" customWidth="1"/>
    <col min="8" max="8" width="10.453125" customWidth="1"/>
    <col min="9" max="9" width="10.81640625" customWidth="1"/>
    <col min="11" max="11" width="24.453125" customWidth="1"/>
    <col min="12" max="13" width="9.81640625" customWidth="1"/>
    <col min="14" max="14" width="11" customWidth="1"/>
    <col min="15" max="15" width="10.81640625" customWidth="1"/>
    <col min="17" max="17" width="10" customWidth="1"/>
    <col min="18" max="18" width="16.1796875" customWidth="1"/>
  </cols>
  <sheetData>
    <row r="1" spans="1:18" ht="16.5" x14ac:dyDescent="0.45">
      <c r="A1" s="2" t="s">
        <v>56</v>
      </c>
      <c r="K1" s="2" t="s">
        <v>57</v>
      </c>
    </row>
    <row r="2" spans="1:18" x14ac:dyDescent="0.35">
      <c r="A2" s="1"/>
      <c r="D2" s="31" t="s">
        <v>64</v>
      </c>
      <c r="E2" s="31" t="s">
        <v>65</v>
      </c>
      <c r="F2" s="40" t="s">
        <v>66</v>
      </c>
      <c r="G2" s="40"/>
      <c r="H2" s="40"/>
      <c r="I2" s="40"/>
      <c r="K2" s="1"/>
      <c r="L2" s="41" t="s">
        <v>71</v>
      </c>
      <c r="M2" s="41"/>
      <c r="N2" s="41"/>
      <c r="O2" s="41"/>
      <c r="P2" s="41"/>
      <c r="Q2" s="41"/>
      <c r="R2" s="39" t="s">
        <v>58</v>
      </c>
    </row>
    <row r="3" spans="1:18" x14ac:dyDescent="0.35">
      <c r="A3" s="30" t="s">
        <v>1</v>
      </c>
      <c r="B3" s="29" t="s">
        <v>2</v>
      </c>
      <c r="C3" s="31" t="s">
        <v>3</v>
      </c>
      <c r="D3" s="46" t="s">
        <v>4</v>
      </c>
      <c r="E3" s="46"/>
      <c r="F3" s="15" t="s">
        <v>5</v>
      </c>
      <c r="G3" s="15" t="s">
        <v>6</v>
      </c>
      <c r="H3" s="15" t="s">
        <v>7</v>
      </c>
      <c r="I3" s="15" t="s">
        <v>8</v>
      </c>
      <c r="K3" s="23" t="s">
        <v>1</v>
      </c>
      <c r="L3" s="31" t="s">
        <v>64</v>
      </c>
      <c r="M3" s="31" t="s">
        <v>65</v>
      </c>
      <c r="N3" s="31" t="s">
        <v>5</v>
      </c>
      <c r="O3" s="31" t="s">
        <v>6</v>
      </c>
      <c r="P3" s="31" t="s">
        <v>7</v>
      </c>
      <c r="Q3" s="31" t="s">
        <v>8</v>
      </c>
      <c r="R3" s="31" t="s">
        <v>7</v>
      </c>
    </row>
    <row r="4" spans="1:18" x14ac:dyDescent="0.35">
      <c r="A4" s="6" t="s">
        <v>9</v>
      </c>
      <c r="B4" s="20" t="s">
        <v>10</v>
      </c>
      <c r="C4" s="44">
        <v>135.48747082759274</v>
      </c>
      <c r="D4" s="42">
        <v>40.7751384758851</v>
      </c>
      <c r="E4" s="49">
        <v>8.2947446273157297</v>
      </c>
      <c r="F4" s="49">
        <v>0.63620899851309898</v>
      </c>
      <c r="G4" s="49">
        <v>0.20981972655927</v>
      </c>
      <c r="H4" s="49">
        <v>83.995746850134196</v>
      </c>
      <c r="I4" s="50">
        <v>1.5758121491853601</v>
      </c>
      <c r="K4" s="3" t="s">
        <v>9</v>
      </c>
      <c r="L4" s="16">
        <v>7.6730408790124049E-2</v>
      </c>
      <c r="M4" s="4">
        <v>0</v>
      </c>
      <c r="N4" s="4">
        <v>0.53109303824233367</v>
      </c>
      <c r="O4" s="4">
        <v>0</v>
      </c>
      <c r="P4" s="4">
        <v>0</v>
      </c>
      <c r="Q4" s="5">
        <v>1.2573231078398759</v>
      </c>
      <c r="R4" s="5">
        <v>0.41666666666666702</v>
      </c>
    </row>
    <row r="5" spans="1:18" x14ac:dyDescent="0.35">
      <c r="A5" s="6" t="s">
        <v>13</v>
      </c>
      <c r="B5" s="20" t="s">
        <v>10</v>
      </c>
      <c r="C5" s="44">
        <v>132.19282008970652</v>
      </c>
      <c r="D5" s="44">
        <v>40.499815024964903</v>
      </c>
      <c r="E5" s="47">
        <v>8.3901722562846395</v>
      </c>
      <c r="F5" s="47">
        <v>0.63560055155185002</v>
      </c>
      <c r="G5" s="47">
        <v>1.17640609845771E-2</v>
      </c>
      <c r="H5" s="47">
        <v>81.096569831473104</v>
      </c>
      <c r="I5" s="51">
        <v>1.5588983644474299</v>
      </c>
      <c r="K5" s="6" t="s">
        <v>13</v>
      </c>
      <c r="L5" s="17">
        <v>8.0553384327846353E-2</v>
      </c>
      <c r="M5" s="7">
        <v>0</v>
      </c>
      <c r="N5" s="7">
        <v>0.53109303824233123</v>
      </c>
      <c r="O5" s="7">
        <v>0</v>
      </c>
      <c r="P5" s="7">
        <v>0</v>
      </c>
      <c r="Q5" s="8">
        <v>1.2727403426809381</v>
      </c>
      <c r="R5" s="8">
        <v>0.41666666666666669</v>
      </c>
    </row>
    <row r="6" spans="1:18" x14ac:dyDescent="0.35">
      <c r="A6" s="6" t="s">
        <v>16</v>
      </c>
      <c r="B6" s="20" t="s">
        <v>10</v>
      </c>
      <c r="C6" s="44">
        <v>3.0337182490127326</v>
      </c>
      <c r="D6" s="44">
        <v>0.21053175301628599</v>
      </c>
      <c r="E6" s="47">
        <v>-9.9822395514610002E-2</v>
      </c>
      <c r="F6" s="47">
        <v>2.46286252937252E-4</v>
      </c>
      <c r="G6" s="47">
        <v>0.19805000557114799</v>
      </c>
      <c r="H6" s="47">
        <v>2.7079604385488998</v>
      </c>
      <c r="I6" s="51">
        <v>1.67521611380715E-2</v>
      </c>
      <c r="K6" s="6" t="s">
        <v>16</v>
      </c>
      <c r="L6" s="17">
        <v>-0.62365052203708149</v>
      </c>
      <c r="M6" s="7">
        <v>0</v>
      </c>
      <c r="N6" s="7">
        <v>0.53109303824233489</v>
      </c>
      <c r="O6" s="7">
        <v>0</v>
      </c>
      <c r="P6" s="7">
        <v>0</v>
      </c>
      <c r="Q6" s="8">
        <v>-0.17123617727441809</v>
      </c>
      <c r="R6" s="8">
        <v>0.41666666666666669</v>
      </c>
    </row>
    <row r="7" spans="1:18" x14ac:dyDescent="0.35">
      <c r="A7" s="6" t="s">
        <v>17</v>
      </c>
      <c r="B7" s="20" t="s">
        <v>10</v>
      </c>
      <c r="C7" s="44">
        <v>0.26093248887351173</v>
      </c>
      <c r="D7" s="44">
        <v>6.4791697903967202E-2</v>
      </c>
      <c r="E7" s="47">
        <v>4.3947665457051499E-3</v>
      </c>
      <c r="F7" s="47">
        <v>3.6216070831151799E-4</v>
      </c>
      <c r="G7" s="47">
        <v>5.6600035450420303E-6</v>
      </c>
      <c r="H7" s="47">
        <v>0.19121658011211901</v>
      </c>
      <c r="I7" s="51">
        <v>1.6162359986385101E-4</v>
      </c>
      <c r="K7" s="6" t="s">
        <v>17</v>
      </c>
      <c r="L7" s="17">
        <v>-3.7132589325484251E-2</v>
      </c>
      <c r="M7" s="7">
        <v>0</v>
      </c>
      <c r="N7" s="7">
        <v>0.53109303824233522</v>
      </c>
      <c r="O7" s="7">
        <v>0</v>
      </c>
      <c r="P7" s="7">
        <v>0</v>
      </c>
      <c r="Q7" s="8">
        <v>0.62346246758813251</v>
      </c>
      <c r="R7" s="8">
        <v>0.41666666666666669</v>
      </c>
    </row>
    <row r="8" spans="1:18" x14ac:dyDescent="0.35">
      <c r="A8" s="6" t="s">
        <v>18</v>
      </c>
      <c r="B8" s="20" t="s">
        <v>19</v>
      </c>
      <c r="C8" s="44">
        <v>7.50295878417732E-6</v>
      </c>
      <c r="D8" s="44">
        <v>3.1564366916387799E-6</v>
      </c>
      <c r="E8" s="47">
        <v>1.7300080646171201E-7</v>
      </c>
      <c r="F8" s="47">
        <v>1.3673398627499601E-7</v>
      </c>
      <c r="G8" s="47">
        <v>2.4176383008844399E-9</v>
      </c>
      <c r="H8" s="47">
        <v>4.0215377083625101E-6</v>
      </c>
      <c r="I8" s="51">
        <v>1.2831953138438E-8</v>
      </c>
      <c r="K8" s="6" t="s">
        <v>18</v>
      </c>
      <c r="L8" s="17">
        <v>3.274723915947645E-2</v>
      </c>
      <c r="M8" s="7">
        <v>0</v>
      </c>
      <c r="N8" s="7">
        <v>0.53109303824234133</v>
      </c>
      <c r="O8" s="7">
        <v>0</v>
      </c>
      <c r="P8" s="7">
        <v>0</v>
      </c>
      <c r="Q8" s="8">
        <v>0.66853453604329616</v>
      </c>
      <c r="R8" s="8">
        <v>0.41666666666666669</v>
      </c>
    </row>
    <row r="9" spans="1:18" x14ac:dyDescent="0.35">
      <c r="A9" s="6" t="s">
        <v>20</v>
      </c>
      <c r="B9" s="20" t="s">
        <v>21</v>
      </c>
      <c r="C9" s="44">
        <v>0.87941079397899902</v>
      </c>
      <c r="D9" s="44">
        <v>0.38748563661569901</v>
      </c>
      <c r="E9" s="47">
        <v>4.17105294759849E-2</v>
      </c>
      <c r="F9" s="47">
        <v>1.22942041066575E-2</v>
      </c>
      <c r="G9" s="47">
        <v>7.2559486860943699E-5</v>
      </c>
      <c r="H9" s="47">
        <v>0.436855308026594</v>
      </c>
      <c r="I9" s="51">
        <v>9.9255626720263991E-4</v>
      </c>
      <c r="K9" s="6" t="s">
        <v>20</v>
      </c>
      <c r="L9" s="17">
        <v>6.3041031257101421E-2</v>
      </c>
      <c r="M9" s="7">
        <v>0</v>
      </c>
      <c r="N9" s="7">
        <v>0.53109303824232346</v>
      </c>
      <c r="O9" s="7">
        <v>0</v>
      </c>
      <c r="P9" s="7">
        <v>0</v>
      </c>
      <c r="Q9" s="8">
        <v>0.84922793090839632</v>
      </c>
      <c r="R9" s="8">
        <v>0.41666666666666669</v>
      </c>
    </row>
    <row r="10" spans="1:18" x14ac:dyDescent="0.35">
      <c r="A10" s="6" t="s">
        <v>22</v>
      </c>
      <c r="B10" s="20" t="s">
        <v>23</v>
      </c>
      <c r="C10" s="44">
        <v>0.13354784830825642</v>
      </c>
      <c r="D10" s="44">
        <v>4.8110994940257001E-2</v>
      </c>
      <c r="E10" s="47">
        <v>4.2962313545355903E-3</v>
      </c>
      <c r="F10" s="47">
        <v>3.0625706406136601E-5</v>
      </c>
      <c r="G10" s="47">
        <v>1.08175495357204E-6</v>
      </c>
      <c r="H10" s="47">
        <v>8.1056121847467702E-2</v>
      </c>
      <c r="I10" s="51">
        <v>5.2792704636401099E-5</v>
      </c>
      <c r="K10" s="6" t="s">
        <v>22</v>
      </c>
      <c r="L10" s="17">
        <v>0.18686307570745986</v>
      </c>
      <c r="M10" s="7">
        <v>0</v>
      </c>
      <c r="N10" s="7">
        <v>0.53109303824233534</v>
      </c>
      <c r="O10" s="7">
        <v>0</v>
      </c>
      <c r="P10" s="7">
        <v>0</v>
      </c>
      <c r="Q10" s="8">
        <v>0.72953857000747113</v>
      </c>
      <c r="R10" s="8">
        <v>0.41666666666666669</v>
      </c>
    </row>
    <row r="11" spans="1:18" x14ac:dyDescent="0.35">
      <c r="A11" s="6" t="s">
        <v>59</v>
      </c>
      <c r="B11" s="20" t="s">
        <v>60</v>
      </c>
      <c r="C11" s="44">
        <v>0.15805745134392321</v>
      </c>
      <c r="D11" s="44">
        <v>6.8297681035095995E-2</v>
      </c>
      <c r="E11" s="47">
        <v>9.98640090927903E-3</v>
      </c>
      <c r="F11" s="47">
        <v>3.1770827514073698E-3</v>
      </c>
      <c r="G11" s="47">
        <v>1.16374691766616E-4</v>
      </c>
      <c r="H11" s="47">
        <v>7.5625485719266305E-2</v>
      </c>
      <c r="I11" s="51">
        <v>8.5442623710789097E-4</v>
      </c>
      <c r="K11" s="6" t="s">
        <v>59</v>
      </c>
      <c r="L11" s="17">
        <v>8.3756238786413598E-2</v>
      </c>
      <c r="M11" s="7">
        <v>0</v>
      </c>
      <c r="N11" s="7">
        <v>0.53109303824233245</v>
      </c>
      <c r="O11" s="7">
        <v>0</v>
      </c>
      <c r="P11" s="7">
        <v>0</v>
      </c>
      <c r="Q11" s="8">
        <v>0.51541490944637347</v>
      </c>
      <c r="R11" s="8">
        <v>0.41666666666666669</v>
      </c>
    </row>
    <row r="12" spans="1:18" x14ac:dyDescent="0.35">
      <c r="A12" s="6" t="s">
        <v>61</v>
      </c>
      <c r="B12" s="20" t="s">
        <v>62</v>
      </c>
      <c r="C12" s="44">
        <v>1.5370498265668906</v>
      </c>
      <c r="D12" s="44">
        <v>0.74721333887197605</v>
      </c>
      <c r="E12" s="47">
        <v>9.1721663755114202E-2</v>
      </c>
      <c r="F12" s="47">
        <v>3.5204185241349398E-2</v>
      </c>
      <c r="G12" s="47">
        <v>2.60850667863354E-4</v>
      </c>
      <c r="H12" s="47">
        <v>0.65917730480291103</v>
      </c>
      <c r="I12" s="51">
        <v>3.47248322767641E-3</v>
      </c>
      <c r="K12" s="6" t="s">
        <v>61</v>
      </c>
      <c r="L12" s="17">
        <v>-0.55533833501701457</v>
      </c>
      <c r="M12" s="7">
        <v>0</v>
      </c>
      <c r="N12" s="7">
        <v>0.53109303824234577</v>
      </c>
      <c r="O12" s="7">
        <v>0</v>
      </c>
      <c r="P12" s="7">
        <v>0</v>
      </c>
      <c r="Q12" s="8">
        <v>0.9860553015046768</v>
      </c>
      <c r="R12" s="8">
        <v>0.41666666666666669</v>
      </c>
    </row>
    <row r="13" spans="1:18" x14ac:dyDescent="0.35">
      <c r="A13" s="6" t="s">
        <v>24</v>
      </c>
      <c r="B13" s="20" t="s">
        <v>25</v>
      </c>
      <c r="C13" s="44">
        <v>0.40513221501594932</v>
      </c>
      <c r="D13" s="44">
        <v>0.191505415939726</v>
      </c>
      <c r="E13" s="47">
        <v>2.3465328164813899E-2</v>
      </c>
      <c r="F13" s="47">
        <v>9.2690386125174294E-3</v>
      </c>
      <c r="G13" s="47">
        <v>9.9507808965467199E-5</v>
      </c>
      <c r="H13" s="47">
        <v>0.17991098958056401</v>
      </c>
      <c r="I13" s="51">
        <v>8.8193490936250198E-4</v>
      </c>
      <c r="K13" s="6" t="s">
        <v>24</v>
      </c>
      <c r="L13" s="17">
        <v>0.14850131062285601</v>
      </c>
      <c r="M13" s="7">
        <v>0</v>
      </c>
      <c r="N13" s="7">
        <v>0.53109303824233889</v>
      </c>
      <c r="O13" s="7">
        <v>0</v>
      </c>
      <c r="P13" s="7">
        <v>0</v>
      </c>
      <c r="Q13" s="8">
        <v>0.95026244089107581</v>
      </c>
      <c r="R13" s="8">
        <v>0.41666666666666669</v>
      </c>
    </row>
    <row r="14" spans="1:18" x14ac:dyDescent="0.35">
      <c r="A14" s="6" t="s">
        <v>26</v>
      </c>
      <c r="B14" s="20" t="s">
        <v>27</v>
      </c>
      <c r="C14" s="44">
        <v>1.5135522261219149E-2</v>
      </c>
      <c r="D14" s="44">
        <v>1.4930203684882499E-2</v>
      </c>
      <c r="E14" s="47">
        <v>9.8354972678406197E-6</v>
      </c>
      <c r="F14" s="47">
        <v>1.5221090015138499E-6</v>
      </c>
      <c r="G14" s="47">
        <v>3.9924955466342099E-8</v>
      </c>
      <c r="H14" s="47">
        <v>1.9236150856126799E-4</v>
      </c>
      <c r="I14" s="51">
        <v>1.5595365505616901E-6</v>
      </c>
      <c r="K14" s="6" t="s">
        <v>26</v>
      </c>
      <c r="L14" s="17">
        <v>0.19298215777683689</v>
      </c>
      <c r="M14" s="7">
        <v>0</v>
      </c>
      <c r="N14" s="7">
        <v>0.53109303824233156</v>
      </c>
      <c r="O14" s="7">
        <v>0</v>
      </c>
      <c r="P14" s="7">
        <v>0</v>
      </c>
      <c r="Q14" s="8">
        <v>0.4858755363227098</v>
      </c>
      <c r="R14" s="8">
        <v>0.41666666666666669</v>
      </c>
    </row>
    <row r="15" spans="1:18" x14ac:dyDescent="0.35">
      <c r="A15" s="6" t="s">
        <v>28</v>
      </c>
      <c r="B15" s="20" t="s">
        <v>29</v>
      </c>
      <c r="C15" s="44">
        <v>2367.6176689164963</v>
      </c>
      <c r="D15" s="44">
        <v>520.31430770610905</v>
      </c>
      <c r="E15" s="47">
        <v>101.39063173695401</v>
      </c>
      <c r="F15" s="47">
        <v>8.8778245905852309</v>
      </c>
      <c r="G15" s="47">
        <v>0.16743493987194599</v>
      </c>
      <c r="H15" s="47">
        <v>1735.1128102108401</v>
      </c>
      <c r="I15" s="51">
        <v>1.7546597321359301</v>
      </c>
      <c r="K15" s="6" t="s">
        <v>28</v>
      </c>
      <c r="L15" s="17">
        <v>7.9625108647990175E-2</v>
      </c>
      <c r="M15" s="7">
        <v>0</v>
      </c>
      <c r="N15" s="7">
        <v>0.53109303824233778</v>
      </c>
      <c r="O15" s="7">
        <v>0</v>
      </c>
      <c r="P15" s="7">
        <v>0</v>
      </c>
      <c r="Q15" s="8">
        <v>0.67774819227137773</v>
      </c>
      <c r="R15" s="8">
        <v>0.41666666666666669</v>
      </c>
    </row>
    <row r="16" spans="1:18" x14ac:dyDescent="0.35">
      <c r="A16" s="9" t="s">
        <v>30</v>
      </c>
      <c r="B16" s="14" t="s">
        <v>31</v>
      </c>
      <c r="C16" s="45">
        <v>33.209824051320815</v>
      </c>
      <c r="D16" s="45">
        <v>12.904760830637599</v>
      </c>
      <c r="E16" s="52">
        <v>1.4338631988827</v>
      </c>
      <c r="F16" s="52">
        <v>2.1506441366354101E-2</v>
      </c>
      <c r="G16" s="52">
        <v>2.8647728117618902E-3</v>
      </c>
      <c r="H16" s="52">
        <v>18.803762687225799</v>
      </c>
      <c r="I16" s="54">
        <v>4.3066120396600599E-2</v>
      </c>
      <c r="K16" s="9" t="s">
        <v>30</v>
      </c>
      <c r="L16" s="18">
        <v>0.33674788127897093</v>
      </c>
      <c r="M16" s="10">
        <v>0</v>
      </c>
      <c r="N16" s="10">
        <v>0.53109303824233189</v>
      </c>
      <c r="O16" s="10">
        <v>0</v>
      </c>
      <c r="P16" s="10">
        <v>0</v>
      </c>
      <c r="Q16" s="11">
        <v>0.97870920077822421</v>
      </c>
      <c r="R16" s="11">
        <v>0.41666666666666669</v>
      </c>
    </row>
    <row r="18" spans="1:18" x14ac:dyDescent="0.35">
      <c r="A18" s="1"/>
      <c r="D18" s="31" t="s">
        <v>64</v>
      </c>
      <c r="E18" s="31" t="s">
        <v>65</v>
      </c>
      <c r="F18" s="40" t="s">
        <v>66</v>
      </c>
      <c r="G18" s="40"/>
      <c r="H18" s="40"/>
      <c r="I18" s="40"/>
      <c r="K18" s="1"/>
      <c r="L18" s="41" t="s">
        <v>71</v>
      </c>
      <c r="M18" s="41"/>
      <c r="N18" s="41"/>
      <c r="O18" s="41"/>
      <c r="P18" s="41"/>
      <c r="Q18" s="41"/>
      <c r="R18" s="39" t="s">
        <v>58</v>
      </c>
    </row>
    <row r="19" spans="1:18" x14ac:dyDescent="0.35">
      <c r="A19" s="30" t="s">
        <v>32</v>
      </c>
      <c r="B19" s="29" t="s">
        <v>2</v>
      </c>
      <c r="C19" s="31" t="s">
        <v>3</v>
      </c>
      <c r="D19" s="46" t="s">
        <v>4</v>
      </c>
      <c r="E19" s="46"/>
      <c r="F19" s="15" t="s">
        <v>5</v>
      </c>
      <c r="G19" s="15" t="s">
        <v>6</v>
      </c>
      <c r="H19" s="15" t="s">
        <v>7</v>
      </c>
      <c r="I19" s="15" t="s">
        <v>8</v>
      </c>
      <c r="K19" s="23" t="s">
        <v>32</v>
      </c>
      <c r="L19" s="31" t="s">
        <v>64</v>
      </c>
      <c r="M19" s="31" t="s">
        <v>65</v>
      </c>
      <c r="N19" s="31" t="s">
        <v>5</v>
      </c>
      <c r="O19" s="31" t="s">
        <v>6</v>
      </c>
      <c r="P19" s="31" t="s">
        <v>7</v>
      </c>
      <c r="Q19" s="31" t="s">
        <v>8</v>
      </c>
      <c r="R19" s="31" t="s">
        <v>7</v>
      </c>
    </row>
    <row r="20" spans="1:18" x14ac:dyDescent="0.35">
      <c r="A20" s="6" t="s">
        <v>33</v>
      </c>
      <c r="B20" s="20" t="s">
        <v>34</v>
      </c>
      <c r="C20" s="44">
        <v>2350.2679766875704</v>
      </c>
      <c r="D20" s="42">
        <v>503.94353044691024</v>
      </c>
      <c r="E20" s="49">
        <v>101.30657604628738</v>
      </c>
      <c r="F20" s="49">
        <v>8.87823431475943</v>
      </c>
      <c r="G20" s="49">
        <v>0.16744180653438601</v>
      </c>
      <c r="H20" s="49">
        <v>1734.2175186044999</v>
      </c>
      <c r="I20" s="50">
        <v>1.75467546857899</v>
      </c>
      <c r="K20" s="3" t="s">
        <v>33</v>
      </c>
      <c r="L20" s="16">
        <v>4.5514669393561795E-2</v>
      </c>
      <c r="M20" s="4">
        <v>0</v>
      </c>
      <c r="N20" s="4">
        <v>0.53109303824233967</v>
      </c>
      <c r="O20" s="4">
        <v>0</v>
      </c>
      <c r="P20" s="4">
        <v>0</v>
      </c>
      <c r="Q20" s="5">
        <v>0.67776161920705191</v>
      </c>
      <c r="R20" s="5">
        <v>0.41666666666666669</v>
      </c>
    </row>
    <row r="21" spans="1:18" x14ac:dyDescent="0.35">
      <c r="A21" s="6" t="s">
        <v>35</v>
      </c>
      <c r="B21" s="20" t="s">
        <v>34</v>
      </c>
      <c r="C21" s="44">
        <v>365.31315645841539</v>
      </c>
      <c r="D21" s="44">
        <v>54.125889493951</v>
      </c>
      <c r="E21" s="47">
        <v>2.2775962318395004</v>
      </c>
      <c r="F21" s="47">
        <v>9.4067984894141005E-2</v>
      </c>
      <c r="G21" s="47">
        <v>3.39760683151162E-3</v>
      </c>
      <c r="H21" s="47">
        <v>308.66730618350198</v>
      </c>
      <c r="I21" s="51">
        <v>0.14489895739722899</v>
      </c>
      <c r="K21" s="6" t="s">
        <v>35</v>
      </c>
      <c r="L21" s="17">
        <v>8.4523874400825871E-2</v>
      </c>
      <c r="M21" s="7">
        <v>0</v>
      </c>
      <c r="N21" s="7">
        <v>0.53109303824233389</v>
      </c>
      <c r="O21" s="7">
        <v>0</v>
      </c>
      <c r="P21" s="7">
        <v>0</v>
      </c>
      <c r="Q21" s="8">
        <v>0.61026080040910613</v>
      </c>
      <c r="R21" s="8">
        <v>0.41666666666666669</v>
      </c>
    </row>
    <row r="22" spans="1:18" x14ac:dyDescent="0.35">
      <c r="A22" s="6" t="s">
        <v>36</v>
      </c>
      <c r="B22" s="20" t="s">
        <v>34</v>
      </c>
      <c r="C22" s="44">
        <v>16.444525349558333</v>
      </c>
      <c r="D22" s="44">
        <v>16.3710430237387</v>
      </c>
      <c r="E22" s="47">
        <v>7.3482325819631406E-2</v>
      </c>
      <c r="F22" s="47">
        <v>0</v>
      </c>
      <c r="G22" s="47">
        <v>0</v>
      </c>
      <c r="H22" s="47">
        <v>0</v>
      </c>
      <c r="I22" s="51">
        <v>0</v>
      </c>
      <c r="K22" s="6" t="s">
        <v>36</v>
      </c>
      <c r="L22" s="17">
        <v>1.1304467961117821</v>
      </c>
      <c r="M22" s="7">
        <v>0</v>
      </c>
      <c r="N22" s="7">
        <v>0</v>
      </c>
      <c r="O22" s="7">
        <v>0</v>
      </c>
      <c r="P22" s="7">
        <v>0</v>
      </c>
      <c r="Q22" s="8">
        <v>0</v>
      </c>
      <c r="R22" s="8">
        <v>0.41666666666666669</v>
      </c>
    </row>
    <row r="23" spans="1:18" x14ac:dyDescent="0.35">
      <c r="A23" s="6" t="s">
        <v>37</v>
      </c>
      <c r="B23" s="20" t="s">
        <v>34</v>
      </c>
      <c r="C23" s="44">
        <v>7.0315264999972404</v>
      </c>
      <c r="D23" s="44">
        <v>0</v>
      </c>
      <c r="E23" s="47">
        <v>7.0315264999972404</v>
      </c>
      <c r="F23" s="47">
        <v>0</v>
      </c>
      <c r="G23" s="47">
        <v>0</v>
      </c>
      <c r="H23" s="47">
        <v>0</v>
      </c>
      <c r="I23" s="51">
        <v>0</v>
      </c>
      <c r="K23" s="6" t="s">
        <v>37</v>
      </c>
      <c r="L23" s="17">
        <v>0</v>
      </c>
      <c r="M23" s="7">
        <v>0</v>
      </c>
      <c r="N23" s="7">
        <v>0</v>
      </c>
      <c r="O23" s="7">
        <v>0</v>
      </c>
      <c r="P23" s="7">
        <v>0</v>
      </c>
      <c r="Q23" s="8">
        <v>0</v>
      </c>
      <c r="R23" s="8">
        <v>0.41666666666666669</v>
      </c>
    </row>
    <row r="24" spans="1:18" x14ac:dyDescent="0.35">
      <c r="A24" s="6" t="s">
        <v>38</v>
      </c>
      <c r="B24" s="20" t="s">
        <v>34</v>
      </c>
      <c r="C24" s="44">
        <v>2366.7125020371286</v>
      </c>
      <c r="D24" s="44">
        <v>520.31457347064895</v>
      </c>
      <c r="E24" s="47">
        <v>101.380058372107</v>
      </c>
      <c r="F24" s="47">
        <v>8.87823431475943</v>
      </c>
      <c r="G24" s="47">
        <v>0.16744180653438601</v>
      </c>
      <c r="H24" s="47">
        <v>1734.2175186044999</v>
      </c>
      <c r="I24" s="51">
        <v>1.75467546857899</v>
      </c>
      <c r="K24" s="6" t="s">
        <v>38</v>
      </c>
      <c r="L24" s="17">
        <v>7.9650692926145281E-2</v>
      </c>
      <c r="M24" s="7">
        <v>0</v>
      </c>
      <c r="N24" s="7">
        <v>0.53109303824233967</v>
      </c>
      <c r="O24" s="7">
        <v>0</v>
      </c>
      <c r="P24" s="7">
        <v>0</v>
      </c>
      <c r="Q24" s="8">
        <v>0.67776161920705191</v>
      </c>
      <c r="R24" s="8">
        <v>0.41666666666666669</v>
      </c>
    </row>
    <row r="25" spans="1:18" x14ac:dyDescent="0.35">
      <c r="A25" s="6" t="s">
        <v>39</v>
      </c>
      <c r="B25" s="20" t="s">
        <v>34</v>
      </c>
      <c r="C25" s="44">
        <v>372.34468295841259</v>
      </c>
      <c r="D25" s="44">
        <v>54.125889493951</v>
      </c>
      <c r="E25" s="47">
        <v>9.3091227318367409</v>
      </c>
      <c r="F25" s="47">
        <v>9.4067984894141005E-2</v>
      </c>
      <c r="G25" s="47">
        <v>3.39760683151162E-3</v>
      </c>
      <c r="H25" s="47">
        <v>308.66730618350198</v>
      </c>
      <c r="I25" s="51">
        <v>0.14489895739722899</v>
      </c>
      <c r="K25" s="6" t="s">
        <v>39</v>
      </c>
      <c r="L25" s="17">
        <v>8.4523874400825871E-2</v>
      </c>
      <c r="M25" s="7">
        <v>0</v>
      </c>
      <c r="N25" s="7">
        <v>0.53109303824233389</v>
      </c>
      <c r="O25" s="7">
        <v>0</v>
      </c>
      <c r="P25" s="7">
        <v>0</v>
      </c>
      <c r="Q25" s="8">
        <v>0.61026080040910613</v>
      </c>
      <c r="R25" s="8">
        <v>0.41666666666666669</v>
      </c>
    </row>
    <row r="26" spans="1:18" x14ac:dyDescent="0.35">
      <c r="A26" s="6" t="s">
        <v>40</v>
      </c>
      <c r="B26" s="20" t="s">
        <v>41</v>
      </c>
      <c r="C26" s="44">
        <v>1.9460581090351101</v>
      </c>
      <c r="D26" s="44">
        <v>0.434473949602039</v>
      </c>
      <c r="E26" s="47">
        <v>3.3009151459982802E-2</v>
      </c>
      <c r="F26" s="47">
        <v>7.6455870352299196E-4</v>
      </c>
      <c r="G26" s="47">
        <v>9.4147661291463895E-5</v>
      </c>
      <c r="H26" s="47">
        <v>1.4761752271145201</v>
      </c>
      <c r="I26" s="51">
        <v>1.5410744937539001E-3</v>
      </c>
      <c r="K26" s="6" t="s">
        <v>40</v>
      </c>
      <c r="L26" s="17">
        <v>0.1969451972719885</v>
      </c>
      <c r="M26" s="7">
        <v>0</v>
      </c>
      <c r="N26" s="7">
        <v>0.53109303824233955</v>
      </c>
      <c r="O26" s="7">
        <v>0</v>
      </c>
      <c r="P26" s="7">
        <v>0</v>
      </c>
      <c r="Q26" s="8">
        <v>0.94474134329450421</v>
      </c>
      <c r="R26" s="8">
        <v>0.41666666666666669</v>
      </c>
    </row>
    <row r="27" spans="1:18" x14ac:dyDescent="0.35">
      <c r="A27" s="6" t="s">
        <v>42</v>
      </c>
      <c r="B27" s="20" t="s">
        <v>43</v>
      </c>
      <c r="C27" s="44">
        <v>0.60451129337846699</v>
      </c>
      <c r="D27" s="44">
        <v>0.16162034153437899</v>
      </c>
      <c r="E27" s="47">
        <v>0.442890951844088</v>
      </c>
      <c r="F27" s="47">
        <v>0</v>
      </c>
      <c r="G27" s="47">
        <v>0</v>
      </c>
      <c r="H27" s="47">
        <v>0</v>
      </c>
      <c r="I27" s="51">
        <v>0</v>
      </c>
      <c r="K27" s="6" t="s">
        <v>42</v>
      </c>
      <c r="L27" s="17">
        <v>-0.13111880159683431</v>
      </c>
      <c r="M27" s="7">
        <v>0</v>
      </c>
      <c r="N27" s="7">
        <v>0</v>
      </c>
      <c r="O27" s="7">
        <v>0</v>
      </c>
      <c r="P27" s="7">
        <v>0</v>
      </c>
      <c r="Q27" s="8">
        <v>0</v>
      </c>
      <c r="R27" s="8">
        <v>0.41666666666666669</v>
      </c>
    </row>
    <row r="28" spans="1:18" x14ac:dyDescent="0.35">
      <c r="A28" s="6" t="s">
        <v>44</v>
      </c>
      <c r="B28" s="20" t="s">
        <v>45</v>
      </c>
      <c r="C28" s="44">
        <v>0</v>
      </c>
      <c r="D28" s="44">
        <v>0</v>
      </c>
      <c r="E28" s="47">
        <v>0</v>
      </c>
      <c r="F28" s="47">
        <v>0</v>
      </c>
      <c r="G28" s="47">
        <v>0</v>
      </c>
      <c r="H28" s="47">
        <v>0</v>
      </c>
      <c r="I28" s="51">
        <v>0</v>
      </c>
      <c r="K28" s="6" t="s">
        <v>44</v>
      </c>
      <c r="L28" s="17">
        <v>0</v>
      </c>
      <c r="M28" s="7">
        <v>0</v>
      </c>
      <c r="N28" s="7">
        <v>0</v>
      </c>
      <c r="O28" s="7">
        <v>0</v>
      </c>
      <c r="P28" s="7">
        <v>0</v>
      </c>
      <c r="Q28" s="8">
        <v>0</v>
      </c>
      <c r="R28" s="8">
        <v>0.41666666666666669</v>
      </c>
    </row>
    <row r="29" spans="1:18" x14ac:dyDescent="0.35">
      <c r="A29" s="9" t="s">
        <v>46</v>
      </c>
      <c r="B29" s="14" t="s">
        <v>45</v>
      </c>
      <c r="C29" s="45">
        <v>0</v>
      </c>
      <c r="D29" s="45">
        <v>0</v>
      </c>
      <c r="E29" s="52">
        <v>0</v>
      </c>
      <c r="F29" s="52">
        <v>0</v>
      </c>
      <c r="G29" s="52">
        <v>0</v>
      </c>
      <c r="H29" s="52">
        <v>0</v>
      </c>
      <c r="I29" s="54">
        <v>0</v>
      </c>
      <c r="K29" s="9" t="s">
        <v>46</v>
      </c>
      <c r="L29" s="18">
        <v>0</v>
      </c>
      <c r="M29" s="10">
        <v>0</v>
      </c>
      <c r="N29" s="10">
        <v>0</v>
      </c>
      <c r="O29" s="10">
        <v>0</v>
      </c>
      <c r="P29" s="10">
        <v>0</v>
      </c>
      <c r="Q29" s="11">
        <v>0</v>
      </c>
      <c r="R29" s="11">
        <v>0.41666666666666669</v>
      </c>
    </row>
    <row r="31" spans="1:18" x14ac:dyDescent="0.35">
      <c r="A31" s="1"/>
      <c r="D31" s="31" t="s">
        <v>64</v>
      </c>
      <c r="E31" s="31" t="s">
        <v>65</v>
      </c>
      <c r="F31" s="40" t="s">
        <v>66</v>
      </c>
      <c r="G31" s="40"/>
      <c r="H31" s="40"/>
      <c r="I31" s="40"/>
      <c r="K31" s="1"/>
      <c r="L31" s="41" t="s">
        <v>71</v>
      </c>
      <c r="M31" s="41"/>
      <c r="N31" s="41"/>
      <c r="O31" s="41"/>
      <c r="P31" s="41"/>
      <c r="Q31" s="41"/>
      <c r="R31" s="39" t="s">
        <v>58</v>
      </c>
    </row>
    <row r="32" spans="1:18" x14ac:dyDescent="0.35">
      <c r="A32" s="30" t="s">
        <v>47</v>
      </c>
      <c r="B32" s="29" t="s">
        <v>2</v>
      </c>
      <c r="C32" s="31" t="s">
        <v>3</v>
      </c>
      <c r="D32" s="46" t="s">
        <v>4</v>
      </c>
      <c r="E32" s="46"/>
      <c r="F32" s="15" t="s">
        <v>5</v>
      </c>
      <c r="G32" s="15" t="s">
        <v>6</v>
      </c>
      <c r="H32" s="15" t="s">
        <v>7</v>
      </c>
      <c r="I32" s="15" t="s">
        <v>8</v>
      </c>
      <c r="K32" s="23" t="s">
        <v>47</v>
      </c>
      <c r="L32" s="31" t="s">
        <v>64</v>
      </c>
      <c r="M32" s="31" t="s">
        <v>65</v>
      </c>
      <c r="N32" s="31" t="s">
        <v>5</v>
      </c>
      <c r="O32" s="31" t="s">
        <v>6</v>
      </c>
      <c r="P32" s="31" t="s">
        <v>7</v>
      </c>
      <c r="Q32" s="31" t="s">
        <v>8</v>
      </c>
      <c r="R32" s="31" t="s">
        <v>7</v>
      </c>
    </row>
    <row r="33" spans="1:18" x14ac:dyDescent="0.35">
      <c r="A33" s="6" t="s">
        <v>48</v>
      </c>
      <c r="B33" s="20" t="s">
        <v>43</v>
      </c>
      <c r="C33" s="44">
        <v>4.7963601071481041E-3</v>
      </c>
      <c r="D33" s="42">
        <v>4.1255887220564601E-3</v>
      </c>
      <c r="E33" s="49">
        <v>3.6469874534249697E-5</v>
      </c>
      <c r="F33" s="49">
        <v>1.60820803624761E-5</v>
      </c>
      <c r="G33" s="49">
        <v>4.0598176188085399E-7</v>
      </c>
      <c r="H33" s="49">
        <v>6.14618381916898E-4</v>
      </c>
      <c r="I33" s="50">
        <v>3.195066516139E-6</v>
      </c>
      <c r="K33" s="3" t="s">
        <v>48</v>
      </c>
      <c r="L33" s="16">
        <v>0.2710840526143472</v>
      </c>
      <c r="M33" s="4">
        <v>0</v>
      </c>
      <c r="N33" s="4">
        <v>0.53109303824231768</v>
      </c>
      <c r="O33" s="4">
        <v>0</v>
      </c>
      <c r="P33" s="4">
        <v>0</v>
      </c>
      <c r="Q33" s="5">
        <v>0.78014606838932199</v>
      </c>
      <c r="R33" s="5">
        <v>0.41666666666666669</v>
      </c>
    </row>
    <row r="34" spans="1:18" x14ac:dyDescent="0.35">
      <c r="A34" s="6" t="s">
        <v>49</v>
      </c>
      <c r="B34" s="20" t="s">
        <v>43</v>
      </c>
      <c r="C34" s="44">
        <v>12.424849646673449</v>
      </c>
      <c r="D34" s="44">
        <v>5.1414264349266503</v>
      </c>
      <c r="E34" s="47">
        <v>0.73929062968284698</v>
      </c>
      <c r="F34" s="47">
        <v>0.24947018019374501</v>
      </c>
      <c r="G34" s="47">
        <v>5.9226143959492598E-2</v>
      </c>
      <c r="H34" s="47">
        <v>5.7451184190449602</v>
      </c>
      <c r="I34" s="51">
        <v>0.49031783886575397</v>
      </c>
      <c r="K34" s="6" t="s">
        <v>49</v>
      </c>
      <c r="L34" s="17">
        <v>0.39364625555446237</v>
      </c>
      <c r="M34" s="7">
        <v>0</v>
      </c>
      <c r="N34" s="7">
        <v>0.53109303824233389</v>
      </c>
      <c r="O34" s="7">
        <v>0</v>
      </c>
      <c r="P34" s="7">
        <v>0</v>
      </c>
      <c r="Q34" s="8">
        <v>0.62058656503775866</v>
      </c>
      <c r="R34" s="8">
        <v>0.41666666666666669</v>
      </c>
    </row>
    <row r="35" spans="1:18" x14ac:dyDescent="0.35">
      <c r="A35" s="6" t="s">
        <v>50</v>
      </c>
      <c r="B35" s="20" t="s">
        <v>43</v>
      </c>
      <c r="C35" s="44">
        <v>1.4428094786288974E-2</v>
      </c>
      <c r="D35" s="44">
        <v>1.4859566019292301E-3</v>
      </c>
      <c r="E35" s="47">
        <v>7.5584342349771795E-5</v>
      </c>
      <c r="F35" s="47">
        <v>6.0805307190781199E-5</v>
      </c>
      <c r="G35" s="47">
        <v>1.0494056143922799E-6</v>
      </c>
      <c r="H35" s="47">
        <v>1.2797666364974701E-2</v>
      </c>
      <c r="I35" s="51">
        <v>7.0327642300975501E-6</v>
      </c>
      <c r="K35" s="6" t="s">
        <v>50</v>
      </c>
      <c r="L35" s="17">
        <v>-4.6501201169782375E-4</v>
      </c>
      <c r="M35" s="7">
        <v>0</v>
      </c>
      <c r="N35" s="7">
        <v>0.53109303824233411</v>
      </c>
      <c r="O35" s="7">
        <v>0</v>
      </c>
      <c r="P35" s="7">
        <v>0</v>
      </c>
      <c r="Q35" s="8">
        <v>0.57445353197861215</v>
      </c>
      <c r="R35" s="8">
        <v>0.41666666666666669</v>
      </c>
    </row>
    <row r="36" spans="1:18" x14ac:dyDescent="0.35">
      <c r="A36" s="6" t="s">
        <v>51</v>
      </c>
      <c r="B36" s="20" t="s">
        <v>43</v>
      </c>
      <c r="C36" s="44">
        <v>0.56160228220220465</v>
      </c>
      <c r="D36" s="44">
        <v>0</v>
      </c>
      <c r="E36" s="47">
        <v>4.33905365239841E-2</v>
      </c>
      <c r="F36" s="47">
        <v>0</v>
      </c>
      <c r="G36" s="47">
        <v>4.9756524999980498E-2</v>
      </c>
      <c r="H36" s="47">
        <v>0</v>
      </c>
      <c r="I36" s="51">
        <v>0.46845522067824003</v>
      </c>
      <c r="K36" s="6" t="s">
        <v>51</v>
      </c>
      <c r="L36" s="17">
        <v>0</v>
      </c>
      <c r="M36" s="7">
        <v>0</v>
      </c>
      <c r="N36" s="7">
        <v>0</v>
      </c>
      <c r="O36" s="7">
        <v>0</v>
      </c>
      <c r="P36" s="7">
        <v>0</v>
      </c>
      <c r="Q36" s="8">
        <v>1.3436636838784954</v>
      </c>
      <c r="R36" s="8">
        <v>0.41666666666666669</v>
      </c>
    </row>
    <row r="37" spans="1:18" x14ac:dyDescent="0.35">
      <c r="A37" s="6" t="s">
        <v>52</v>
      </c>
      <c r="B37" s="20" t="s">
        <v>43</v>
      </c>
      <c r="C37" s="44">
        <v>1.8470245110440739</v>
      </c>
      <c r="D37" s="44">
        <v>0.11301883143574</v>
      </c>
      <c r="E37" s="47">
        <v>0.71671447803271604</v>
      </c>
      <c r="F37" s="47">
        <v>0</v>
      </c>
      <c r="G37" s="47">
        <v>0.44616839999982499</v>
      </c>
      <c r="H37" s="47">
        <v>0</v>
      </c>
      <c r="I37" s="51">
        <v>0.57112280157579298</v>
      </c>
      <c r="K37" s="6" t="s">
        <v>52</v>
      </c>
      <c r="L37" s="17">
        <v>-0.17043619199002849</v>
      </c>
      <c r="M37" s="7">
        <v>0</v>
      </c>
      <c r="N37" s="7">
        <v>0</v>
      </c>
      <c r="O37" s="7">
        <v>0</v>
      </c>
      <c r="P37" s="7">
        <v>0</v>
      </c>
      <c r="Q37" s="8">
        <v>0.17418829606874753</v>
      </c>
      <c r="R37" s="8">
        <v>0.41666666666666669</v>
      </c>
    </row>
    <row r="38" spans="1:18" x14ac:dyDescent="0.35">
      <c r="A38" s="6" t="s">
        <v>53</v>
      </c>
      <c r="B38" s="20" t="s">
        <v>43</v>
      </c>
      <c r="C38" s="44">
        <v>0</v>
      </c>
      <c r="D38" s="44">
        <v>0</v>
      </c>
      <c r="E38" s="47">
        <v>0</v>
      </c>
      <c r="F38" s="47">
        <v>0</v>
      </c>
      <c r="G38" s="47">
        <v>0</v>
      </c>
      <c r="H38" s="47">
        <v>0</v>
      </c>
      <c r="I38" s="51">
        <v>0</v>
      </c>
      <c r="K38" s="6" t="s">
        <v>53</v>
      </c>
      <c r="L38" s="17">
        <v>0</v>
      </c>
      <c r="M38" s="7">
        <v>0</v>
      </c>
      <c r="N38" s="7">
        <v>0</v>
      </c>
      <c r="O38" s="7">
        <v>0</v>
      </c>
      <c r="P38" s="7">
        <v>0</v>
      </c>
      <c r="Q38" s="8">
        <v>0</v>
      </c>
      <c r="R38" s="8">
        <v>0.41666666666666669</v>
      </c>
    </row>
    <row r="39" spans="1:18" x14ac:dyDescent="0.35">
      <c r="A39" s="6" t="s">
        <v>54</v>
      </c>
      <c r="B39" s="20" t="s">
        <v>45</v>
      </c>
      <c r="C39" s="44">
        <v>1.7410216940341159</v>
      </c>
      <c r="D39" s="44">
        <v>0</v>
      </c>
      <c r="E39" s="47">
        <v>0.15143297246870499</v>
      </c>
      <c r="F39" s="47">
        <v>0</v>
      </c>
      <c r="G39" s="47">
        <v>0.22583451761771101</v>
      </c>
      <c r="H39" s="47">
        <v>0</v>
      </c>
      <c r="I39" s="51">
        <v>1.3637542039477</v>
      </c>
      <c r="K39" s="6" t="s">
        <v>54</v>
      </c>
      <c r="L39" s="17">
        <v>0</v>
      </c>
      <c r="M39" s="7">
        <v>0</v>
      </c>
      <c r="N39" s="7">
        <v>0</v>
      </c>
      <c r="O39" s="7">
        <v>0</v>
      </c>
      <c r="P39" s="7">
        <v>0</v>
      </c>
      <c r="Q39" s="8">
        <v>1.2808153167988774</v>
      </c>
      <c r="R39" s="8">
        <v>0.41666666666666669</v>
      </c>
    </row>
    <row r="40" spans="1:18" x14ac:dyDescent="0.35">
      <c r="A40" s="9" t="s">
        <v>55</v>
      </c>
      <c r="B40" s="14" t="s">
        <v>45</v>
      </c>
      <c r="C40" s="45">
        <v>0.95866632939866747</v>
      </c>
      <c r="D40" s="45">
        <v>0</v>
      </c>
      <c r="E40" s="52">
        <v>7.5499533551732403E-2</v>
      </c>
      <c r="F40" s="52">
        <v>0</v>
      </c>
      <c r="G40" s="52">
        <v>0.12547242227515101</v>
      </c>
      <c r="H40" s="52">
        <v>0</v>
      </c>
      <c r="I40" s="54">
        <v>0.75769437357178404</v>
      </c>
      <c r="K40" s="9" t="s">
        <v>55</v>
      </c>
      <c r="L40" s="18">
        <v>0</v>
      </c>
      <c r="M40" s="10">
        <v>0</v>
      </c>
      <c r="N40" s="10">
        <v>0</v>
      </c>
      <c r="O40" s="10">
        <v>0</v>
      </c>
      <c r="P40" s="10">
        <v>0</v>
      </c>
      <c r="Q40" s="11">
        <v>1.2808153167988821</v>
      </c>
      <c r="R40" s="11">
        <v>0.41666666666666669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D32:E32"/>
    <mergeCell ref="L31:Q31"/>
    <mergeCell ref="L2:Q2"/>
    <mergeCell ref="L18:Q18"/>
    <mergeCell ref="F2:I2"/>
    <mergeCell ref="D3:E3"/>
    <mergeCell ref="F18:I18"/>
    <mergeCell ref="D19:E19"/>
    <mergeCell ref="F31:I31"/>
  </mergeCells>
  <pageMargins left="0.7" right="0.7" top="0.75" bottom="0.75" header="0.3" footer="0.3"/>
  <pageSetup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FF89041666347ABA8AD8454DBDF84" ma:contentTypeVersion="11" ma:contentTypeDescription="Create a new document." ma:contentTypeScope="" ma:versionID="7ccc55d1455392a74688da335a32dd6a">
  <xsd:schema xmlns:xsd="http://www.w3.org/2001/XMLSchema" xmlns:xs="http://www.w3.org/2001/XMLSchema" xmlns:p="http://schemas.microsoft.com/office/2006/metadata/properties" xmlns:ns2="38f30670-a240-4559-8819-ba0977fcce2c" xmlns:ns3="9742a9ba-0e62-495b-856e-ce5194586870" targetNamespace="http://schemas.microsoft.com/office/2006/metadata/properties" ma:root="true" ma:fieldsID="7ff58eb68920dbd96d8fc703a94652ca" ns2:_="" ns3:_="">
    <xsd:import namespace="38f30670-a240-4559-8819-ba0977fcce2c"/>
    <xsd:import namespace="9742a9ba-0e62-495b-856e-ce51945868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f30670-a240-4559-8819-ba0977fcc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3e722c5-bebe-4801-a6ac-67aa35eba0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2a9ba-0e62-495b-856e-ce519458687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cd46a7d-7dab-4d44-89ae-ca997f5f4b1b}" ma:internalName="TaxCatchAll" ma:showField="CatchAllData" ma:web="9742a9ba-0e62-495b-856e-ce51945868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f30670-a240-4559-8819-ba0977fcce2c">
      <Terms xmlns="http://schemas.microsoft.com/office/infopath/2007/PartnerControls"/>
    </lcf76f155ced4ddcb4097134ff3c332f>
    <TaxCatchAll xmlns="9742a9ba-0e62-495b-856e-ce519458687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151EDC-3A3B-48AF-833D-9BD5636A8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f30670-a240-4559-8819-ba0977fcce2c"/>
    <ds:schemaRef ds:uri="9742a9ba-0e62-495b-856e-ce5194586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3E0B9-5159-41B8-99AE-AE3A49B75EFF}">
  <ds:schemaRefs>
    <ds:schemaRef ds:uri="http://schemas.openxmlformats.org/package/2006/metadata/core-properties"/>
    <ds:schemaRef ds:uri="http://purl.org/dc/elements/1.1/"/>
    <ds:schemaRef ds:uri="9742a9ba-0e62-495b-856e-ce5194586870"/>
    <ds:schemaRef ds:uri="38f30670-a240-4559-8819-ba0977fcce2c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7B85DD2-68B7-4657-A1DD-D878A81040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Extrapolation tool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Nystrom</dc:creator>
  <cp:keywords/>
  <dc:description/>
  <cp:lastModifiedBy>Alexander Nystrom</cp:lastModifiedBy>
  <cp:revision/>
  <dcterms:created xsi:type="dcterms:W3CDTF">2015-06-05T18:17:20Z</dcterms:created>
  <dcterms:modified xsi:type="dcterms:W3CDTF">2023-04-25T07:23:03Z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0x010100FF9FF89041666347ABA8AD8454DBDF84</vt:lpwstr>
  </property>
  <property fmtid="{D5CDD505-2E9C-101B-9397-08002B2CF9AE}" pid="3" name="MediaServiceImageTags">
    <vt:lpwstr/>
  </property>
  <property fmtid="{D5CDD505-2E9C-101B-9397-08002B2CF9AE}" pid="4" name="Order">
    <vt:r8>170900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