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abb.sharepoint.com/teams/fi-eldssustainabilityteam/Shared Documents/General/LCA&amp;EPD projects/LCA RE620/0. RE620 LCA, EPD, appendices/"/>
    </mc:Choice>
  </mc:AlternateContent>
  <xr:revisionPtr revIDLastSave="282" documentId="13_ncr:1_{942044C2-93F4-4031-B3D6-15668E337CFA}" xr6:coauthVersionLast="47" xr6:coauthVersionMax="47" xr10:uidLastSave="{C3EDB78D-8CEF-4FF9-A0E5-B2582216A958}"/>
  <bookViews>
    <workbookView xWindow="28680" yWindow="-120" windowWidth="29040" windowHeight="15840" xr2:uid="{00000000-000D-0000-FFFF-FFFF00000000}"/>
  </bookViews>
  <sheets>
    <sheet name="Extrapolation tool" sheetId="1" r:id="rId1"/>
    <sheet name="Data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J11" i="1"/>
  <c r="K11" i="1"/>
  <c r="L11" i="1"/>
  <c r="M11" i="1"/>
  <c r="I12" i="1"/>
  <c r="J12" i="1"/>
  <c r="K12" i="1"/>
  <c r="L12" i="1"/>
  <c r="M12" i="1"/>
  <c r="H11" i="1" l="1"/>
  <c r="H12" i="1"/>
  <c r="L14" i="1" l="1"/>
  <c r="L10" i="1"/>
  <c r="L8" i="1"/>
  <c r="L4" i="1"/>
  <c r="L34" i="1"/>
  <c r="L35" i="1"/>
  <c r="L36" i="1"/>
  <c r="L37" i="1"/>
  <c r="L38" i="1"/>
  <c r="L39" i="1"/>
  <c r="L40" i="1"/>
  <c r="L33" i="1"/>
  <c r="L21" i="1"/>
  <c r="L22" i="1"/>
  <c r="L23" i="1"/>
  <c r="L24" i="1"/>
  <c r="L25" i="1"/>
  <c r="L26" i="1"/>
  <c r="L27" i="1"/>
  <c r="L28" i="1"/>
  <c r="L29" i="1"/>
  <c r="L20" i="1"/>
  <c r="L16" i="1"/>
  <c r="L15" i="1"/>
  <c r="L13" i="1"/>
  <c r="L9" i="1"/>
  <c r="L7" i="1"/>
  <c r="L6" i="1"/>
  <c r="L5" i="1"/>
  <c r="M40" i="1"/>
  <c r="M39" i="1"/>
  <c r="M38" i="1"/>
  <c r="M37" i="1"/>
  <c r="M36" i="1"/>
  <c r="M35" i="1"/>
  <c r="M34" i="1"/>
  <c r="M33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M29" i="1"/>
  <c r="M28" i="1"/>
  <c r="M27" i="1"/>
  <c r="M26" i="1"/>
  <c r="M25" i="1"/>
  <c r="M24" i="1"/>
  <c r="M23" i="1"/>
  <c r="M22" i="1"/>
  <c r="M21" i="1"/>
  <c r="M2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M16" i="1" l="1"/>
  <c r="K16" i="1"/>
  <c r="J16" i="1"/>
  <c r="I16" i="1"/>
  <c r="M15" i="1"/>
  <c r="K15" i="1"/>
  <c r="J15" i="1"/>
  <c r="I15" i="1"/>
  <c r="M14" i="1"/>
  <c r="K14" i="1"/>
  <c r="J14" i="1"/>
  <c r="I14" i="1"/>
  <c r="M13" i="1"/>
  <c r="K13" i="1"/>
  <c r="J13" i="1"/>
  <c r="I13" i="1"/>
  <c r="M10" i="1"/>
  <c r="K10" i="1"/>
  <c r="J10" i="1"/>
  <c r="I10" i="1"/>
  <c r="M9" i="1"/>
  <c r="K9" i="1"/>
  <c r="J9" i="1"/>
  <c r="I9" i="1"/>
  <c r="M8" i="1"/>
  <c r="K8" i="1"/>
  <c r="J8" i="1"/>
  <c r="I8" i="1"/>
  <c r="M7" i="1"/>
  <c r="K7" i="1"/>
  <c r="J7" i="1"/>
  <c r="I7" i="1"/>
  <c r="M6" i="1"/>
  <c r="K6" i="1"/>
  <c r="J6" i="1"/>
  <c r="I6" i="1"/>
  <c r="M5" i="1"/>
  <c r="K5" i="1"/>
  <c r="J5" i="1"/>
  <c r="I5" i="1"/>
  <c r="M4" i="1"/>
  <c r="K4" i="1"/>
  <c r="J4" i="1"/>
  <c r="I4" i="1"/>
  <c r="H40" i="1"/>
  <c r="H39" i="1"/>
  <c r="H38" i="1"/>
  <c r="H37" i="1"/>
  <c r="H36" i="1"/>
  <c r="H35" i="1"/>
  <c r="H34" i="1"/>
  <c r="H33" i="1"/>
  <c r="H29" i="1"/>
  <c r="H28" i="1"/>
  <c r="H27" i="1"/>
  <c r="H26" i="1"/>
  <c r="H25" i="1"/>
  <c r="H24" i="1"/>
  <c r="H23" i="1"/>
  <c r="H22" i="1"/>
  <c r="H21" i="1"/>
  <c r="H20" i="1"/>
  <c r="H5" i="1" l="1"/>
  <c r="H7" i="1"/>
  <c r="H8" i="1"/>
  <c r="H15" i="1"/>
  <c r="H13" i="1"/>
  <c r="H6" i="1"/>
  <c r="H9" i="1"/>
  <c r="H14" i="1"/>
  <c r="H16" i="1"/>
  <c r="H10" i="1"/>
  <c r="H4" i="1"/>
</calcChain>
</file>

<file path=xl/sharedStrings.xml><?xml version="1.0" encoding="utf-8"?>
<sst xmlns="http://schemas.openxmlformats.org/spreadsheetml/2006/main" count="242" uniqueCount="69">
  <si>
    <t>Results:</t>
  </si>
  <si>
    <r>
      <t>Number of empty HW slots (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emptyslots</t>
    </r>
    <r>
      <rPr>
        <sz val="11"/>
        <color theme="1"/>
        <rFont val="Calibri"/>
        <family val="2"/>
        <scheme val="minor"/>
      </rPr>
      <t>)</t>
    </r>
  </si>
  <si>
    <t>range: 0-3 empty HW slots</t>
  </si>
  <si>
    <t>Impact category</t>
  </si>
  <si>
    <t>Unit</t>
  </si>
  <si>
    <t>Total</t>
  </si>
  <si>
    <t>Manufacturing</t>
  </si>
  <si>
    <t>Distribution</t>
  </si>
  <si>
    <t>Installation</t>
  </si>
  <si>
    <t>Use</t>
  </si>
  <si>
    <t>End-of-life</t>
  </si>
  <si>
    <r>
      <t>Nominal power consumption (</t>
    </r>
    <r>
      <rPr>
        <i/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nominal</t>
    </r>
    <r>
      <rPr>
        <sz val="11"/>
        <color theme="1"/>
        <rFont val="Calibri"/>
        <family val="2"/>
        <scheme val="minor"/>
      </rPr>
      <t>)</t>
    </r>
  </si>
  <si>
    <t>range: 6,5-16 Watt</t>
  </si>
  <si>
    <t>GWP - total</t>
  </si>
  <si>
    <t>kg CO2 eq.</t>
  </si>
  <si>
    <r>
      <t>Use stage emission factor [kg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-eq/kWh]</t>
    </r>
  </si>
  <si>
    <t xml:space="preserve">default: 0,40 (European energy mix)
NB! Will only affect GWP-total in the use stage </t>
  </si>
  <si>
    <t>GWP - fossil</t>
  </si>
  <si>
    <t>Reference service life in years</t>
  </si>
  <si>
    <t>default: 10 years</t>
  </si>
  <si>
    <t>GWP - biogenic</t>
  </si>
  <si>
    <t>GWP - luluc</t>
  </si>
  <si>
    <t>ODP</t>
  </si>
  <si>
    <t>kg CFC-11 eq.</t>
  </si>
  <si>
    <t>AP</t>
  </si>
  <si>
    <t>mol H+ eq.</t>
  </si>
  <si>
    <t>EP - freshwater</t>
  </si>
  <si>
    <t>kg P eq.</t>
  </si>
  <si>
    <t>POCP</t>
  </si>
  <si>
    <t>kg NMVOC eq.</t>
  </si>
  <si>
    <t>ADP – minerals and metals</t>
  </si>
  <si>
    <t>kg Sb eq.</t>
  </si>
  <si>
    <t>ADP – fossil</t>
  </si>
  <si>
    <t>MJ, net calorific value</t>
  </si>
  <si>
    <t>WDP</t>
  </si>
  <si>
    <t>m3 eq.</t>
  </si>
  <si>
    <t>Resource use parameters</t>
  </si>
  <si>
    <t>PENRE</t>
  </si>
  <si>
    <t>MJ, low cal. value</t>
  </si>
  <si>
    <t>PERE</t>
  </si>
  <si>
    <t>PENRM</t>
  </si>
  <si>
    <t>PERM</t>
  </si>
  <si>
    <t>PENRT</t>
  </si>
  <si>
    <t>PERT</t>
  </si>
  <si>
    <t>FW</t>
  </si>
  <si>
    <t>m3</t>
  </si>
  <si>
    <t>MS</t>
  </si>
  <si>
    <t>kg</t>
  </si>
  <si>
    <t>RSF</t>
  </si>
  <si>
    <t>MJ</t>
  </si>
  <si>
    <t>NRSF</t>
  </si>
  <si>
    <t>Waste production indicators</t>
  </si>
  <si>
    <t>HWD</t>
  </si>
  <si>
    <t>NHWD</t>
  </si>
  <si>
    <t>RWD</t>
  </si>
  <si>
    <t>MER</t>
  </si>
  <si>
    <t>MFR</t>
  </si>
  <si>
    <t>CRU</t>
  </si>
  <si>
    <t>ETE</t>
  </si>
  <si>
    <t>EEE</t>
  </si>
  <si>
    <r>
      <t>Reference product impact values (</t>
    </r>
    <r>
      <rPr>
        <b/>
        <i/>
        <u/>
        <sz val="11"/>
        <color theme="1"/>
        <rFont val="Calibri"/>
        <family val="2"/>
        <scheme val="minor"/>
      </rPr>
      <t>value</t>
    </r>
    <r>
      <rPr>
        <b/>
        <i/>
        <u/>
        <vertAlign val="subscript"/>
        <sz val="11"/>
        <color theme="1"/>
        <rFont val="Calibri"/>
        <family val="2"/>
        <scheme val="minor"/>
      </rPr>
      <t>refproduct</t>
    </r>
    <r>
      <rPr>
        <b/>
        <u/>
        <sz val="11"/>
        <color theme="1"/>
        <rFont val="Calibri"/>
        <family val="2"/>
        <scheme val="minor"/>
      </rPr>
      <t>)</t>
    </r>
  </si>
  <si>
    <r>
      <t>Extrapolation constants (</t>
    </r>
    <r>
      <rPr>
        <b/>
        <i/>
        <u/>
        <sz val="11"/>
        <color theme="1"/>
        <rFont val="Calibri"/>
        <family val="2"/>
        <scheme val="minor"/>
      </rPr>
      <t>change%</t>
    </r>
    <r>
      <rPr>
        <b/>
        <u/>
        <sz val="11"/>
        <color theme="1"/>
        <rFont val="Calibri"/>
        <family val="2"/>
        <scheme val="minor"/>
      </rPr>
      <t>)</t>
    </r>
  </si>
  <si>
    <t>Change per hardware module</t>
  </si>
  <si>
    <t>Change per Watt</t>
  </si>
  <si>
    <t>EP - marine</t>
  </si>
  <si>
    <t>kg N eq.</t>
  </si>
  <si>
    <t>EP - terrestrial</t>
  </si>
  <si>
    <t>mol N eq.</t>
  </si>
  <si>
    <t>Parameters (grey cells can be edited):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</si>
</sst>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vertAlign val="sub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0" fontId="0" fillId="0" borderId="4" xfId="0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0" fillId="0" borderId="6" xfId="0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164" fontId="0" fillId="0" borderId="1" xfId="1" applyNumberFormat="1" applyFont="1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0" fontId="0" fillId="0" borderId="11" xfId="0" applyBorder="1"/>
    <xf numFmtId="0" fontId="0" fillId="0" borderId="5" xfId="0" applyBorder="1"/>
    <xf numFmtId="0" fontId="3" fillId="0" borderId="0" xfId="0" applyFont="1" applyAlignment="1">
      <alignment horizontal="left"/>
    </xf>
    <xf numFmtId="0" fontId="2" fillId="0" borderId="4" xfId="0" applyFont="1" applyBorder="1"/>
    <xf numFmtId="11" fontId="0" fillId="0" borderId="0" xfId="0" applyNumberFormat="1"/>
    <xf numFmtId="11" fontId="0" fillId="0" borderId="5" xfId="0" applyNumberFormat="1" applyBorder="1"/>
    <xf numFmtId="11" fontId="0" fillId="0" borderId="7" xfId="0" applyNumberFormat="1" applyBorder="1"/>
    <xf numFmtId="11" fontId="0" fillId="0" borderId="8" xfId="0" applyNumberFormat="1" applyBorder="1"/>
    <xf numFmtId="0" fontId="2" fillId="0" borderId="1" xfId="0" applyFont="1" applyBorder="1"/>
    <xf numFmtId="11" fontId="0" fillId="0" borderId="2" xfId="0" applyNumberFormat="1" applyBorder="1"/>
    <xf numFmtId="11" fontId="0" fillId="0" borderId="3" xfId="0" applyNumberFormat="1" applyBorder="1"/>
    <xf numFmtId="0" fontId="8" fillId="0" borderId="3" xfId="0" applyFont="1" applyBorder="1"/>
    <xf numFmtId="11" fontId="0" fillId="0" borderId="11" xfId="0" applyNumberFormat="1" applyBorder="1"/>
    <xf numFmtId="11" fontId="0" fillId="0" borderId="10" xfId="0" applyNumberFormat="1" applyBorder="1"/>
    <xf numFmtId="11" fontId="0" fillId="0" borderId="9" xfId="0" applyNumberFormat="1" applyBorder="1"/>
    <xf numFmtId="0" fontId="2" fillId="0" borderId="0" xfId="0" applyFont="1" applyAlignment="1">
      <alignment horizontal="center"/>
    </xf>
    <xf numFmtId="0" fontId="0" fillId="0" borderId="9" xfId="0" applyBorder="1"/>
    <xf numFmtId="0" fontId="0" fillId="0" borderId="11" xfId="0" applyBorder="1" applyAlignment="1">
      <alignment wrapText="1"/>
    </xf>
    <xf numFmtId="0" fontId="9" fillId="0" borderId="6" xfId="0" applyFont="1" applyBorder="1"/>
    <xf numFmtId="0" fontId="9" fillId="0" borderId="10" xfId="0" applyFont="1" applyBorder="1"/>
    <xf numFmtId="11" fontId="0" fillId="0" borderId="1" xfId="0" applyNumberFormat="1" applyBorder="1"/>
    <xf numFmtId="11" fontId="0" fillId="0" borderId="4" xfId="0" applyNumberFormat="1" applyBorder="1"/>
    <xf numFmtId="11" fontId="0" fillId="0" borderId="6" xfId="0" applyNumberFormat="1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11" fontId="0" fillId="0" borderId="11" xfId="0" applyNumberFormat="1" applyBorder="1" applyAlignment="1">
      <alignment vertical="center"/>
    </xf>
    <xf numFmtId="11" fontId="0" fillId="0" borderId="0" xfId="0" applyNumberFormat="1" applyAlignment="1">
      <alignment vertical="center"/>
    </xf>
    <xf numFmtId="11" fontId="0" fillId="0" borderId="5" xfId="0" applyNumberForma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40"/>
  <sheetViews>
    <sheetView tabSelected="1" zoomScale="115" zoomScaleNormal="115" workbookViewId="0">
      <selection activeCell="C3" sqref="C3"/>
    </sheetView>
  </sheetViews>
  <sheetFormatPr defaultRowHeight="15" x14ac:dyDescent="0.25"/>
  <cols>
    <col min="2" max="2" width="38.7109375" customWidth="1"/>
    <col min="4" max="4" width="44.42578125" customWidth="1"/>
    <col min="6" max="6" width="29" customWidth="1"/>
    <col min="7" max="7" width="13.85546875" customWidth="1"/>
    <col min="9" max="9" width="11.5703125" customWidth="1"/>
    <col min="10" max="10" width="11.85546875" customWidth="1"/>
    <col min="11" max="11" width="11.5703125" customWidth="1"/>
    <col min="12" max="12" width="9.85546875" customWidth="1"/>
    <col min="13" max="13" width="10.42578125" customWidth="1"/>
  </cols>
  <sheetData>
    <row r="2" spans="2:13" x14ac:dyDescent="0.25">
      <c r="B2" s="22" t="s">
        <v>68</v>
      </c>
      <c r="C2" s="35"/>
      <c r="F2" s="2" t="s">
        <v>0</v>
      </c>
    </row>
    <row r="3" spans="2:13" ht="18" x14ac:dyDescent="0.35">
      <c r="B3" s="3" t="s">
        <v>1</v>
      </c>
      <c r="C3" s="58">
        <v>0</v>
      </c>
      <c r="D3" s="36" t="s">
        <v>2</v>
      </c>
      <c r="F3" s="28" t="s">
        <v>3</v>
      </c>
      <c r="G3" s="12" t="s">
        <v>4</v>
      </c>
      <c r="H3" s="16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48" t="s">
        <v>10</v>
      </c>
    </row>
    <row r="4" spans="2:13" ht="18" x14ac:dyDescent="0.35">
      <c r="B4" s="6" t="s">
        <v>11</v>
      </c>
      <c r="C4" s="59">
        <v>11.5</v>
      </c>
      <c r="D4" s="20" t="s">
        <v>12</v>
      </c>
      <c r="F4" s="3" t="s">
        <v>13</v>
      </c>
      <c r="G4" s="12" t="s">
        <v>14</v>
      </c>
      <c r="H4" s="34">
        <f t="shared" ref="H4:H16" si="0">SUM(I4:M4)</f>
        <v>564.69126604999997</v>
      </c>
      <c r="I4" s="29">
        <f>Data!D4*(1-Data!K4*'Extrapolation tool'!$C$3)</f>
        <v>153.75676999999999</v>
      </c>
      <c r="J4" s="29">
        <f>Data!E4*(1-Data!L4*'Extrapolation tool'!$C$3)</f>
        <v>3.6839661000000001</v>
      </c>
      <c r="K4" s="29">
        <f>Data!F4*(1-Data!M4*'Extrapolation tool'!$C$3)</f>
        <v>0.49713734999999998</v>
      </c>
      <c r="L4" s="29">
        <f>Data!G4*(1-Data!P4*(11.5-'Extrapolation tool'!$C$4))*$C$6/10*$C$5/0.4</f>
        <v>402.47962000000001</v>
      </c>
      <c r="M4" s="30">
        <f>Data!H4*(1-Data!O4*'Extrapolation tool'!$C$3)</f>
        <v>4.2737726</v>
      </c>
    </row>
    <row r="5" spans="2:13" ht="30" x14ac:dyDescent="0.25">
      <c r="B5" s="50" t="s">
        <v>15</v>
      </c>
      <c r="C5" s="60">
        <v>0.4</v>
      </c>
      <c r="D5" s="37" t="s">
        <v>16</v>
      </c>
      <c r="F5" s="50" t="s">
        <v>17</v>
      </c>
      <c r="G5" s="51" t="s">
        <v>14</v>
      </c>
      <c r="H5" s="52">
        <f t="shared" si="0"/>
        <v>549.18846665000001</v>
      </c>
      <c r="I5" s="53">
        <f>Data!D5*(1-Data!K5*'Extrapolation tool'!$C$3)</f>
        <v>152.69955999999999</v>
      </c>
      <c r="J5" s="53">
        <f>Data!E5*(1-Data!L5*'Extrapolation tool'!$C$3)</f>
        <v>3.6791706999999998</v>
      </c>
      <c r="K5" s="53">
        <f>Data!F5*(1-Data!M5*'Extrapolation tool'!$C$3)</f>
        <v>3.8497450000000003E-2</v>
      </c>
      <c r="L5" s="53">
        <f>Data!G5*(1-Data!P5*(11.5-'Extrapolation tool'!$C$4))*$C$6/10</f>
        <v>388.58773000000002</v>
      </c>
      <c r="M5" s="54">
        <f>Data!H5*(1-Data!O5*'Extrapolation tool'!$C$3)</f>
        <v>4.1835085000000003</v>
      </c>
    </row>
    <row r="6" spans="2:13" x14ac:dyDescent="0.25">
      <c r="B6" s="38" t="s">
        <v>18</v>
      </c>
      <c r="C6" s="61">
        <v>10</v>
      </c>
      <c r="D6" s="39" t="s">
        <v>19</v>
      </c>
      <c r="F6" s="6" t="s">
        <v>20</v>
      </c>
      <c r="G6" t="s">
        <v>14</v>
      </c>
      <c r="H6" s="32">
        <f t="shared" si="0"/>
        <v>14.264696435999999</v>
      </c>
      <c r="I6" s="24">
        <f>Data!D6*(1-Data!K6*'Extrapolation tool'!$C$3)</f>
        <v>0.73718824000000005</v>
      </c>
      <c r="J6" s="24">
        <f>Data!E6*(1-Data!L6*'Extrapolation tool'!$C$3)</f>
        <v>3.3382339999999998E-3</v>
      </c>
      <c r="K6" s="24">
        <f>Data!F6*(1-Data!M6*'Extrapolation tool'!$C$3)</f>
        <v>0.45862596</v>
      </c>
      <c r="L6" s="24">
        <f>Data!G6*(1-Data!P6*(11.5-'Extrapolation tool'!$C$4))*$C$6/10</f>
        <v>12.975643999999999</v>
      </c>
      <c r="M6" s="25">
        <f>Data!H6*(1-Data!O6*'Extrapolation tool'!$C$3)</f>
        <v>8.9900002000000007E-2</v>
      </c>
    </row>
    <row r="7" spans="2:13" x14ac:dyDescent="0.25">
      <c r="F7" s="6" t="s">
        <v>21</v>
      </c>
      <c r="G7" t="s">
        <v>14</v>
      </c>
      <c r="H7" s="32">
        <f t="shared" si="0"/>
        <v>1.2381028634139999</v>
      </c>
      <c r="I7" s="24">
        <f>Data!D7*(1-Data!K7*'Extrapolation tool'!$C$3)</f>
        <v>0.32002156999999998</v>
      </c>
      <c r="J7" s="24">
        <f>Data!E7*(1-Data!L7*'Extrapolation tool'!$C$3)</f>
        <v>1.4571664999999999E-3</v>
      </c>
      <c r="K7" s="24">
        <f>Data!F7*(1-Data!M7*'Extrapolation tool'!$C$3)</f>
        <v>1.3939494E-5</v>
      </c>
      <c r="L7" s="24">
        <f>Data!G7*(1-Data!P7*(11.5-'Extrapolation tool'!$C$4))*$C$6/10</f>
        <v>0.91624611</v>
      </c>
      <c r="M7" s="25">
        <f>Data!H7*(1-Data!O7*'Extrapolation tool'!$C$3)</f>
        <v>3.6407741999999998E-4</v>
      </c>
    </row>
    <row r="8" spans="2:13" x14ac:dyDescent="0.25">
      <c r="F8" s="6" t="s">
        <v>22</v>
      </c>
      <c r="G8" t="s">
        <v>23</v>
      </c>
      <c r="H8" s="32">
        <f t="shared" si="0"/>
        <v>3.29298149954E-5</v>
      </c>
      <c r="I8" s="24">
        <f>Data!D8*(1-Data!K8*'Extrapolation tool'!$C$3)</f>
        <v>1.2754483999999999E-5</v>
      </c>
      <c r="J8" s="24">
        <f>Data!E8*(1-Data!L8*'Extrapolation tool'!$C$3)</f>
        <v>8.5836434000000004E-7</v>
      </c>
      <c r="K8" s="24">
        <f>Data!F8*(1-Data!M8*'Extrapolation tool'!$C$3)</f>
        <v>5.6874873999999998E-9</v>
      </c>
      <c r="L8" s="24">
        <f>Data!G8*(1-Data!P8*(11.5-'Extrapolation tool'!$C$4))*$C$6/10</f>
        <v>1.9269867999999999E-5</v>
      </c>
      <c r="M8" s="25">
        <f>Data!H8*(1-Data!O8*'Extrapolation tool'!$C$3)</f>
        <v>4.1411168E-8</v>
      </c>
    </row>
    <row r="9" spans="2:13" x14ac:dyDescent="0.25">
      <c r="F9" s="6" t="s">
        <v>24</v>
      </c>
      <c r="G9" t="s">
        <v>25</v>
      </c>
      <c r="H9" s="32">
        <f t="shared" si="0"/>
        <v>3.6180865537</v>
      </c>
      <c r="I9" s="24">
        <f>Data!D9*(1-Data!K9*'Extrapolation tool'!$C$3)</f>
        <v>1.5033585</v>
      </c>
      <c r="J9" s="24">
        <f>Data!E9*(1-Data!L9*'Extrapolation tool'!$C$3)</f>
        <v>1.8640220999999998E-2</v>
      </c>
      <c r="K9" s="24">
        <f>Data!F9*(1-Data!M9*'Extrapolation tool'!$C$3)</f>
        <v>1.75427E-4</v>
      </c>
      <c r="L9" s="24">
        <f>Data!G9*(1-Data!P9*(11.5-'Extrapolation tool'!$C$4))*$C$6/10</f>
        <v>2.0932650000000002</v>
      </c>
      <c r="M9" s="25">
        <f>Data!H9*(1-Data!O9*'Extrapolation tool'!$C$3)</f>
        <v>2.6474057E-3</v>
      </c>
    </row>
    <row r="10" spans="2:13" x14ac:dyDescent="0.25">
      <c r="F10" s="6" t="s">
        <v>26</v>
      </c>
      <c r="G10" t="s">
        <v>27</v>
      </c>
      <c r="H10" s="32">
        <f t="shared" si="0"/>
        <v>0.57369296483709997</v>
      </c>
      <c r="I10" s="24">
        <f>Data!D10*(1-Data!K10*'Extrapolation tool'!$C$3)</f>
        <v>0.18493064000000001</v>
      </c>
      <c r="J10" s="24">
        <f>Data!E10*(1-Data!L10*'Extrapolation tool'!$C$3)</f>
        <v>2.3902592999999999E-4</v>
      </c>
      <c r="K10" s="24">
        <f>Data!F10*(1-Data!M10*'Extrapolation tool'!$C$3)</f>
        <v>3.4833470999999999E-6</v>
      </c>
      <c r="L10" s="24">
        <f>Data!G10*(1-Data!P10*(11.5-'Extrapolation tool'!$C$4))*$C$6/10</f>
        <v>0.38839392</v>
      </c>
      <c r="M10" s="25">
        <f>Data!H10*(1-Data!O10*'Extrapolation tool'!$C$3)</f>
        <v>1.2589556000000001E-4</v>
      </c>
    </row>
    <row r="11" spans="2:13" x14ac:dyDescent="0.25">
      <c r="F11" s="6" t="s">
        <v>64</v>
      </c>
      <c r="G11" t="s">
        <v>65</v>
      </c>
      <c r="H11" s="32">
        <f t="shared" ref="H11:H12" si="1">SUM(I11:M11)</f>
        <v>0.61629260576</v>
      </c>
      <c r="I11" s="24">
        <f>Data!D11*(1-Data!K11*'Extrapolation tool'!$C$3)</f>
        <v>0.24502352999999999</v>
      </c>
      <c r="J11" s="24">
        <f>Data!E11*(1-Data!L11*'Extrapolation tool'!$C$3)</f>
        <v>6.4178585E-3</v>
      </c>
      <c r="K11" s="24">
        <f>Data!F11*(1-Data!M11*'Extrapolation tool'!$C$3)</f>
        <v>2.5087826E-4</v>
      </c>
      <c r="L11" s="24">
        <f>Data!G11*(1-Data!P11*(11.5-'Extrapolation tool'!$C$4))*$C$6/10</f>
        <v>0.36237212000000002</v>
      </c>
      <c r="M11" s="25">
        <f>Data!H11*(1-Data!O11*'Extrapolation tool'!$C$3)</f>
        <v>2.228219E-3</v>
      </c>
    </row>
    <row r="12" spans="2:13" x14ac:dyDescent="0.25">
      <c r="F12" s="6" t="s">
        <v>66</v>
      </c>
      <c r="G12" t="s">
        <v>67</v>
      </c>
      <c r="H12" s="32">
        <f t="shared" si="1"/>
        <v>6.258205566</v>
      </c>
      <c r="I12" s="24">
        <f>Data!D12*(1-Data!K12*'Extrapolation tool'!$C$3)</f>
        <v>3.0190845999999998</v>
      </c>
      <c r="J12" s="24">
        <f>Data!E12*(1-Data!L12*'Extrapolation tool'!$C$3)</f>
        <v>7.0176543999999993E-2</v>
      </c>
      <c r="K12" s="24">
        <f>Data!F12*(1-Data!M12*'Extrapolation tool'!$C$3)</f>
        <v>6.7332139999999997E-4</v>
      </c>
      <c r="L12" s="24">
        <f>Data!G12*(1-Data!P12*(11.5-'Extrapolation tool'!$C$4))*$C$6/10</f>
        <v>3.1585578999999999</v>
      </c>
      <c r="M12" s="25">
        <f>Data!H12*(1-Data!O12*'Extrapolation tool'!$C$3)</f>
        <v>9.7132005999999993E-3</v>
      </c>
    </row>
    <row r="13" spans="2:13" x14ac:dyDescent="0.25">
      <c r="F13" s="6" t="s">
        <v>28</v>
      </c>
      <c r="G13" t="s">
        <v>29</v>
      </c>
      <c r="H13" s="32">
        <f t="shared" si="0"/>
        <v>1.5772993509500002</v>
      </c>
      <c r="I13" s="24">
        <f>Data!D13*(1-Data!K13*'Extrapolation tool'!$C$3)</f>
        <v>0.69249123999999995</v>
      </c>
      <c r="J13" s="24">
        <f>Data!E13*(1-Data!L13*'Extrapolation tool'!$C$3)</f>
        <v>2.0016651E-2</v>
      </c>
      <c r="K13" s="24">
        <f>Data!F13*(1-Data!M13*'Extrapolation tool'!$C$3)</f>
        <v>2.2252025000000001E-4</v>
      </c>
      <c r="L13" s="24">
        <f>Data!G13*(1-Data!P13*(11.5-'Extrapolation tool'!$C$4))*$C$6/10</f>
        <v>0.86207349</v>
      </c>
      <c r="M13" s="25">
        <f>Data!H13*(1-Data!O13*'Extrapolation tool'!$C$3)</f>
        <v>2.4954497000000001E-3</v>
      </c>
    </row>
    <row r="14" spans="2:13" x14ac:dyDescent="0.25">
      <c r="F14" s="6" t="s">
        <v>30</v>
      </c>
      <c r="G14" t="s">
        <v>31</v>
      </c>
      <c r="H14" s="32">
        <f t="shared" si="0"/>
        <v>5.7115482232261996E-2</v>
      </c>
      <c r="I14" s="24">
        <f>Data!D14*(1-Data!K14*'Extrapolation tool'!$C$3)</f>
        <v>5.6176510999999998E-2</v>
      </c>
      <c r="J14" s="24">
        <f>Data!E14*(1-Data!L14*'Extrapolation tool'!$C$3)</f>
        <v>1.2904221E-5</v>
      </c>
      <c r="K14" s="24">
        <f>Data!F14*(1-Data!M14*'Extrapolation tool'!$C$3)</f>
        <v>9.7128061999999995E-8</v>
      </c>
      <c r="L14" s="24">
        <f>Data!G14*(1-Data!P14*(11.5-'Extrapolation tool'!$C$4))*$C$6/10</f>
        <v>9.2173223000000003E-4</v>
      </c>
      <c r="M14" s="25">
        <f>Data!H14*(1-Data!O14*'Extrapolation tool'!$C$3)</f>
        <v>4.2376531999999997E-6</v>
      </c>
    </row>
    <row r="15" spans="2:13" x14ac:dyDescent="0.25">
      <c r="F15" s="6" t="s">
        <v>32</v>
      </c>
      <c r="G15" t="s">
        <v>33</v>
      </c>
      <c r="H15" s="32">
        <f t="shared" si="0"/>
        <v>10313.80086336</v>
      </c>
      <c r="I15" s="24">
        <f>Data!D15*(1-Data!K15*'Extrapolation tool'!$C$3)</f>
        <v>1938.5510999999999</v>
      </c>
      <c r="J15" s="24">
        <f>Data!E15*(1-Data!L15*'Extrapolation tool'!$C$3)</f>
        <v>56.078315000000003</v>
      </c>
      <c r="K15" s="24">
        <f>Data!F15*(1-Data!M15*'Extrapolation tool'!$C$3)</f>
        <v>0.40814366000000002</v>
      </c>
      <c r="L15" s="24">
        <f>Data!G15*(1-Data!P15*(11.5-'Extrapolation tool'!$C$4))*$C$6/10</f>
        <v>8314.0822000000007</v>
      </c>
      <c r="M15" s="25">
        <f>Data!H15*(1-Data!O15*'Extrapolation tool'!$C$3)</f>
        <v>4.6811046999999997</v>
      </c>
    </row>
    <row r="16" spans="2:13" x14ac:dyDescent="0.25">
      <c r="F16" s="9" t="s">
        <v>34</v>
      </c>
      <c r="G16" s="13" t="s">
        <v>35</v>
      </c>
      <c r="H16" s="33">
        <f t="shared" si="0"/>
        <v>136.27924337750002</v>
      </c>
      <c r="I16" s="26">
        <f>Data!D16*(1-Data!K16*'Extrapolation tool'!$C$3)</f>
        <v>45.891075000000001</v>
      </c>
      <c r="J16" s="26">
        <f>Data!E16*(1-Data!L16*'Extrapolation tool'!$C$3)</f>
        <v>0.16895187</v>
      </c>
      <c r="K16" s="26">
        <f>Data!F16*(1-Data!M16*'Extrapolation tool'!$C$3)</f>
        <v>4.8916875000000002E-3</v>
      </c>
      <c r="L16" s="26">
        <f>Data!G16*(1-Data!P16*(11.5-'Extrapolation tool'!$C$4))*$C$6/10</f>
        <v>90.101363000000006</v>
      </c>
      <c r="M16" s="27">
        <f>Data!H16*(1-Data!O16*'Extrapolation tool'!$C$3)</f>
        <v>0.11296182</v>
      </c>
    </row>
    <row r="17" spans="6:13" x14ac:dyDescent="0.25">
      <c r="F17" s="6"/>
      <c r="M17" s="21"/>
    </row>
    <row r="18" spans="6:13" x14ac:dyDescent="0.25">
      <c r="F18" s="23"/>
      <c r="M18" s="21"/>
    </row>
    <row r="19" spans="6:13" x14ac:dyDescent="0.25">
      <c r="F19" s="28" t="s">
        <v>36</v>
      </c>
      <c r="G19" s="12" t="s">
        <v>4</v>
      </c>
      <c r="H19" s="16" t="s">
        <v>5</v>
      </c>
      <c r="I19" s="47" t="s">
        <v>6</v>
      </c>
      <c r="J19" s="47" t="s">
        <v>7</v>
      </c>
      <c r="K19" s="47" t="s">
        <v>8</v>
      </c>
      <c r="L19" s="47" t="s">
        <v>9</v>
      </c>
      <c r="M19" s="48" t="s">
        <v>10</v>
      </c>
    </row>
    <row r="20" spans="6:13" x14ac:dyDescent="0.25">
      <c r="F20" s="3" t="s">
        <v>37</v>
      </c>
      <c r="G20" s="12" t="s">
        <v>38</v>
      </c>
      <c r="H20" s="34">
        <f t="shared" ref="H20:H29" si="2">SUM(I20:M20)</f>
        <v>10263.283151650472</v>
      </c>
      <c r="I20" s="40">
        <f>Data!D20*(1-Data!K20*'Extrapolation tool'!$C$3)</f>
        <v>1892.3217998804732</v>
      </c>
      <c r="J20" s="29">
        <f>Data!E20*(1-Data!L20*'Extrapolation tool'!$C$3)</f>
        <v>56.079734000000002</v>
      </c>
      <c r="K20" s="29">
        <f>Data!F20*(1-Data!M20*'Extrapolation tool'!$C$3)</f>
        <v>0.40816586999999999</v>
      </c>
      <c r="L20" s="29">
        <f>Data!G20*(1-Data!P20*(11.5-'Extrapolation tool'!$C$4))*$C$6/10</f>
        <v>8309.7922999999992</v>
      </c>
      <c r="M20" s="30">
        <f>Data!H20*(1-Data!O20*'Extrapolation tool'!$C$3)</f>
        <v>4.6811518999999997</v>
      </c>
    </row>
    <row r="21" spans="6:13" x14ac:dyDescent="0.25">
      <c r="F21" s="6" t="s">
        <v>39</v>
      </c>
      <c r="G21" t="s">
        <v>38</v>
      </c>
      <c r="H21" s="32">
        <f t="shared" si="2"/>
        <v>1760.0086441907999</v>
      </c>
      <c r="I21" s="41">
        <f>Data!D21*(1-Data!K21*'Extrapolation tool'!$C$3)</f>
        <v>279.84447799999998</v>
      </c>
      <c r="J21" s="24">
        <f>Data!E21*(1-Data!L21*'Extrapolation tool'!$C$3)</f>
        <v>0.79075010999999995</v>
      </c>
      <c r="K21" s="24">
        <f>Data!F21*(1-Data!M21*'Extrapolation tool'!$C$3)</f>
        <v>8.0047707999999999E-3</v>
      </c>
      <c r="L21" s="24">
        <f>Data!G21*(1-Data!P21*(11.5-'Extrapolation tool'!$C$4))*$C$6/10</f>
        <v>1479.0308</v>
      </c>
      <c r="M21" s="25">
        <f>Data!H21*(1-Data!O21*'Extrapolation tool'!$C$3)</f>
        <v>0.33461131</v>
      </c>
    </row>
    <row r="22" spans="6:13" x14ac:dyDescent="0.25">
      <c r="F22" s="6" t="s">
        <v>40</v>
      </c>
      <c r="G22" t="s">
        <v>38</v>
      </c>
      <c r="H22" s="32">
        <f t="shared" si="2"/>
        <v>46.204300119526742</v>
      </c>
      <c r="I22" s="41">
        <f>Data!D22*(1-Data!K22*'Extrapolation tool'!$C$3)</f>
        <v>46.204300119526742</v>
      </c>
      <c r="J22" s="24">
        <f>Data!E22*(1-Data!L22*'Extrapolation tool'!$C$3)</f>
        <v>0</v>
      </c>
      <c r="K22" s="24">
        <f>Data!F22*(1-Data!M22*'Extrapolation tool'!$C$3)</f>
        <v>0</v>
      </c>
      <c r="L22" s="24">
        <f>Data!G22*(1-Data!P22*(11.5-'Extrapolation tool'!$C$4))*$C$6/10</f>
        <v>0</v>
      </c>
      <c r="M22" s="25">
        <f>Data!H22*(1-Data!O22*'Extrapolation tool'!$C$3)</f>
        <v>0</v>
      </c>
    </row>
    <row r="23" spans="6:13" x14ac:dyDescent="0.25">
      <c r="F23" s="6" t="s">
        <v>41</v>
      </c>
      <c r="G23" t="s">
        <v>38</v>
      </c>
      <c r="H23" s="32">
        <f t="shared" si="2"/>
        <v>18.458191999999997</v>
      </c>
      <c r="I23" s="41">
        <f>Data!D23*(1-Data!K23*'Extrapolation tool'!$C$3)</f>
        <v>18.458191999999997</v>
      </c>
      <c r="J23" s="24">
        <f>Data!E23*(1-Data!L23*'Extrapolation tool'!$C$3)</f>
        <v>0</v>
      </c>
      <c r="K23" s="24">
        <f>Data!F23*(1-Data!M23*'Extrapolation tool'!$C$3)</f>
        <v>0</v>
      </c>
      <c r="L23" s="24">
        <f>Data!G23*(1-Data!P23*(11.5-'Extrapolation tool'!$C$4))*$C$6/10</f>
        <v>0</v>
      </c>
      <c r="M23" s="25">
        <f>Data!H23*(1-Data!O23*'Extrapolation tool'!$C$3)</f>
        <v>0</v>
      </c>
    </row>
    <row r="24" spans="6:13" x14ac:dyDescent="0.25">
      <c r="F24" s="6" t="s">
        <v>42</v>
      </c>
      <c r="G24" t="s">
        <v>38</v>
      </c>
      <c r="H24" s="32">
        <f t="shared" si="2"/>
        <v>10309.487451769999</v>
      </c>
      <c r="I24" s="41">
        <f>Data!D24*(1-Data!K24*'Extrapolation tool'!$C$3)</f>
        <v>1938.5261</v>
      </c>
      <c r="J24" s="24">
        <f>Data!E24*(1-Data!L24*'Extrapolation tool'!$C$3)</f>
        <v>56.079734000000002</v>
      </c>
      <c r="K24" s="24">
        <f>Data!F24*(1-Data!M24*'Extrapolation tool'!$C$3)</f>
        <v>0.40816586999999999</v>
      </c>
      <c r="L24" s="24">
        <f>Data!G24*(1-Data!P24*(11.5-'Extrapolation tool'!$C$4))*$C$6/10</f>
        <v>8309.7922999999992</v>
      </c>
      <c r="M24" s="25">
        <f>Data!H24*(1-Data!O24*'Extrapolation tool'!$C$3)</f>
        <v>4.6811518999999997</v>
      </c>
    </row>
    <row r="25" spans="6:13" x14ac:dyDescent="0.25">
      <c r="F25" s="6" t="s">
        <v>43</v>
      </c>
      <c r="G25" t="s">
        <v>38</v>
      </c>
      <c r="H25" s="32">
        <f t="shared" si="2"/>
        <v>1778.4668361908</v>
      </c>
      <c r="I25" s="41">
        <f>Data!D25*(1-Data!K25*'Extrapolation tool'!$C$3)</f>
        <v>298.30266999999998</v>
      </c>
      <c r="J25" s="24">
        <f>Data!E25*(1-Data!L25*'Extrapolation tool'!$C$3)</f>
        <v>0.79075010999999995</v>
      </c>
      <c r="K25" s="24">
        <f>Data!F25*(1-Data!M25*'Extrapolation tool'!$C$3)</f>
        <v>8.0047707999999999E-3</v>
      </c>
      <c r="L25" s="24">
        <f>Data!G25*(1-Data!P25*(11.5-'Extrapolation tool'!$C$4))*$C$6/10</f>
        <v>1479.0308</v>
      </c>
      <c r="M25" s="25">
        <f>Data!H25*(1-Data!O25*'Extrapolation tool'!$C$3)</f>
        <v>0.33461131</v>
      </c>
    </row>
    <row r="26" spans="6:13" x14ac:dyDescent="0.25">
      <c r="F26" s="6" t="s">
        <v>44</v>
      </c>
      <c r="G26" t="s">
        <v>45</v>
      </c>
      <c r="H26" s="32">
        <f t="shared" si="2"/>
        <v>8.75928165859</v>
      </c>
      <c r="I26" s="41">
        <f>Data!D26*(1-Data!K26*'Extrapolation tool'!$C$3)</f>
        <v>1.6755485999999999</v>
      </c>
      <c r="J26" s="24">
        <f>Data!E26*(1-Data!L26*'Extrapolation tool'!$C$3)</f>
        <v>6.2541996000000004E-3</v>
      </c>
      <c r="K26" s="24">
        <f>Data!F26*(1-Data!M26*'Extrapolation tool'!$C$3)</f>
        <v>1.6586499E-4</v>
      </c>
      <c r="L26" s="24">
        <f>Data!G26*(1-Data!P26*(11.5-'Extrapolation tool'!$C$4))*$C$6/10</f>
        <v>7.0733395999999997</v>
      </c>
      <c r="M26" s="25">
        <f>Data!H26*(1-Data!O26*'Extrapolation tool'!$C$3)</f>
        <v>3.9733939999999999E-3</v>
      </c>
    </row>
    <row r="27" spans="6:13" x14ac:dyDescent="0.25">
      <c r="F27" s="6" t="s">
        <v>46</v>
      </c>
      <c r="G27" t="s">
        <v>47</v>
      </c>
      <c r="H27" s="32">
        <f t="shared" si="2"/>
        <v>1.3475341000000001</v>
      </c>
      <c r="I27" s="41">
        <f>Data!D27*(1-Data!K27*'Extrapolation tool'!$C$3)</f>
        <v>1.3475341000000001</v>
      </c>
      <c r="J27" s="24">
        <f>Data!E27*(1-Data!L27*'Extrapolation tool'!$C$3)</f>
        <v>0</v>
      </c>
      <c r="K27" s="24">
        <f>Data!F27*(1-Data!M27*'Extrapolation tool'!$C$3)</f>
        <v>0</v>
      </c>
      <c r="L27" s="24">
        <f>Data!G27*(1-Data!P27*(11.5-'Extrapolation tool'!$C$4))*$C$6/10</f>
        <v>0</v>
      </c>
      <c r="M27" s="25">
        <f>Data!H27*(1-Data!O27*'Extrapolation tool'!$C$3)</f>
        <v>0</v>
      </c>
    </row>
    <row r="28" spans="6:13" x14ac:dyDescent="0.25">
      <c r="F28" s="6" t="s">
        <v>48</v>
      </c>
      <c r="G28" t="s">
        <v>49</v>
      </c>
      <c r="H28" s="32">
        <f t="shared" si="2"/>
        <v>0</v>
      </c>
      <c r="I28" s="41">
        <f>Data!D28*(1-Data!K28*'Extrapolation tool'!$C$3)</f>
        <v>0</v>
      </c>
      <c r="J28" s="24">
        <f>Data!E28*(1-Data!L28*'Extrapolation tool'!$C$3)</f>
        <v>0</v>
      </c>
      <c r="K28" s="24">
        <f>Data!F28*(1-Data!M28*'Extrapolation tool'!$C$3)</f>
        <v>0</v>
      </c>
      <c r="L28" s="24">
        <f>Data!G28*(1-Data!P28*(11.5-'Extrapolation tool'!$C$4))*$C$6/10</f>
        <v>0</v>
      </c>
      <c r="M28" s="25">
        <f>Data!H28*(1-Data!O28*'Extrapolation tool'!$C$3)</f>
        <v>0</v>
      </c>
    </row>
    <row r="29" spans="6:13" x14ac:dyDescent="0.25">
      <c r="F29" s="9" t="s">
        <v>50</v>
      </c>
      <c r="G29" s="13" t="s">
        <v>49</v>
      </c>
      <c r="H29" s="33">
        <f t="shared" si="2"/>
        <v>0</v>
      </c>
      <c r="I29" s="42">
        <f>Data!D29*(1-Data!K29*'Extrapolation tool'!$C$3)</f>
        <v>0</v>
      </c>
      <c r="J29" s="26">
        <f>Data!E29*(1-Data!L29*'Extrapolation tool'!$C$3)</f>
        <v>0</v>
      </c>
      <c r="K29" s="26">
        <f>Data!F29*(1-Data!M29*'Extrapolation tool'!$C$3)</f>
        <v>0</v>
      </c>
      <c r="L29" s="26">
        <f>Data!G29*(1-Data!P29*(11.5-'Extrapolation tool'!$C$4))*$C$6/10</f>
        <v>0</v>
      </c>
      <c r="M29" s="27">
        <f>Data!H29*(1-Data!O29*'Extrapolation tool'!$C$3)</f>
        <v>0</v>
      </c>
    </row>
    <row r="30" spans="6:13" x14ac:dyDescent="0.25">
      <c r="F30" s="6"/>
      <c r="M30" s="21"/>
    </row>
    <row r="31" spans="6:13" x14ac:dyDescent="0.25">
      <c r="F31" s="23"/>
      <c r="M31" s="21"/>
    </row>
    <row r="32" spans="6:13" x14ac:dyDescent="0.25">
      <c r="F32" s="28" t="s">
        <v>51</v>
      </c>
      <c r="G32" s="12" t="s">
        <v>4</v>
      </c>
      <c r="H32" s="16" t="s">
        <v>5</v>
      </c>
      <c r="I32" s="47" t="s">
        <v>6</v>
      </c>
      <c r="J32" s="47" t="s">
        <v>7</v>
      </c>
      <c r="K32" s="47" t="s">
        <v>8</v>
      </c>
      <c r="L32" s="47" t="s">
        <v>9</v>
      </c>
      <c r="M32" s="48" t="s">
        <v>10</v>
      </c>
    </row>
    <row r="33" spans="6:13" x14ac:dyDescent="0.25">
      <c r="F33" s="3" t="s">
        <v>52</v>
      </c>
      <c r="G33" s="12" t="s">
        <v>47</v>
      </c>
      <c r="H33" s="34">
        <f t="shared" ref="H33:H40" si="3">SUM(I33:M33)</f>
        <v>1.9989359901770001E-2</v>
      </c>
      <c r="I33" s="40">
        <f>Data!D33*(1-Data!K33*'Extrapolation tool'!$C$3)</f>
        <v>1.6887014999999998E-2</v>
      </c>
      <c r="J33" s="29">
        <f>Data!E33*(1-Data!L33*'Extrapolation tool'!$C$3)</f>
        <v>1.4646863E-4</v>
      </c>
      <c r="K33" s="29">
        <f>Data!F33*(1-Data!M33*'Extrapolation tool'!$C$3)</f>
        <v>9.6069867000000001E-7</v>
      </c>
      <c r="L33" s="29">
        <f>Data!G33*(1-Data!P33*(11.5-'Extrapolation tool'!$C$4))*$C$6/10</f>
        <v>2.9450463999999999E-3</v>
      </c>
      <c r="M33" s="30">
        <f>Data!H33*(1-Data!O33*'Extrapolation tool'!$C$3)</f>
        <v>9.8691730999999997E-6</v>
      </c>
    </row>
    <row r="34" spans="6:13" x14ac:dyDescent="0.25">
      <c r="F34" s="6" t="s">
        <v>53</v>
      </c>
      <c r="G34" t="s">
        <v>47</v>
      </c>
      <c r="H34" s="32">
        <f t="shared" si="3"/>
        <v>57.686251419999998</v>
      </c>
      <c r="I34" s="41">
        <f>Data!D34*(1-Data!K34*'Extrapolation tool'!$C$3)</f>
        <v>22.113361999999999</v>
      </c>
      <c r="J34" s="24">
        <f>Data!E34*(1-Data!L34*'Extrapolation tool'!$C$3)</f>
        <v>2.8856899999999999</v>
      </c>
      <c r="K34" s="24">
        <f>Data!F34*(1-Data!M34*'Extrapolation tool'!$C$3)</f>
        <v>0.97400251999999998</v>
      </c>
      <c r="L34" s="24">
        <f>Data!G34*(1-Data!P34*(11.5-'Extrapolation tool'!$C$4))*$C$6/10</f>
        <v>27.528691999999999</v>
      </c>
      <c r="M34" s="25">
        <f>Data!H34*(1-Data!O34*'Extrapolation tool'!$C$3)</f>
        <v>4.1845049000000003</v>
      </c>
    </row>
    <row r="35" spans="6:13" x14ac:dyDescent="0.25">
      <c r="F35" s="6" t="s">
        <v>54</v>
      </c>
      <c r="G35" t="s">
        <v>47</v>
      </c>
      <c r="H35" s="32">
        <f t="shared" si="3"/>
        <v>6.7646539230100014E-2</v>
      </c>
      <c r="I35" s="41">
        <f>Data!D35*(1-Data!K35*'Extrapolation tool'!$C$3)</f>
        <v>5.9214771999999997E-3</v>
      </c>
      <c r="J35" s="24">
        <f>Data!E35*(1-Data!L35*'Extrapolation tool'!$C$3)</f>
        <v>3.7924498999999999E-4</v>
      </c>
      <c r="K35" s="24">
        <f>Data!F35*(1-Data!M35*'Extrapolation tool'!$C$3)</f>
        <v>2.4749910999999999E-6</v>
      </c>
      <c r="L35" s="24">
        <f>Data!G35*(1-Data!P35*(11.5-'Extrapolation tool'!$C$4))*$C$6/10</f>
        <v>6.1322151000000005E-2</v>
      </c>
      <c r="M35" s="25">
        <f>Data!H35*(1-Data!O35*'Extrapolation tool'!$C$3)</f>
        <v>2.1191049000000002E-5</v>
      </c>
    </row>
    <row r="36" spans="6:13" x14ac:dyDescent="0.25">
      <c r="F36" s="6" t="s">
        <v>55</v>
      </c>
      <c r="G36" t="s">
        <v>47</v>
      </c>
      <c r="H36" s="32">
        <f t="shared" si="3"/>
        <v>2.00389887</v>
      </c>
      <c r="I36" s="41">
        <f>Data!D36*(1-Data!K36*'Extrapolation tool'!$C$3)</f>
        <v>0.54462297000000004</v>
      </c>
      <c r="J36" s="24">
        <f>Data!E36*(1-Data!L36*'Extrapolation tool'!$C$3)</f>
        <v>0</v>
      </c>
      <c r="K36" s="24">
        <f>Data!F36*(1-Data!M36*'Extrapolation tool'!$C$3)</f>
        <v>0.2018152</v>
      </c>
      <c r="L36" s="24">
        <f>Data!G36*(1-Data!P36*(11.5-'Extrapolation tool'!$C$4))*$C$6/10</f>
        <v>0</v>
      </c>
      <c r="M36" s="25">
        <f>Data!H36*(1-Data!O36*'Extrapolation tool'!$C$3)</f>
        <v>1.2574607</v>
      </c>
    </row>
    <row r="37" spans="6:13" x14ac:dyDescent="0.25">
      <c r="F37" s="6" t="s">
        <v>56</v>
      </c>
      <c r="G37" t="s">
        <v>47</v>
      </c>
      <c r="H37" s="32">
        <f t="shared" si="3"/>
        <v>5.6295044000000001</v>
      </c>
      <c r="I37" s="41">
        <f>Data!D37*(1-Data!K37*'Extrapolation tool'!$C$3)</f>
        <v>2.1926944000000002</v>
      </c>
      <c r="J37" s="24">
        <f>Data!E37*(1-Data!L37*'Extrapolation tool'!$C$3)</f>
        <v>0</v>
      </c>
      <c r="K37" s="24">
        <f>Data!F37*(1-Data!M37*'Extrapolation tool'!$C$3)</f>
        <v>0.7121847</v>
      </c>
      <c r="L37" s="24">
        <f>Data!G37*(1-Data!P37*(11.5-'Extrapolation tool'!$C$4))*$C$6/10</f>
        <v>0</v>
      </c>
      <c r="M37" s="25">
        <f>Data!H37*(1-Data!O37*'Extrapolation tool'!$C$3)</f>
        <v>2.7246253</v>
      </c>
    </row>
    <row r="38" spans="6:13" x14ac:dyDescent="0.25">
      <c r="F38" s="6" t="s">
        <v>57</v>
      </c>
      <c r="G38" t="s">
        <v>47</v>
      </c>
      <c r="H38" s="32">
        <f t="shared" si="3"/>
        <v>0</v>
      </c>
      <c r="I38" s="41">
        <f>Data!D38*(1-Data!K38*'Extrapolation tool'!$C$3)</f>
        <v>0</v>
      </c>
      <c r="J38" s="24">
        <f>Data!E38*(1-Data!L38*'Extrapolation tool'!$C$3)</f>
        <v>0</v>
      </c>
      <c r="K38" s="24">
        <f>Data!F38*(1-Data!M38*'Extrapolation tool'!$C$3)</f>
        <v>0</v>
      </c>
      <c r="L38" s="24">
        <f>Data!G38*(1-Data!P38*(11.5-'Extrapolation tool'!$C$4))*$C$6/10</f>
        <v>0</v>
      </c>
      <c r="M38" s="25">
        <f>Data!H38*(1-Data!O38*'Extrapolation tool'!$C$3)</f>
        <v>0</v>
      </c>
    </row>
    <row r="39" spans="6:13" x14ac:dyDescent="0.25">
      <c r="F39" s="6" t="s">
        <v>58</v>
      </c>
      <c r="G39" t="s">
        <v>49</v>
      </c>
      <c r="H39" s="32">
        <f t="shared" si="3"/>
        <v>6.3750758699999999</v>
      </c>
      <c r="I39" s="41">
        <f>Data!D39*(1-Data!K39*'Extrapolation tool'!$C$3)</f>
        <v>1.8351852</v>
      </c>
      <c r="J39" s="24">
        <f>Data!E39*(1-Data!L39*'Extrapolation tool'!$C$3)</f>
        <v>0</v>
      </c>
      <c r="K39" s="24">
        <f>Data!F39*(1-Data!M39*'Extrapolation tool'!$C$3)</f>
        <v>0.85550117000000003</v>
      </c>
      <c r="L39" s="24">
        <f>Data!G39*(1-Data!P39*(11.5-'Extrapolation tool'!$C$4))*$C$6/10</f>
        <v>0</v>
      </c>
      <c r="M39" s="25">
        <f>Data!H39*(1-Data!O39*'Extrapolation tool'!$C$3)</f>
        <v>3.6843895</v>
      </c>
    </row>
    <row r="40" spans="6:13" x14ac:dyDescent="0.25">
      <c r="F40" s="9" t="s">
        <v>59</v>
      </c>
      <c r="G40" s="13" t="s">
        <v>49</v>
      </c>
      <c r="H40" s="33">
        <f t="shared" si="3"/>
        <v>3.51809605</v>
      </c>
      <c r="I40" s="42">
        <f>Data!D40*(1-Data!K40*'Extrapolation tool'!$C$3)</f>
        <v>0.99575767999999998</v>
      </c>
      <c r="J40" s="26">
        <f>Data!E40*(1-Data!L40*'Extrapolation tool'!$C$3)</f>
        <v>0</v>
      </c>
      <c r="K40" s="26">
        <f>Data!F40*(1-Data!M40*'Extrapolation tool'!$C$3)</f>
        <v>0.47531177000000002</v>
      </c>
      <c r="L40" s="26">
        <f>Data!G40*(1-Data!P40*(11.5-'Extrapolation tool'!$C$4))*$C$6/10</f>
        <v>0</v>
      </c>
      <c r="M40" s="27">
        <f>Data!H40*(1-Data!O40*'Extrapolation tool'!$C$3)</f>
        <v>2.0470266000000001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E56C8-242F-4F06-9C16-FC7685C5C79E}">
  <dimension ref="A1:P40"/>
  <sheetViews>
    <sheetView zoomScaleNormal="100" workbookViewId="0"/>
  </sheetViews>
  <sheetFormatPr defaultRowHeight="15" x14ac:dyDescent="0.25"/>
  <cols>
    <col min="1" max="1" width="25" customWidth="1"/>
    <col min="2" max="2" width="13.140625" customWidth="1"/>
    <col min="3" max="3" width="9.5703125" customWidth="1"/>
    <col min="4" max="4" width="10.28515625" customWidth="1"/>
    <col min="5" max="5" width="11.140625" customWidth="1"/>
    <col min="6" max="6" width="10.85546875" customWidth="1"/>
    <col min="7" max="7" width="10.42578125" customWidth="1"/>
    <col min="8" max="8" width="10.85546875" customWidth="1"/>
    <col min="10" max="10" width="24.42578125" customWidth="1"/>
    <col min="11" max="11" width="9.85546875" customWidth="1"/>
    <col min="12" max="12" width="11" customWidth="1"/>
    <col min="13" max="13" width="10.85546875" customWidth="1"/>
    <col min="15" max="15" width="10" customWidth="1"/>
    <col min="16" max="16" width="16.140625" customWidth="1"/>
  </cols>
  <sheetData>
    <row r="1" spans="1:16" ht="18" x14ac:dyDescent="0.35">
      <c r="A1" s="2" t="s">
        <v>60</v>
      </c>
      <c r="J1" s="2" t="s">
        <v>61</v>
      </c>
    </row>
    <row r="2" spans="1:16" x14ac:dyDescent="0.25">
      <c r="A2" s="1"/>
      <c r="J2" s="1"/>
      <c r="K2" s="55" t="s">
        <v>62</v>
      </c>
      <c r="L2" s="56"/>
      <c r="M2" s="56"/>
      <c r="N2" s="56"/>
      <c r="O2" s="57"/>
      <c r="P2" s="31" t="s">
        <v>63</v>
      </c>
    </row>
    <row r="3" spans="1:16" x14ac:dyDescent="0.25">
      <c r="A3" s="45" t="s">
        <v>3</v>
      </c>
      <c r="B3" s="44" t="s">
        <v>4</v>
      </c>
      <c r="C3" s="46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4" t="s">
        <v>10</v>
      </c>
      <c r="J3" s="28" t="s">
        <v>3</v>
      </c>
      <c r="K3" s="9" t="s">
        <v>6</v>
      </c>
      <c r="L3" s="13" t="s">
        <v>7</v>
      </c>
      <c r="M3" s="13" t="s">
        <v>8</v>
      </c>
      <c r="N3" s="13" t="s">
        <v>9</v>
      </c>
      <c r="O3" s="14" t="s">
        <v>10</v>
      </c>
      <c r="P3" s="49" t="s">
        <v>9</v>
      </c>
    </row>
    <row r="4" spans="1:16" x14ac:dyDescent="0.25">
      <c r="A4" s="6" t="s">
        <v>13</v>
      </c>
      <c r="B4" s="21" t="s">
        <v>14</v>
      </c>
      <c r="C4" s="32">
        <v>564.69126000000006</v>
      </c>
      <c r="D4" s="24">
        <v>153.75676999999999</v>
      </c>
      <c r="E4" s="24">
        <v>3.6839661000000001</v>
      </c>
      <c r="F4" s="24">
        <v>0.49713734999999998</v>
      </c>
      <c r="G4" s="24">
        <v>402.47962000000001</v>
      </c>
      <c r="H4" s="25">
        <v>4.2737726</v>
      </c>
      <c r="J4" s="3" t="s">
        <v>13</v>
      </c>
      <c r="K4" s="17">
        <v>5.6000000000000001E-2</v>
      </c>
      <c r="L4" s="4">
        <v>4.5999999999999999E-2</v>
      </c>
      <c r="M4" s="4"/>
      <c r="N4" s="4"/>
      <c r="O4" s="5">
        <v>0.112</v>
      </c>
      <c r="P4" s="5">
        <v>8.6999999999999994E-2</v>
      </c>
    </row>
    <row r="5" spans="1:16" x14ac:dyDescent="0.25">
      <c r="A5" s="6" t="s">
        <v>17</v>
      </c>
      <c r="B5" s="21" t="s">
        <v>14</v>
      </c>
      <c r="C5" s="32">
        <v>549.18845999999996</v>
      </c>
      <c r="D5" s="24">
        <v>152.69955999999999</v>
      </c>
      <c r="E5" s="24">
        <v>3.6791706999999998</v>
      </c>
      <c r="F5" s="24">
        <v>3.8497450000000003E-2</v>
      </c>
      <c r="G5" s="24">
        <v>388.58773000000002</v>
      </c>
      <c r="H5" s="25">
        <v>4.1835085000000003</v>
      </c>
      <c r="J5" s="6" t="s">
        <v>17</v>
      </c>
      <c r="K5" s="18">
        <v>5.7000000000000002E-2</v>
      </c>
      <c r="L5" s="7">
        <v>4.5999999999999999E-2</v>
      </c>
      <c r="M5" s="7"/>
      <c r="N5" s="7"/>
      <c r="O5" s="8">
        <v>0.115</v>
      </c>
      <c r="P5" s="8">
        <v>8.6999999999999994E-2</v>
      </c>
    </row>
    <row r="6" spans="1:16" x14ac:dyDescent="0.25">
      <c r="A6" s="6" t="s">
        <v>20</v>
      </c>
      <c r="B6" s="21" t="s">
        <v>14</v>
      </c>
      <c r="C6" s="32">
        <v>14.264696000000001</v>
      </c>
      <c r="D6" s="24">
        <v>0.73718824000000005</v>
      </c>
      <c r="E6" s="24">
        <v>3.3382339999999998E-3</v>
      </c>
      <c r="F6" s="24">
        <v>0.45862596</v>
      </c>
      <c r="G6" s="24">
        <v>12.975644000000001</v>
      </c>
      <c r="H6" s="25">
        <v>8.9900002000000007E-2</v>
      </c>
      <c r="J6" s="6" t="s">
        <v>20</v>
      </c>
      <c r="K6" s="18">
        <v>2.5000000000000001E-2</v>
      </c>
      <c r="L6" s="7">
        <v>4.5999999999999999E-2</v>
      </c>
      <c r="M6" s="7"/>
      <c r="N6" s="7"/>
      <c r="O6" s="8">
        <v>-8.0000000000000002E-3</v>
      </c>
      <c r="P6" s="8">
        <v>8.6999999999999994E-2</v>
      </c>
    </row>
    <row r="7" spans="1:16" x14ac:dyDescent="0.25">
      <c r="A7" s="6" t="s">
        <v>21</v>
      </c>
      <c r="B7" s="21" t="s">
        <v>14</v>
      </c>
      <c r="C7" s="32">
        <v>1.2381028999999999</v>
      </c>
      <c r="D7" s="24">
        <v>0.32002156999999998</v>
      </c>
      <c r="E7" s="24">
        <v>1.4571664999999999E-3</v>
      </c>
      <c r="F7" s="24">
        <v>1.3939494E-5</v>
      </c>
      <c r="G7" s="24">
        <v>0.91624611</v>
      </c>
      <c r="H7" s="25">
        <v>3.6407741999999998E-4</v>
      </c>
      <c r="J7" s="6" t="s">
        <v>21</v>
      </c>
      <c r="K7" s="18">
        <v>3.9E-2</v>
      </c>
      <c r="L7" s="7">
        <v>4.5999999999999999E-2</v>
      </c>
      <c r="M7" s="7"/>
      <c r="N7" s="7"/>
      <c r="O7" s="8">
        <v>1.6E-2</v>
      </c>
      <c r="P7" s="8">
        <v>8.6999999999999994E-2</v>
      </c>
    </row>
    <row r="8" spans="1:16" x14ac:dyDescent="0.25">
      <c r="A8" s="6" t="s">
        <v>22</v>
      </c>
      <c r="B8" s="21" t="s">
        <v>23</v>
      </c>
      <c r="C8" s="32">
        <v>3.2929816000000002E-5</v>
      </c>
      <c r="D8" s="24">
        <v>1.2754483999999999E-5</v>
      </c>
      <c r="E8" s="24">
        <v>8.5836434000000004E-7</v>
      </c>
      <c r="F8" s="24">
        <v>5.6874873999999998E-9</v>
      </c>
      <c r="G8" s="24">
        <v>1.9269867999999999E-5</v>
      </c>
      <c r="H8" s="25">
        <v>4.1411168E-8</v>
      </c>
      <c r="J8" s="6" t="s">
        <v>22</v>
      </c>
      <c r="K8" s="18">
        <v>7.3999999999999996E-2</v>
      </c>
      <c r="L8" s="7">
        <v>4.5999999999999999E-2</v>
      </c>
      <c r="M8" s="7"/>
      <c r="N8" s="7"/>
      <c r="O8" s="8">
        <v>5.0999999999999997E-2</v>
      </c>
      <c r="P8" s="8">
        <v>8.6999999999999994E-2</v>
      </c>
    </row>
    <row r="9" spans="1:16" x14ac:dyDescent="0.25">
      <c r="A9" s="6" t="s">
        <v>24</v>
      </c>
      <c r="B9" s="21" t="s">
        <v>25</v>
      </c>
      <c r="C9" s="32">
        <v>3.6180865999999998</v>
      </c>
      <c r="D9" s="24">
        <v>1.5033585</v>
      </c>
      <c r="E9" s="24">
        <v>1.8640220999999998E-2</v>
      </c>
      <c r="F9" s="24">
        <v>1.75427E-4</v>
      </c>
      <c r="G9" s="24">
        <v>2.0932650000000002</v>
      </c>
      <c r="H9" s="25">
        <v>2.6474057E-3</v>
      </c>
      <c r="J9" s="6" t="s">
        <v>24</v>
      </c>
      <c r="K9" s="18">
        <v>6.8000000000000005E-2</v>
      </c>
      <c r="L9" s="7">
        <v>4.5999999999999999E-2</v>
      </c>
      <c r="M9" s="7"/>
      <c r="N9" s="7"/>
      <c r="O9" s="8">
        <v>5.8999999999999997E-2</v>
      </c>
      <c r="P9" s="8">
        <v>8.6999999999999994E-2</v>
      </c>
    </row>
    <row r="10" spans="1:16" x14ac:dyDescent="0.25">
      <c r="A10" s="6" t="s">
        <v>26</v>
      </c>
      <c r="B10" s="21" t="s">
        <v>27</v>
      </c>
      <c r="C10" s="32">
        <v>0.57369296000000003</v>
      </c>
      <c r="D10" s="24">
        <v>0.18493064000000001</v>
      </c>
      <c r="E10" s="24">
        <v>2.3902592999999999E-4</v>
      </c>
      <c r="F10" s="24">
        <v>3.4833470999999999E-6</v>
      </c>
      <c r="G10" s="24">
        <v>0.38839392</v>
      </c>
      <c r="H10" s="25">
        <v>1.2589556000000001E-4</v>
      </c>
      <c r="J10" s="6" t="s">
        <v>26</v>
      </c>
      <c r="K10" s="18">
        <v>3.5000000000000003E-2</v>
      </c>
      <c r="L10" s="7">
        <v>4.5999999999999999E-2</v>
      </c>
      <c r="M10" s="7"/>
      <c r="N10" s="7"/>
      <c r="O10" s="8">
        <v>3.3000000000000002E-2</v>
      </c>
      <c r="P10" s="8">
        <v>8.6999999999999994E-2</v>
      </c>
    </row>
    <row r="11" spans="1:16" x14ac:dyDescent="0.25">
      <c r="A11" s="6" t="s">
        <v>64</v>
      </c>
      <c r="B11" s="21" t="s">
        <v>65</v>
      </c>
      <c r="C11" s="32">
        <v>0.61629259999999997</v>
      </c>
      <c r="D11" s="24">
        <v>0.24502352999999999</v>
      </c>
      <c r="E11" s="24">
        <v>6.4178585E-3</v>
      </c>
      <c r="F11" s="24">
        <v>2.5087826E-4</v>
      </c>
      <c r="G11" s="24">
        <v>0.36237212000000002</v>
      </c>
      <c r="H11" s="25">
        <v>2.228219E-3</v>
      </c>
      <c r="J11" s="6" t="s">
        <v>64</v>
      </c>
      <c r="K11" s="18">
        <v>0.05</v>
      </c>
      <c r="L11" s="7">
        <v>4.5999999999999999E-2</v>
      </c>
      <c r="M11" s="7"/>
      <c r="N11" s="7"/>
      <c r="O11" s="8">
        <v>9.7000000000000003E-2</v>
      </c>
      <c r="P11" s="8">
        <v>8.6999999999999994E-2</v>
      </c>
    </row>
    <row r="12" spans="1:16" x14ac:dyDescent="0.25">
      <c r="A12" s="6" t="s">
        <v>66</v>
      </c>
      <c r="B12" s="21" t="s">
        <v>67</v>
      </c>
      <c r="C12" s="32">
        <v>6.2582054999999999</v>
      </c>
      <c r="D12" s="24">
        <v>3.0190845999999998</v>
      </c>
      <c r="E12" s="24">
        <v>7.0176543999999993E-2</v>
      </c>
      <c r="F12" s="24">
        <v>6.7332139999999997E-4</v>
      </c>
      <c r="G12" s="24">
        <v>3.1585578999999999</v>
      </c>
      <c r="H12" s="25">
        <v>9.7132005999999993E-3</v>
      </c>
      <c r="J12" s="6" t="s">
        <v>66</v>
      </c>
      <c r="K12" s="18">
        <v>3.7999999999999999E-2</v>
      </c>
      <c r="L12" s="7">
        <v>4.5999999999999999E-2</v>
      </c>
      <c r="M12" s="7"/>
      <c r="N12" s="7"/>
      <c r="O12" s="8">
        <v>7.8E-2</v>
      </c>
      <c r="P12" s="8">
        <v>8.6999999999999994E-2</v>
      </c>
    </row>
    <row r="13" spans="1:16" x14ac:dyDescent="0.25">
      <c r="A13" s="6" t="s">
        <v>28</v>
      </c>
      <c r="B13" s="21" t="s">
        <v>29</v>
      </c>
      <c r="C13" s="32">
        <v>1.5772994</v>
      </c>
      <c r="D13" s="24">
        <v>0.69249123999999995</v>
      </c>
      <c r="E13" s="24">
        <v>2.0016651E-2</v>
      </c>
      <c r="F13" s="24">
        <v>2.2252025000000001E-4</v>
      </c>
      <c r="G13" s="24">
        <v>0.86207349</v>
      </c>
      <c r="H13" s="25">
        <v>2.4954497000000001E-3</v>
      </c>
      <c r="J13" s="6" t="s">
        <v>28</v>
      </c>
      <c r="K13" s="18">
        <v>5.3999999999999999E-2</v>
      </c>
      <c r="L13" s="7">
        <v>4.5999999999999999E-2</v>
      </c>
      <c r="M13" s="7"/>
      <c r="N13" s="7"/>
      <c r="O13" s="8">
        <v>7.4999999999999997E-2</v>
      </c>
      <c r="P13" s="8">
        <v>8.6999999999999994E-2</v>
      </c>
    </row>
    <row r="14" spans="1:16" x14ac:dyDescent="0.25">
      <c r="A14" s="6" t="s">
        <v>30</v>
      </c>
      <c r="B14" s="21" t="s">
        <v>31</v>
      </c>
      <c r="C14" s="32">
        <v>5.7115483000000002E-2</v>
      </c>
      <c r="D14" s="24">
        <v>5.6176510999999998E-2</v>
      </c>
      <c r="E14" s="24">
        <v>1.2904221E-5</v>
      </c>
      <c r="F14" s="24">
        <v>9.7128061999999995E-8</v>
      </c>
      <c r="G14" s="24">
        <v>9.2173223000000003E-4</v>
      </c>
      <c r="H14" s="25">
        <v>4.2376531999999997E-6</v>
      </c>
      <c r="J14" s="6" t="s">
        <v>30</v>
      </c>
      <c r="K14" s="18">
        <v>2.9000000000000001E-2</v>
      </c>
      <c r="L14" s="7">
        <v>4.5999999999999999E-2</v>
      </c>
      <c r="M14" s="7"/>
      <c r="N14" s="7"/>
      <c r="O14" s="8">
        <v>6.0000000000000001E-3</v>
      </c>
      <c r="P14" s="8">
        <v>8.6999999999999994E-2</v>
      </c>
    </row>
    <row r="15" spans="1:16" x14ac:dyDescent="0.25">
      <c r="A15" s="6" t="s">
        <v>32</v>
      </c>
      <c r="B15" s="21" t="s">
        <v>33</v>
      </c>
      <c r="C15" s="32">
        <v>10313.800999999999</v>
      </c>
      <c r="D15" s="24">
        <v>1938.5510999999999</v>
      </c>
      <c r="E15" s="24">
        <v>56.078315000000003</v>
      </c>
      <c r="F15" s="24">
        <v>0.40814366000000002</v>
      </c>
      <c r="G15" s="24">
        <v>8314.0822000000007</v>
      </c>
      <c r="H15" s="25">
        <v>4.6811046999999997</v>
      </c>
      <c r="J15" s="6" t="s">
        <v>32</v>
      </c>
      <c r="K15" s="18">
        <v>5.8000000000000003E-2</v>
      </c>
      <c r="L15" s="7">
        <v>4.5999999999999999E-2</v>
      </c>
      <c r="M15" s="7"/>
      <c r="N15" s="7"/>
      <c r="O15" s="8">
        <v>3.9E-2</v>
      </c>
      <c r="P15" s="8">
        <v>8.6999999999999994E-2</v>
      </c>
    </row>
    <row r="16" spans="1:16" x14ac:dyDescent="0.25">
      <c r="A16" s="9" t="s">
        <v>34</v>
      </c>
      <c r="B16" s="14" t="s">
        <v>35</v>
      </c>
      <c r="C16" s="33">
        <v>136.27923999999999</v>
      </c>
      <c r="D16" s="26">
        <v>45.891075000000001</v>
      </c>
      <c r="E16" s="26">
        <v>0.16895187</v>
      </c>
      <c r="F16" s="26">
        <v>4.8916875000000002E-3</v>
      </c>
      <c r="G16" s="26">
        <v>90.101363000000006</v>
      </c>
      <c r="H16" s="27">
        <v>0.11296182</v>
      </c>
      <c r="J16" s="9" t="s">
        <v>34</v>
      </c>
      <c r="K16" s="19">
        <v>7.2999999999999995E-2</v>
      </c>
      <c r="L16" s="10">
        <v>4.5999999999999999E-2</v>
      </c>
      <c r="M16" s="10"/>
      <c r="N16" s="10"/>
      <c r="O16" s="11">
        <v>8.3000000000000004E-2</v>
      </c>
      <c r="P16" s="11">
        <v>8.6999999999999994E-2</v>
      </c>
    </row>
    <row r="18" spans="1:16" x14ac:dyDescent="0.25">
      <c r="A18" s="1"/>
      <c r="J18" s="1"/>
      <c r="K18" s="55" t="s">
        <v>62</v>
      </c>
      <c r="L18" s="56"/>
      <c r="M18" s="56"/>
      <c r="N18" s="56"/>
      <c r="O18" s="57"/>
      <c r="P18" s="31" t="s">
        <v>63</v>
      </c>
    </row>
    <row r="19" spans="1:16" x14ac:dyDescent="0.25">
      <c r="A19" s="45" t="s">
        <v>36</v>
      </c>
      <c r="B19" s="44" t="s">
        <v>4</v>
      </c>
      <c r="C19" s="46" t="s">
        <v>5</v>
      </c>
      <c r="D19" s="43" t="s">
        <v>6</v>
      </c>
      <c r="E19" s="43" t="s">
        <v>7</v>
      </c>
      <c r="F19" s="43" t="s">
        <v>8</v>
      </c>
      <c r="G19" s="43" t="s">
        <v>9</v>
      </c>
      <c r="H19" s="44" t="s">
        <v>10</v>
      </c>
      <c r="J19" s="28" t="s">
        <v>36</v>
      </c>
      <c r="K19" s="9" t="s">
        <v>6</v>
      </c>
      <c r="L19" s="13" t="s">
        <v>7</v>
      </c>
      <c r="M19" s="13" t="s">
        <v>8</v>
      </c>
      <c r="N19" s="13" t="s">
        <v>9</v>
      </c>
      <c r="O19" s="14" t="s">
        <v>10</v>
      </c>
      <c r="P19" s="49" t="s">
        <v>9</v>
      </c>
    </row>
    <row r="20" spans="1:16" x14ac:dyDescent="0.25">
      <c r="A20" s="6" t="s">
        <v>37</v>
      </c>
      <c r="B20" s="21" t="s">
        <v>38</v>
      </c>
      <c r="C20" s="32">
        <v>10263.282699880472</v>
      </c>
      <c r="D20" s="24">
        <v>1892.3217998804732</v>
      </c>
      <c r="E20" s="24">
        <v>56.079734000000002</v>
      </c>
      <c r="F20" s="24">
        <v>0.40816586999999999</v>
      </c>
      <c r="G20" s="24">
        <v>8309.7922999999992</v>
      </c>
      <c r="H20" s="25">
        <v>4.6811518999999997</v>
      </c>
      <c r="J20" s="3" t="s">
        <v>37</v>
      </c>
      <c r="K20" s="17">
        <v>5.6000000000000001E-2</v>
      </c>
      <c r="L20" s="4">
        <v>4.5999999999999999E-2</v>
      </c>
      <c r="M20" s="4"/>
      <c r="N20" s="4"/>
      <c r="O20" s="5">
        <v>3.9E-2</v>
      </c>
      <c r="P20" s="5">
        <v>8.6999999999999994E-2</v>
      </c>
    </row>
    <row r="21" spans="1:16" x14ac:dyDescent="0.25">
      <c r="A21" s="6" t="s">
        <v>39</v>
      </c>
      <c r="B21" s="21" t="s">
        <v>38</v>
      </c>
      <c r="C21" s="32">
        <v>1760.0087079999998</v>
      </c>
      <c r="D21" s="24">
        <v>279.84447799999998</v>
      </c>
      <c r="E21" s="24">
        <v>0.79075010999999995</v>
      </c>
      <c r="F21" s="24">
        <v>8.0047707999999999E-3</v>
      </c>
      <c r="G21" s="24">
        <v>1479.0308</v>
      </c>
      <c r="H21" s="25">
        <v>0.33461131</v>
      </c>
      <c r="J21" s="6" t="s">
        <v>39</v>
      </c>
      <c r="K21" s="18">
        <v>4.1000000000000002E-2</v>
      </c>
      <c r="L21" s="7">
        <v>4.5999999999999999E-2</v>
      </c>
      <c r="M21" s="7"/>
      <c r="N21" s="7"/>
      <c r="O21" s="8">
        <v>1.2999999999999999E-2</v>
      </c>
      <c r="P21" s="8">
        <v>8.6999999999999994E-2</v>
      </c>
    </row>
    <row r="22" spans="1:16" x14ac:dyDescent="0.25">
      <c r="A22" s="6" t="s">
        <v>40</v>
      </c>
      <c r="B22" s="21" t="s">
        <v>38</v>
      </c>
      <c r="C22" s="32">
        <v>46.204300119526742</v>
      </c>
      <c r="D22" s="24">
        <v>46.204300119526742</v>
      </c>
      <c r="E22">
        <v>0</v>
      </c>
      <c r="F22">
        <v>0</v>
      </c>
      <c r="G22">
        <v>0</v>
      </c>
      <c r="H22" s="21">
        <v>0</v>
      </c>
      <c r="J22" s="6" t="s">
        <v>40</v>
      </c>
      <c r="K22" s="18">
        <v>0.127</v>
      </c>
      <c r="L22" s="7"/>
      <c r="M22" s="7"/>
      <c r="N22" s="7"/>
      <c r="O22" s="8"/>
      <c r="P22" s="8"/>
    </row>
    <row r="23" spans="1:16" x14ac:dyDescent="0.25">
      <c r="A23" s="6" t="s">
        <v>41</v>
      </c>
      <c r="B23" s="21" t="s">
        <v>38</v>
      </c>
      <c r="C23" s="32">
        <v>18.458191999999997</v>
      </c>
      <c r="D23" s="24">
        <v>18.458191999999997</v>
      </c>
      <c r="E23">
        <v>0</v>
      </c>
      <c r="F23">
        <v>0</v>
      </c>
      <c r="G23">
        <v>0</v>
      </c>
      <c r="H23" s="21">
        <v>0</v>
      </c>
      <c r="J23" s="6" t="s">
        <v>41</v>
      </c>
      <c r="K23" s="18"/>
      <c r="L23" s="7"/>
      <c r="M23" s="7"/>
      <c r="N23" s="7"/>
      <c r="O23" s="8"/>
      <c r="P23" s="8"/>
    </row>
    <row r="24" spans="1:16" x14ac:dyDescent="0.25">
      <c r="A24" s="6" t="s">
        <v>42</v>
      </c>
      <c r="B24" s="21" t="s">
        <v>38</v>
      </c>
      <c r="C24" s="32">
        <v>10309.486999999999</v>
      </c>
      <c r="D24" s="24">
        <v>1938.5261</v>
      </c>
      <c r="E24" s="24">
        <v>56.079734000000002</v>
      </c>
      <c r="F24" s="24">
        <v>0.40816586999999999</v>
      </c>
      <c r="G24" s="24">
        <v>8309.7922999999992</v>
      </c>
      <c r="H24" s="25">
        <v>4.6811518999999997</v>
      </c>
      <c r="J24" s="6" t="s">
        <v>42</v>
      </c>
      <c r="K24" s="18">
        <v>5.8000000000000003E-2</v>
      </c>
      <c r="L24" s="7">
        <v>4.5999999999999999E-2</v>
      </c>
      <c r="M24" s="7"/>
      <c r="N24" s="7"/>
      <c r="O24" s="8">
        <v>3.9E-2</v>
      </c>
      <c r="P24" s="8">
        <v>8.6999999999999994E-2</v>
      </c>
    </row>
    <row r="25" spans="1:16" x14ac:dyDescent="0.25">
      <c r="A25" s="6" t="s">
        <v>43</v>
      </c>
      <c r="B25" s="21" t="s">
        <v>38</v>
      </c>
      <c r="C25" s="32">
        <v>1778.4668999999999</v>
      </c>
      <c r="D25" s="24">
        <v>298.30266999999998</v>
      </c>
      <c r="E25" s="24">
        <v>0.79075010999999995</v>
      </c>
      <c r="F25" s="24">
        <v>8.0047707999999999E-3</v>
      </c>
      <c r="G25" s="24">
        <v>1479.0308</v>
      </c>
      <c r="H25" s="25">
        <v>0.33461131</v>
      </c>
      <c r="J25" s="6" t="s">
        <v>43</v>
      </c>
      <c r="K25" s="18">
        <v>3.9E-2</v>
      </c>
      <c r="L25" s="7">
        <v>4.5999999999999999E-2</v>
      </c>
      <c r="M25" s="7"/>
      <c r="N25" s="7"/>
      <c r="O25" s="8">
        <v>1.2999999999999999E-2</v>
      </c>
      <c r="P25" s="8">
        <v>8.6999999999999994E-2</v>
      </c>
    </row>
    <row r="26" spans="1:16" x14ac:dyDescent="0.25">
      <c r="A26" s="6" t="s">
        <v>44</v>
      </c>
      <c r="B26" s="21" t="s">
        <v>45</v>
      </c>
      <c r="C26" s="32">
        <v>8.7592817000000007</v>
      </c>
      <c r="D26" s="24">
        <v>1.6755485999999999</v>
      </c>
      <c r="E26" s="24">
        <v>6.2541996000000004E-3</v>
      </c>
      <c r="F26" s="24">
        <v>1.6586499E-4</v>
      </c>
      <c r="G26" s="24">
        <v>7.0733395999999997</v>
      </c>
      <c r="H26" s="25">
        <v>3.9733939999999999E-3</v>
      </c>
      <c r="J26" s="6" t="s">
        <v>44</v>
      </c>
      <c r="K26" s="18">
        <v>6.3E-2</v>
      </c>
      <c r="L26" s="7">
        <v>4.5999999999999999E-2</v>
      </c>
      <c r="M26" s="7"/>
      <c r="N26" s="7"/>
      <c r="O26" s="8">
        <v>7.4999999999999997E-2</v>
      </c>
      <c r="P26" s="8">
        <v>8.6999999999999994E-2</v>
      </c>
    </row>
    <row r="27" spans="1:16" x14ac:dyDescent="0.25">
      <c r="A27" s="6" t="s">
        <v>46</v>
      </c>
      <c r="B27" s="21" t="s">
        <v>47</v>
      </c>
      <c r="C27" s="32">
        <v>1.3475341000000001</v>
      </c>
      <c r="D27" s="24">
        <v>1.3475341000000001</v>
      </c>
      <c r="E27">
        <v>0</v>
      </c>
      <c r="F27">
        <v>0</v>
      </c>
      <c r="G27">
        <v>0</v>
      </c>
      <c r="H27" s="21">
        <v>0</v>
      </c>
      <c r="J27" s="6" t="s">
        <v>46</v>
      </c>
      <c r="K27" s="18">
        <v>-3.0000000000000001E-3</v>
      </c>
      <c r="L27" s="7"/>
      <c r="M27" s="7"/>
      <c r="N27" s="7"/>
      <c r="O27" s="8"/>
      <c r="P27" s="8"/>
    </row>
    <row r="28" spans="1:16" x14ac:dyDescent="0.25">
      <c r="A28" s="6" t="s">
        <v>48</v>
      </c>
      <c r="B28" s="21" t="s">
        <v>49</v>
      </c>
      <c r="C28" s="20">
        <v>0</v>
      </c>
      <c r="D28">
        <v>0</v>
      </c>
      <c r="E28">
        <v>0</v>
      </c>
      <c r="F28">
        <v>0</v>
      </c>
      <c r="G28">
        <v>0</v>
      </c>
      <c r="H28" s="21">
        <v>0</v>
      </c>
      <c r="J28" s="6" t="s">
        <v>48</v>
      </c>
      <c r="K28" s="18"/>
      <c r="L28" s="7"/>
      <c r="M28" s="7"/>
      <c r="N28" s="7"/>
      <c r="O28" s="8"/>
      <c r="P28" s="8"/>
    </row>
    <row r="29" spans="1:16" x14ac:dyDescent="0.25">
      <c r="A29" s="9" t="s">
        <v>50</v>
      </c>
      <c r="B29" s="14" t="s">
        <v>49</v>
      </c>
      <c r="C29" s="15">
        <v>0</v>
      </c>
      <c r="D29" s="13">
        <v>0</v>
      </c>
      <c r="E29" s="13">
        <v>0</v>
      </c>
      <c r="F29" s="13">
        <v>0</v>
      </c>
      <c r="G29" s="13">
        <v>0</v>
      </c>
      <c r="H29" s="14">
        <v>0</v>
      </c>
      <c r="J29" s="9" t="s">
        <v>50</v>
      </c>
      <c r="K29" s="19"/>
      <c r="L29" s="10"/>
      <c r="M29" s="10"/>
      <c r="N29" s="10"/>
      <c r="O29" s="11"/>
      <c r="P29" s="11"/>
    </row>
    <row r="31" spans="1:16" x14ac:dyDescent="0.25">
      <c r="A31" s="1"/>
      <c r="J31" s="1"/>
      <c r="K31" s="55" t="s">
        <v>62</v>
      </c>
      <c r="L31" s="56"/>
      <c r="M31" s="56"/>
      <c r="N31" s="56"/>
      <c r="O31" s="57"/>
      <c r="P31" s="31" t="s">
        <v>63</v>
      </c>
    </row>
    <row r="32" spans="1:16" x14ac:dyDescent="0.25">
      <c r="A32" s="45" t="s">
        <v>51</v>
      </c>
      <c r="B32" s="44" t="s">
        <v>4</v>
      </c>
      <c r="C32" s="46" t="s">
        <v>5</v>
      </c>
      <c r="D32" s="43" t="s">
        <v>6</v>
      </c>
      <c r="E32" s="43" t="s">
        <v>7</v>
      </c>
      <c r="F32" s="43" t="s">
        <v>8</v>
      </c>
      <c r="G32" s="43" t="s">
        <v>9</v>
      </c>
      <c r="H32" s="44" t="s">
        <v>10</v>
      </c>
      <c r="J32" s="28" t="s">
        <v>51</v>
      </c>
      <c r="K32" s="9" t="s">
        <v>6</v>
      </c>
      <c r="L32" s="13" t="s">
        <v>7</v>
      </c>
      <c r="M32" s="13" t="s">
        <v>8</v>
      </c>
      <c r="N32" s="13" t="s">
        <v>9</v>
      </c>
      <c r="O32" s="14" t="s">
        <v>10</v>
      </c>
      <c r="P32" s="21" t="s">
        <v>9</v>
      </c>
    </row>
    <row r="33" spans="1:16" x14ac:dyDescent="0.25">
      <c r="A33" s="6" t="s">
        <v>52</v>
      </c>
      <c r="B33" s="21" t="s">
        <v>47</v>
      </c>
      <c r="C33" s="32">
        <v>1.9989359000000002E-2</v>
      </c>
      <c r="D33" s="24">
        <v>1.6887014999999998E-2</v>
      </c>
      <c r="E33" s="24">
        <v>1.4646863E-4</v>
      </c>
      <c r="F33" s="24">
        <v>9.6069867000000001E-7</v>
      </c>
      <c r="G33" s="24">
        <v>2.9450463999999999E-3</v>
      </c>
      <c r="H33" s="25">
        <v>9.8691730999999997E-6</v>
      </c>
      <c r="J33" s="3" t="s">
        <v>52</v>
      </c>
      <c r="K33" s="17">
        <v>4.9000000000000002E-2</v>
      </c>
      <c r="L33" s="4">
        <v>4.5999999999999999E-2</v>
      </c>
      <c r="M33" s="4"/>
      <c r="N33" s="4"/>
      <c r="O33" s="5">
        <v>5.7000000000000002E-2</v>
      </c>
      <c r="P33" s="5">
        <v>8.6999999999999994E-2</v>
      </c>
    </row>
    <row r="34" spans="1:16" x14ac:dyDescent="0.25">
      <c r="A34" s="6" t="s">
        <v>53</v>
      </c>
      <c r="B34" s="21" t="s">
        <v>47</v>
      </c>
      <c r="C34" s="32">
        <v>57.686252000000003</v>
      </c>
      <c r="D34" s="24">
        <v>22.113361999999999</v>
      </c>
      <c r="E34" s="24">
        <v>2.8856899999999999</v>
      </c>
      <c r="F34" s="24">
        <v>0.97400251999999998</v>
      </c>
      <c r="G34" s="24">
        <v>27.528691999999999</v>
      </c>
      <c r="H34" s="25">
        <v>4.1845049000000003</v>
      </c>
      <c r="J34" s="6" t="s">
        <v>53</v>
      </c>
      <c r="K34" s="18">
        <v>0.05</v>
      </c>
      <c r="L34" s="7">
        <v>4.5999999999999999E-2</v>
      </c>
      <c r="M34" s="7"/>
      <c r="N34" s="7"/>
      <c r="O34" s="8">
        <v>3.6999999999999998E-2</v>
      </c>
      <c r="P34" s="8">
        <v>8.6999999999999994E-2</v>
      </c>
    </row>
    <row r="35" spans="1:16" x14ac:dyDescent="0.25">
      <c r="A35" s="6" t="s">
        <v>54</v>
      </c>
      <c r="B35" s="21" t="s">
        <v>47</v>
      </c>
      <c r="C35" s="32">
        <v>6.7646540000000005E-2</v>
      </c>
      <c r="D35" s="24">
        <v>5.9214771999999997E-3</v>
      </c>
      <c r="E35" s="24">
        <v>3.7924498999999999E-4</v>
      </c>
      <c r="F35" s="24">
        <v>2.4749910999999999E-6</v>
      </c>
      <c r="G35" s="24">
        <v>6.1322150999999998E-2</v>
      </c>
      <c r="H35" s="25">
        <v>2.1191049000000002E-5</v>
      </c>
      <c r="J35" s="6" t="s">
        <v>54</v>
      </c>
      <c r="K35" s="18">
        <v>5.2999999999999999E-2</v>
      </c>
      <c r="L35" s="7">
        <v>4.5999999999999999E-2</v>
      </c>
      <c r="M35" s="7"/>
      <c r="N35" s="7"/>
      <c r="O35" s="8">
        <v>3.5000000000000003E-2</v>
      </c>
      <c r="P35" s="8">
        <v>8.6999999999999994E-2</v>
      </c>
    </row>
    <row r="36" spans="1:16" x14ac:dyDescent="0.25">
      <c r="A36" s="6" t="s">
        <v>55</v>
      </c>
      <c r="B36" s="21" t="s">
        <v>47</v>
      </c>
      <c r="C36" s="32">
        <v>2.0038988999999998</v>
      </c>
      <c r="D36" s="24">
        <v>0.54462297000000004</v>
      </c>
      <c r="E36">
        <v>0</v>
      </c>
      <c r="F36" s="24">
        <v>0.2018152</v>
      </c>
      <c r="G36">
        <v>0</v>
      </c>
      <c r="H36" s="25">
        <v>1.2574607</v>
      </c>
      <c r="J36" s="6" t="s">
        <v>55</v>
      </c>
      <c r="K36" s="18"/>
      <c r="L36" s="7"/>
      <c r="M36" s="7"/>
      <c r="N36" s="7"/>
      <c r="O36" s="8">
        <v>0.122</v>
      </c>
      <c r="P36" s="8"/>
    </row>
    <row r="37" spans="1:16" x14ac:dyDescent="0.25">
      <c r="A37" s="6" t="s">
        <v>56</v>
      </c>
      <c r="B37" s="21" t="s">
        <v>47</v>
      </c>
      <c r="C37" s="32">
        <v>5.6295044000000001</v>
      </c>
      <c r="D37" s="24">
        <v>2.1926944000000002</v>
      </c>
      <c r="E37">
        <v>0</v>
      </c>
      <c r="F37" s="24">
        <v>0.7121847</v>
      </c>
      <c r="G37">
        <v>0</v>
      </c>
      <c r="H37" s="25">
        <v>2.7246253</v>
      </c>
      <c r="J37" s="6" t="s">
        <v>56</v>
      </c>
      <c r="K37" s="18">
        <v>-1E-3</v>
      </c>
      <c r="L37" s="7"/>
      <c r="M37" s="7"/>
      <c r="N37" s="7"/>
      <c r="O37" s="8">
        <v>8.0000000000000002E-3</v>
      </c>
      <c r="P37" s="8"/>
    </row>
    <row r="38" spans="1:16" x14ac:dyDescent="0.25">
      <c r="A38" s="6" t="s">
        <v>57</v>
      </c>
      <c r="B38" s="21" t="s">
        <v>47</v>
      </c>
      <c r="C38" s="20">
        <v>0</v>
      </c>
      <c r="D38">
        <v>0</v>
      </c>
      <c r="E38">
        <v>0</v>
      </c>
      <c r="F38">
        <v>0</v>
      </c>
      <c r="G38">
        <v>0</v>
      </c>
      <c r="H38" s="21">
        <v>0</v>
      </c>
      <c r="J38" s="6" t="s">
        <v>57</v>
      </c>
      <c r="K38" s="18"/>
      <c r="L38" s="7"/>
      <c r="M38" s="7"/>
      <c r="N38" s="7"/>
      <c r="O38" s="8"/>
      <c r="P38" s="8"/>
    </row>
    <row r="39" spans="1:16" x14ac:dyDescent="0.25">
      <c r="A39" s="6" t="s">
        <v>58</v>
      </c>
      <c r="B39" s="21" t="s">
        <v>49</v>
      </c>
      <c r="C39" s="32">
        <v>6.3750758000000003</v>
      </c>
      <c r="D39" s="24">
        <v>1.8351852</v>
      </c>
      <c r="E39">
        <v>0</v>
      </c>
      <c r="F39" s="24">
        <v>0.85550117000000003</v>
      </c>
      <c r="G39">
        <v>0</v>
      </c>
      <c r="H39" s="25">
        <v>3.6843895</v>
      </c>
      <c r="J39" s="6" t="s">
        <v>58</v>
      </c>
      <c r="K39" s="18"/>
      <c r="L39" s="7"/>
      <c r="M39" s="7"/>
      <c r="N39" s="7"/>
      <c r="O39" s="8">
        <v>0.12</v>
      </c>
      <c r="P39" s="8"/>
    </row>
    <row r="40" spans="1:16" x14ac:dyDescent="0.25">
      <c r="A40" s="9" t="s">
        <v>59</v>
      </c>
      <c r="B40" s="14" t="s">
        <v>49</v>
      </c>
      <c r="C40" s="33">
        <v>3.5180961000000002</v>
      </c>
      <c r="D40" s="26">
        <v>0.99575767999999998</v>
      </c>
      <c r="E40" s="13">
        <v>0</v>
      </c>
      <c r="F40" s="26">
        <v>0.47531177000000002</v>
      </c>
      <c r="G40" s="13">
        <v>0</v>
      </c>
      <c r="H40" s="27">
        <v>2.0470266000000001</v>
      </c>
      <c r="J40" s="9" t="s">
        <v>59</v>
      </c>
      <c r="K40" s="19"/>
      <c r="L40" s="10"/>
      <c r="M40" s="10"/>
      <c r="N40" s="10"/>
      <c r="O40" s="11">
        <v>0.12</v>
      </c>
      <c r="P40" s="1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K31:O31"/>
    <mergeCell ref="K2:O2"/>
    <mergeCell ref="K18:O18"/>
  </mergeCells>
  <pageMargins left="0.7" right="0.7" top="0.75" bottom="0.75" header="0.3" footer="0.3"/>
  <pageSetup orientation="portrait" horizont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14148c-09e3-416d-85e7-6a1b162aa1eb">
      <Terms xmlns="http://schemas.microsoft.com/office/infopath/2007/PartnerControls"/>
    </lcf76f155ced4ddcb4097134ff3c332f>
    <TaxCatchAll xmlns="91e34820-cf65-4bfe-ac44-c2b8763dc83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EEE270EC42A04093A8C6A1E6811027" ma:contentTypeVersion="8" ma:contentTypeDescription="Create a new document." ma:contentTypeScope="" ma:versionID="985213a7d8d8791b3140e7c6a8dfc550">
  <xsd:schema xmlns:xsd="http://www.w3.org/2001/XMLSchema" xmlns:xs="http://www.w3.org/2001/XMLSchema" xmlns:p="http://schemas.microsoft.com/office/2006/metadata/properties" xmlns:ns2="e514148c-09e3-416d-85e7-6a1b162aa1eb" xmlns:ns3="91e34820-cf65-4bfe-ac44-c2b8763dc831" targetNamespace="http://schemas.microsoft.com/office/2006/metadata/properties" ma:root="true" ma:fieldsID="7a3a2c750c4095d7573db3b5819f3aef" ns2:_="" ns3:_="">
    <xsd:import namespace="e514148c-09e3-416d-85e7-6a1b162aa1eb"/>
    <xsd:import namespace="91e34820-cf65-4bfe-ac44-c2b8763dc8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4148c-09e3-416d-85e7-6a1b162aa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13e722c5-bebe-4801-a6ac-67aa35eba0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34820-cf65-4bfe-ac44-c2b8763dc83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2323679-6377-4c1c-a36c-f86644801871}" ma:internalName="TaxCatchAll" ma:showField="CatchAllData" ma:web="91e34820-cf65-4bfe-ac44-c2b8763dc8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B85DD2-68B7-4657-A1DD-D878A81040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23E0B9-5159-41B8-99AE-AE3A49B75EFF}">
  <ds:schemaRefs>
    <ds:schemaRef ds:uri="http://schemas.microsoft.com/office/2006/metadata/properties"/>
    <ds:schemaRef ds:uri="http://schemas.microsoft.com/office/infopath/2007/PartnerControls"/>
    <ds:schemaRef ds:uri="e514148c-09e3-416d-85e7-6a1b162aa1eb"/>
    <ds:schemaRef ds:uri="91e34820-cf65-4bfe-ac44-c2b8763dc831"/>
  </ds:schemaRefs>
</ds:datastoreItem>
</file>

<file path=customXml/itemProps3.xml><?xml version="1.0" encoding="utf-8"?>
<ds:datastoreItem xmlns:ds="http://schemas.openxmlformats.org/officeDocument/2006/customXml" ds:itemID="{679AF854-F4A8-4A75-BF03-DB1161F11F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14148c-09e3-416d-85e7-6a1b162aa1eb"/>
    <ds:schemaRef ds:uri="91e34820-cf65-4bfe-ac44-c2b8763dc8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Extrapolation tool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Nystrom</dc:creator>
  <cp:keywords/>
  <dc:description/>
  <cp:lastModifiedBy>Alexander Nystrom</cp:lastModifiedBy>
  <cp:revision/>
  <dcterms:created xsi:type="dcterms:W3CDTF">2015-06-05T18:17:20Z</dcterms:created>
  <dcterms:modified xsi:type="dcterms:W3CDTF">2023-02-07T08:31:23Z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0x01010031EEE270EC42A04093A8C6A1E6811027</vt:lpwstr>
  </property>
  <property fmtid="{D5CDD505-2E9C-101B-9397-08002B2CF9AE}" pid="3" name="MediaServiceImageTags">
    <vt:lpwstr/>
  </property>
  <property fmtid="{D5CDD505-2E9C-101B-9397-08002B2CF9AE}" pid="4" name="Order">
    <vt:r8>170900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