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C:\Users\USDALEG\Documents\ELSP\PMMs\MCCBs - Oscar, Cassidy\Tools\"/>
    </mc:Choice>
  </mc:AlternateContent>
  <xr:revisionPtr revIDLastSave="0" documentId="8_{334A839A-7860-4CA9-913A-1EF20C7C7747}" xr6:coauthVersionLast="45" xr6:coauthVersionMax="45" xr10:uidLastSave="{00000000-0000-0000-0000-000000000000}"/>
  <workbookProtection workbookAlgorithmName="SHA-512" workbookHashValue="drKnzLcwdeiMZKpjAKN5TnjDrIrv+Kb3Bh60qyKhuC/fWof1R+/uVrGMOeR8Xclij9q3A9vLrJlOa4hE3xvywg==" workbookSaltValue="tbD53ztmKpbz5FEqoLF8dQ==" workbookSpinCount="100000" lockStructure="1"/>
  <bookViews>
    <workbookView xWindow="-20520" yWindow="1335" windowWidth="20640" windowHeight="11160" tabRatio="924" activeTab="4" xr2:uid="{00000000-000D-0000-FFFF-FFFF00000000}"/>
  </bookViews>
  <sheets>
    <sheet name="START HERE! - Instructions" sheetId="62" r:id="rId1"/>
    <sheet name="Technical overview" sheetId="18" r:id="rId2"/>
    <sheet name="data" sheetId="61" state="hidden" r:id="rId3"/>
    <sheet name="DIP Settings" sheetId="59" state="hidden" r:id="rId4"/>
    <sheet name="Breaker Schedule" sheetId="60" r:id="rId5"/>
    <sheet name="XT2, LS-I" sheetId="36" r:id="rId6"/>
    <sheet name="XT2, LSI" sheetId="35" r:id="rId7"/>
    <sheet name="XT2, LSIG" sheetId="25" r:id="rId8"/>
    <sheet name="XT4, LS-I" sheetId="37" r:id="rId9"/>
    <sheet name="XT4, LSI" sheetId="52" r:id="rId10"/>
    <sheet name="XT4, LSIG" sheetId="39" r:id="rId11"/>
    <sheet name="XT5, LS-I" sheetId="40" r:id="rId12"/>
    <sheet name="XT5, LSI" sheetId="53" r:id="rId13"/>
    <sheet name="XT5, LSIG" sheetId="42" r:id="rId14"/>
    <sheet name="XT6, LS-I" sheetId="50" r:id="rId15"/>
    <sheet name="XT6, LSI" sheetId="54" r:id="rId16"/>
    <sheet name="XT6, LSIG" sheetId="51" r:id="rId17"/>
    <sheet name="XT7, LS-I" sheetId="55" r:id="rId18"/>
    <sheet name="XT7, LSI" sheetId="57" r:id="rId19"/>
    <sheet name="XT7, LSIG" sheetId="56" r:id="rId20"/>
  </sheets>
  <definedNames>
    <definedName name="_xlnm._FilterDatabase" localSheetId="3" hidden="1">'DIP Settings'!$AQ$2:$AW$10</definedName>
    <definedName name="_xlnm._FilterDatabase" localSheetId="17" hidden="1">'XT7, LS-I'!$B$13:$U$29</definedName>
    <definedName name="_xlnm.Print_Area" localSheetId="4">'Breaker Schedule'!$A$1:$AG$50</definedName>
    <definedName name="_xlnm.Print_Area" localSheetId="1">'Technical overview'!$C$2:$P$63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2" i="18" l="1"/>
  <c r="AZ48" i="60" l="1"/>
  <c r="AZ46" i="60"/>
  <c r="AZ44" i="60"/>
  <c r="AZ42" i="60"/>
  <c r="AZ40" i="60"/>
  <c r="AZ38" i="60"/>
  <c r="AZ36" i="60"/>
  <c r="AZ34" i="60"/>
  <c r="AZ32" i="60"/>
  <c r="AZ30" i="60"/>
  <c r="AZ28" i="60"/>
  <c r="AZ26" i="60"/>
  <c r="AZ24" i="60"/>
  <c r="AZ22" i="60"/>
  <c r="AZ20" i="60"/>
  <c r="AZ18" i="60"/>
  <c r="AZ16" i="60"/>
  <c r="AZ14" i="60"/>
  <c r="AZ12" i="60"/>
  <c r="AZ10" i="60"/>
  <c r="AR3" i="61"/>
  <c r="AR4" i="61"/>
  <c r="AR5" i="61"/>
  <c r="AR6" i="61"/>
  <c r="AR7" i="61"/>
  <c r="AR8" i="61"/>
  <c r="AR9" i="61"/>
  <c r="AR10" i="61"/>
  <c r="AR11" i="61"/>
  <c r="AR12" i="61"/>
  <c r="AR13" i="61"/>
  <c r="AR14" i="61"/>
  <c r="AR15" i="61"/>
  <c r="AR16" i="61"/>
  <c r="AR17" i="61"/>
  <c r="AR18" i="61"/>
  <c r="AR19" i="61"/>
  <c r="AR20" i="61"/>
  <c r="AR21" i="61"/>
  <c r="AR22" i="61"/>
  <c r="AR2" i="61"/>
  <c r="DY46" i="60" l="1"/>
  <c r="DX46" i="60"/>
  <c r="DW46" i="60"/>
  <c r="DV46" i="60"/>
  <c r="DU46" i="60"/>
  <c r="DT46" i="60"/>
  <c r="DS46" i="60"/>
  <c r="DR46" i="60"/>
  <c r="DQ46" i="60"/>
  <c r="DP46" i="60"/>
  <c r="DO46" i="60"/>
  <c r="DN46" i="60"/>
  <c r="DM46" i="60"/>
  <c r="DL46" i="60"/>
  <c r="DK46" i="60"/>
  <c r="DJ46" i="60"/>
  <c r="DI46" i="60"/>
  <c r="DH46" i="60"/>
  <c r="DG46" i="60"/>
  <c r="DF46" i="60"/>
  <c r="DE46" i="60"/>
  <c r="DD46" i="60"/>
  <c r="DC46" i="60"/>
  <c r="DB46" i="60"/>
  <c r="DA46" i="60"/>
  <c r="CZ46" i="60"/>
  <c r="CY46" i="60"/>
  <c r="CX46" i="60"/>
  <c r="CW46" i="60"/>
  <c r="CV46" i="60"/>
  <c r="CU46" i="60"/>
  <c r="CT46" i="60"/>
  <c r="CS46" i="60"/>
  <c r="CR46" i="60"/>
  <c r="CQ46" i="60"/>
  <c r="CP46" i="60"/>
  <c r="CO46" i="60"/>
  <c r="CN46" i="60"/>
  <c r="CM46" i="60"/>
  <c r="CL46" i="60"/>
  <c r="CK46" i="60"/>
  <c r="CJ46" i="60"/>
  <c r="CI46" i="60"/>
  <c r="CH46" i="60"/>
  <c r="CG46" i="60"/>
  <c r="CF46" i="60"/>
  <c r="CE46" i="60"/>
  <c r="CD46" i="60"/>
  <c r="CC46" i="60"/>
  <c r="CB46" i="60"/>
  <c r="CA46" i="60"/>
  <c r="BZ46" i="60"/>
  <c r="BY46" i="60"/>
  <c r="BX46" i="60"/>
  <c r="BW46" i="60"/>
  <c r="BV46" i="60"/>
  <c r="BU46" i="60"/>
  <c r="BT46" i="60"/>
  <c r="BS46" i="60"/>
  <c r="BR46" i="60"/>
  <c r="BQ46" i="60"/>
  <c r="BP46" i="60"/>
  <c r="BO46" i="60"/>
  <c r="BN46" i="60"/>
  <c r="BM46" i="60"/>
  <c r="BL46" i="60"/>
  <c r="BK46" i="60"/>
  <c r="BJ46" i="60"/>
  <c r="BI46" i="60"/>
  <c r="BH46" i="60"/>
  <c r="BG46" i="60"/>
  <c r="BF46" i="60"/>
  <c r="BE46" i="60"/>
  <c r="BD46" i="60"/>
  <c r="BC46" i="60"/>
  <c r="BB46" i="60"/>
  <c r="BA46" i="60"/>
  <c r="AA46" i="60"/>
  <c r="AD46" i="60" s="1"/>
  <c r="U46" i="60"/>
  <c r="W46" i="60" s="1"/>
  <c r="O46" i="60"/>
  <c r="Q46" i="60" s="1"/>
  <c r="G46" i="60"/>
  <c r="H46" i="60" s="1"/>
  <c r="DY44" i="60"/>
  <c r="DX44" i="60"/>
  <c r="DW44" i="60"/>
  <c r="DV44" i="60"/>
  <c r="DU44" i="60"/>
  <c r="DT44" i="60"/>
  <c r="DS44" i="60"/>
  <c r="DR44" i="60"/>
  <c r="DQ44" i="60"/>
  <c r="DP44" i="60"/>
  <c r="DO44" i="60"/>
  <c r="DN44" i="60"/>
  <c r="DM44" i="60"/>
  <c r="DL44" i="60"/>
  <c r="DK44" i="60"/>
  <c r="DJ44" i="60"/>
  <c r="DI44" i="60"/>
  <c r="DH44" i="60"/>
  <c r="DG44" i="60"/>
  <c r="DF44" i="60"/>
  <c r="DE44" i="60"/>
  <c r="DD44" i="60"/>
  <c r="DC44" i="60"/>
  <c r="DB44" i="60"/>
  <c r="DA44" i="60"/>
  <c r="CZ44" i="60"/>
  <c r="CY44" i="60"/>
  <c r="CX44" i="60"/>
  <c r="CW44" i="60"/>
  <c r="CV44" i="60"/>
  <c r="CU44" i="60"/>
  <c r="CT44" i="60"/>
  <c r="CS44" i="60"/>
  <c r="CR44" i="60"/>
  <c r="CQ44" i="60"/>
  <c r="CP44" i="60"/>
  <c r="CO44" i="60"/>
  <c r="CN44" i="60"/>
  <c r="CM44" i="60"/>
  <c r="CL44" i="60"/>
  <c r="CK44" i="60"/>
  <c r="CJ44" i="60"/>
  <c r="CI44" i="60"/>
  <c r="CH44" i="60"/>
  <c r="CG44" i="60"/>
  <c r="CF44" i="60"/>
  <c r="CE44" i="60"/>
  <c r="CD44" i="60"/>
  <c r="CC44" i="60"/>
  <c r="CB44" i="60"/>
  <c r="CA44" i="60"/>
  <c r="BZ44" i="60"/>
  <c r="BY44" i="60"/>
  <c r="BX44" i="60"/>
  <c r="BW44" i="60"/>
  <c r="BV44" i="60"/>
  <c r="BU44" i="60"/>
  <c r="BT44" i="60"/>
  <c r="BS44" i="60"/>
  <c r="BR44" i="60"/>
  <c r="BQ44" i="60"/>
  <c r="BP44" i="60"/>
  <c r="BO44" i="60"/>
  <c r="BN44" i="60"/>
  <c r="BM44" i="60"/>
  <c r="BL44" i="60"/>
  <c r="BK44" i="60"/>
  <c r="BJ44" i="60"/>
  <c r="BI44" i="60"/>
  <c r="BH44" i="60"/>
  <c r="BG44" i="60"/>
  <c r="BF44" i="60"/>
  <c r="BE44" i="60"/>
  <c r="BD44" i="60"/>
  <c r="BC44" i="60"/>
  <c r="BB44" i="60"/>
  <c r="BA44" i="60"/>
  <c r="AA44" i="60"/>
  <c r="AC44" i="60" s="1"/>
  <c r="U44" i="60"/>
  <c r="W44" i="60" s="1"/>
  <c r="O44" i="60"/>
  <c r="S44" i="60" s="1"/>
  <c r="G44" i="60"/>
  <c r="J44" i="60" s="1"/>
  <c r="DY42" i="60"/>
  <c r="DX42" i="60"/>
  <c r="DW42" i="60"/>
  <c r="DV42" i="60"/>
  <c r="DU42" i="60"/>
  <c r="DT42" i="60"/>
  <c r="DS42" i="60"/>
  <c r="DR42" i="60"/>
  <c r="DQ42" i="60"/>
  <c r="DP42" i="60"/>
  <c r="DO42" i="60"/>
  <c r="DN42" i="60"/>
  <c r="DM42" i="60"/>
  <c r="DL42" i="60"/>
  <c r="DK42" i="60"/>
  <c r="DJ42" i="60"/>
  <c r="DI42" i="60"/>
  <c r="DH42" i="60"/>
  <c r="DG42" i="60"/>
  <c r="DF42" i="60"/>
  <c r="DE42" i="60"/>
  <c r="DD42" i="60"/>
  <c r="DC42" i="60"/>
  <c r="DB42" i="60"/>
  <c r="DA42" i="60"/>
  <c r="CZ42" i="60"/>
  <c r="CY42" i="60"/>
  <c r="CX42" i="60"/>
  <c r="CW42" i="60"/>
  <c r="CV42" i="60"/>
  <c r="CU42" i="60"/>
  <c r="CT42" i="60"/>
  <c r="CS42" i="60"/>
  <c r="CR42" i="60"/>
  <c r="CQ42" i="60"/>
  <c r="CP42" i="60"/>
  <c r="CO42" i="60"/>
  <c r="CN42" i="60"/>
  <c r="CM42" i="60"/>
  <c r="CL42" i="60"/>
  <c r="CK42" i="60"/>
  <c r="CJ42" i="60"/>
  <c r="CI42" i="60"/>
  <c r="CH42" i="60"/>
  <c r="CG42" i="60"/>
  <c r="CF42" i="60"/>
  <c r="CE42" i="60"/>
  <c r="CD42" i="60"/>
  <c r="CC42" i="60"/>
  <c r="CB42" i="60"/>
  <c r="CA42" i="60"/>
  <c r="BZ42" i="60"/>
  <c r="BY42" i="60"/>
  <c r="BX42" i="60"/>
  <c r="BW42" i="60"/>
  <c r="BV42" i="60"/>
  <c r="BU42" i="60"/>
  <c r="BT42" i="60"/>
  <c r="BS42" i="60"/>
  <c r="BR42" i="60"/>
  <c r="BQ42" i="60"/>
  <c r="BP42" i="60"/>
  <c r="BO42" i="60"/>
  <c r="BN42" i="60"/>
  <c r="BM42" i="60"/>
  <c r="BL42" i="60"/>
  <c r="BK42" i="60"/>
  <c r="BJ42" i="60"/>
  <c r="BI42" i="60"/>
  <c r="BH42" i="60"/>
  <c r="BG42" i="60"/>
  <c r="BF42" i="60"/>
  <c r="BE42" i="60"/>
  <c r="BD42" i="60"/>
  <c r="BC42" i="60"/>
  <c r="BB42" i="60"/>
  <c r="BA42" i="60"/>
  <c r="AA42" i="60"/>
  <c r="AD42" i="60" s="1"/>
  <c r="U42" i="60"/>
  <c r="V42" i="60" s="1"/>
  <c r="O42" i="60"/>
  <c r="S42" i="60" s="1"/>
  <c r="G42" i="60"/>
  <c r="L42" i="60" s="1"/>
  <c r="DY40" i="60"/>
  <c r="DX40" i="60"/>
  <c r="DW40" i="60"/>
  <c r="DV40" i="60"/>
  <c r="DU40" i="60"/>
  <c r="DT40" i="60"/>
  <c r="DS40" i="60"/>
  <c r="DR40" i="60"/>
  <c r="DQ40" i="60"/>
  <c r="DP40" i="60"/>
  <c r="DO40" i="60"/>
  <c r="DN40" i="60"/>
  <c r="DM40" i="60"/>
  <c r="DL40" i="60"/>
  <c r="DK40" i="60"/>
  <c r="DJ40" i="60"/>
  <c r="DI40" i="60"/>
  <c r="DH40" i="60"/>
  <c r="DG40" i="60"/>
  <c r="DF40" i="60"/>
  <c r="DE40" i="60"/>
  <c r="DD40" i="60"/>
  <c r="DC40" i="60"/>
  <c r="DB40" i="60"/>
  <c r="DA40" i="60"/>
  <c r="CZ40" i="60"/>
  <c r="CY40" i="60"/>
  <c r="CX40" i="60"/>
  <c r="CW40" i="60"/>
  <c r="CV40" i="60"/>
  <c r="CU40" i="60"/>
  <c r="CT40" i="60"/>
  <c r="CS40" i="60"/>
  <c r="CR40" i="60"/>
  <c r="CQ40" i="60"/>
  <c r="CP40" i="60"/>
  <c r="CO40" i="60"/>
  <c r="CN40" i="60"/>
  <c r="CM40" i="60"/>
  <c r="CL40" i="60"/>
  <c r="CK40" i="60"/>
  <c r="CJ40" i="60"/>
  <c r="CI40" i="60"/>
  <c r="CH40" i="60"/>
  <c r="CG40" i="60"/>
  <c r="CF40" i="60"/>
  <c r="CE40" i="60"/>
  <c r="CD40" i="60"/>
  <c r="CC40" i="60"/>
  <c r="CB40" i="60"/>
  <c r="CA40" i="60"/>
  <c r="BZ40" i="60"/>
  <c r="BY40" i="60"/>
  <c r="BX40" i="60"/>
  <c r="BW40" i="60"/>
  <c r="BV40" i="60"/>
  <c r="BU40" i="60"/>
  <c r="BT40" i="60"/>
  <c r="BS40" i="60"/>
  <c r="BR40" i="60"/>
  <c r="BQ40" i="60"/>
  <c r="BP40" i="60"/>
  <c r="BO40" i="60"/>
  <c r="BN40" i="60"/>
  <c r="BM40" i="60"/>
  <c r="BL40" i="60"/>
  <c r="BK40" i="60"/>
  <c r="BJ40" i="60"/>
  <c r="BI40" i="60"/>
  <c r="BH40" i="60"/>
  <c r="BG40" i="60"/>
  <c r="BF40" i="60"/>
  <c r="BE40" i="60"/>
  <c r="BD40" i="60"/>
  <c r="BC40" i="60"/>
  <c r="BB40" i="60"/>
  <c r="BA40" i="60"/>
  <c r="AA40" i="60"/>
  <c r="AD40" i="60" s="1"/>
  <c r="U40" i="60"/>
  <c r="X40" i="60" s="1"/>
  <c r="O40" i="60"/>
  <c r="R40" i="60" s="1"/>
  <c r="G40" i="60"/>
  <c r="I40" i="60" s="1"/>
  <c r="DY38" i="60"/>
  <c r="DX38" i="60"/>
  <c r="DW38" i="60"/>
  <c r="DV38" i="60"/>
  <c r="DU38" i="60"/>
  <c r="DT38" i="60"/>
  <c r="DS38" i="60"/>
  <c r="DR38" i="60"/>
  <c r="DQ38" i="60"/>
  <c r="DP38" i="60"/>
  <c r="DO38" i="60"/>
  <c r="DN38" i="60"/>
  <c r="DM38" i="60"/>
  <c r="DL38" i="60"/>
  <c r="DK38" i="60"/>
  <c r="DJ38" i="60"/>
  <c r="DI38" i="60"/>
  <c r="DH38" i="60"/>
  <c r="DG38" i="60"/>
  <c r="DF38" i="60"/>
  <c r="DE38" i="60"/>
  <c r="DD38" i="60"/>
  <c r="DC38" i="60"/>
  <c r="DB38" i="60"/>
  <c r="DA38" i="60"/>
  <c r="CZ38" i="60"/>
  <c r="CY38" i="60"/>
  <c r="CX38" i="60"/>
  <c r="CW38" i="60"/>
  <c r="CV38" i="60"/>
  <c r="CU38" i="60"/>
  <c r="CT38" i="60"/>
  <c r="CS38" i="60"/>
  <c r="CR38" i="60"/>
  <c r="CQ38" i="60"/>
  <c r="CP38" i="60"/>
  <c r="CO38" i="60"/>
  <c r="CN38" i="60"/>
  <c r="CM38" i="60"/>
  <c r="CL38" i="60"/>
  <c r="CK38" i="60"/>
  <c r="CJ38" i="60"/>
  <c r="CI38" i="60"/>
  <c r="CH38" i="60"/>
  <c r="CG38" i="60"/>
  <c r="CF38" i="60"/>
  <c r="CE38" i="60"/>
  <c r="CD38" i="60"/>
  <c r="CC38" i="60"/>
  <c r="CB38" i="60"/>
  <c r="CA38" i="60"/>
  <c r="BZ38" i="60"/>
  <c r="BY38" i="60"/>
  <c r="BX38" i="60"/>
  <c r="BW38" i="60"/>
  <c r="BV38" i="60"/>
  <c r="BU38" i="60"/>
  <c r="BT38" i="60"/>
  <c r="BS38" i="60"/>
  <c r="BR38" i="60"/>
  <c r="BQ38" i="60"/>
  <c r="BP38" i="60"/>
  <c r="BO38" i="60"/>
  <c r="BN38" i="60"/>
  <c r="BM38" i="60"/>
  <c r="BL38" i="60"/>
  <c r="BK38" i="60"/>
  <c r="BJ38" i="60"/>
  <c r="BI38" i="60"/>
  <c r="BH38" i="60"/>
  <c r="BG38" i="60"/>
  <c r="BF38" i="60"/>
  <c r="BE38" i="60"/>
  <c r="BD38" i="60"/>
  <c r="BC38" i="60"/>
  <c r="BB38" i="60"/>
  <c r="BA38" i="60"/>
  <c r="AA38" i="60"/>
  <c r="AD38" i="60" s="1"/>
  <c r="U38" i="60"/>
  <c r="Y38" i="60" s="1"/>
  <c r="O38" i="60"/>
  <c r="Q38" i="60" s="1"/>
  <c r="G38" i="60"/>
  <c r="H38" i="60" s="1"/>
  <c r="DY36" i="60"/>
  <c r="DX36" i="60"/>
  <c r="DW36" i="60"/>
  <c r="DV36" i="60"/>
  <c r="DU36" i="60"/>
  <c r="DT36" i="60"/>
  <c r="DS36" i="60"/>
  <c r="DR36" i="60"/>
  <c r="DQ36" i="60"/>
  <c r="DP36" i="60"/>
  <c r="DO36" i="60"/>
  <c r="DN36" i="60"/>
  <c r="DM36" i="60"/>
  <c r="DL36" i="60"/>
  <c r="DK36" i="60"/>
  <c r="DJ36" i="60"/>
  <c r="DI36" i="60"/>
  <c r="DH36" i="60"/>
  <c r="DG36" i="60"/>
  <c r="DF36" i="60"/>
  <c r="DE36" i="60"/>
  <c r="DD36" i="60"/>
  <c r="DC36" i="60"/>
  <c r="DB36" i="60"/>
  <c r="DA36" i="60"/>
  <c r="CZ36" i="60"/>
  <c r="CY36" i="60"/>
  <c r="CX36" i="60"/>
  <c r="CW36" i="60"/>
  <c r="CV36" i="60"/>
  <c r="CU36" i="60"/>
  <c r="CT36" i="60"/>
  <c r="CS36" i="60"/>
  <c r="CR36" i="60"/>
  <c r="CQ36" i="60"/>
  <c r="CP36" i="60"/>
  <c r="CO36" i="60"/>
  <c r="CN36" i="60"/>
  <c r="CM36" i="60"/>
  <c r="CL36" i="60"/>
  <c r="CK36" i="60"/>
  <c r="CJ36" i="60"/>
  <c r="CI36" i="60"/>
  <c r="CH36" i="60"/>
  <c r="CG36" i="60"/>
  <c r="CF36" i="60"/>
  <c r="CE36" i="60"/>
  <c r="CD36" i="60"/>
  <c r="CC36" i="60"/>
  <c r="CB36" i="60"/>
  <c r="CA36" i="60"/>
  <c r="BZ36" i="60"/>
  <c r="BY36" i="60"/>
  <c r="BX36" i="60"/>
  <c r="BW36" i="60"/>
  <c r="BV36" i="60"/>
  <c r="BU36" i="60"/>
  <c r="BT36" i="60"/>
  <c r="BS36" i="60"/>
  <c r="BR36" i="60"/>
  <c r="BQ36" i="60"/>
  <c r="BP36" i="60"/>
  <c r="BO36" i="60"/>
  <c r="BN36" i="60"/>
  <c r="BM36" i="60"/>
  <c r="BL36" i="60"/>
  <c r="BK36" i="60"/>
  <c r="BJ36" i="60"/>
  <c r="BI36" i="60"/>
  <c r="BH36" i="60"/>
  <c r="BG36" i="60"/>
  <c r="BF36" i="60"/>
  <c r="BE36" i="60"/>
  <c r="BD36" i="60"/>
  <c r="BC36" i="60"/>
  <c r="BB36" i="60"/>
  <c r="BA36" i="60"/>
  <c r="AA36" i="60"/>
  <c r="AC36" i="60" s="1"/>
  <c r="V36" i="60"/>
  <c r="U36" i="60"/>
  <c r="W36" i="60" s="1"/>
  <c r="O36" i="60"/>
  <c r="S36" i="60" s="1"/>
  <c r="G36" i="60"/>
  <c r="J36" i="60" s="1"/>
  <c r="DY26" i="60"/>
  <c r="DX26" i="60"/>
  <c r="DW26" i="60"/>
  <c r="DV26" i="60"/>
  <c r="DU26" i="60"/>
  <c r="DT26" i="60"/>
  <c r="DS26" i="60"/>
  <c r="DR26" i="60"/>
  <c r="DQ26" i="60"/>
  <c r="DP26" i="60"/>
  <c r="DO26" i="60"/>
  <c r="DN26" i="60"/>
  <c r="DM26" i="60"/>
  <c r="DL26" i="60"/>
  <c r="DK26" i="60"/>
  <c r="DJ26" i="60"/>
  <c r="DI26" i="60"/>
  <c r="DH26" i="60"/>
  <c r="DG26" i="60"/>
  <c r="DF26" i="60"/>
  <c r="DE26" i="60"/>
  <c r="DD26" i="60"/>
  <c r="DC26" i="60"/>
  <c r="DB26" i="60"/>
  <c r="DA26" i="60"/>
  <c r="CZ26" i="60"/>
  <c r="CY26" i="60"/>
  <c r="CX26" i="60"/>
  <c r="CW26" i="60"/>
  <c r="CV26" i="60"/>
  <c r="CU26" i="60"/>
  <c r="CT26" i="60"/>
  <c r="CS26" i="60"/>
  <c r="CR26" i="60"/>
  <c r="CQ26" i="60"/>
  <c r="CP26" i="60"/>
  <c r="CO26" i="60"/>
  <c r="CN26" i="60"/>
  <c r="CM26" i="60"/>
  <c r="CL26" i="60"/>
  <c r="CK26" i="60"/>
  <c r="CJ26" i="60"/>
  <c r="CI26" i="60"/>
  <c r="CH26" i="60"/>
  <c r="CG26" i="60"/>
  <c r="CF26" i="60"/>
  <c r="CE26" i="60"/>
  <c r="CD26" i="60"/>
  <c r="CC26" i="60"/>
  <c r="CB26" i="60"/>
  <c r="CA26" i="60"/>
  <c r="BZ26" i="60"/>
  <c r="BY26" i="60"/>
  <c r="BX26" i="60"/>
  <c r="BW26" i="60"/>
  <c r="BV26" i="60"/>
  <c r="BU26" i="60"/>
  <c r="BT26" i="60"/>
  <c r="BS26" i="60"/>
  <c r="BR26" i="60"/>
  <c r="BQ26" i="60"/>
  <c r="BP26" i="60"/>
  <c r="BO26" i="60"/>
  <c r="BN26" i="60"/>
  <c r="BM26" i="60"/>
  <c r="BL26" i="60"/>
  <c r="BK26" i="60"/>
  <c r="BJ26" i="60"/>
  <c r="BI26" i="60"/>
  <c r="BH26" i="60"/>
  <c r="BG26" i="60"/>
  <c r="BF26" i="60"/>
  <c r="BE26" i="60"/>
  <c r="BD26" i="60"/>
  <c r="BC26" i="60"/>
  <c r="BB26" i="60"/>
  <c r="BA26" i="60"/>
  <c r="AA26" i="60"/>
  <c r="AD26" i="60" s="1"/>
  <c r="U26" i="60"/>
  <c r="W26" i="60" s="1"/>
  <c r="O26" i="60"/>
  <c r="Q26" i="60" s="1"/>
  <c r="G26" i="60"/>
  <c r="H26" i="60" s="1"/>
  <c r="DY24" i="60"/>
  <c r="DX24" i="60"/>
  <c r="DW24" i="60"/>
  <c r="DV24" i="60"/>
  <c r="DU24" i="60"/>
  <c r="DT24" i="60"/>
  <c r="DS24" i="60"/>
  <c r="DR24" i="60"/>
  <c r="DQ24" i="60"/>
  <c r="DP24" i="60"/>
  <c r="DO24" i="60"/>
  <c r="DN24" i="60"/>
  <c r="DM24" i="60"/>
  <c r="DL24" i="60"/>
  <c r="DK24" i="60"/>
  <c r="DJ24" i="60"/>
  <c r="DI24" i="60"/>
  <c r="DH24" i="60"/>
  <c r="DG24" i="60"/>
  <c r="DF24" i="60"/>
  <c r="DE24" i="60"/>
  <c r="DD24" i="60"/>
  <c r="DC24" i="60"/>
  <c r="DB24" i="60"/>
  <c r="DA24" i="60"/>
  <c r="CZ24" i="60"/>
  <c r="CY24" i="60"/>
  <c r="CX24" i="60"/>
  <c r="CW24" i="60"/>
  <c r="CV24" i="60"/>
  <c r="CU24" i="60"/>
  <c r="CT24" i="60"/>
  <c r="CS24" i="60"/>
  <c r="CR24" i="60"/>
  <c r="CQ24" i="60"/>
  <c r="CP24" i="60"/>
  <c r="CO24" i="60"/>
  <c r="CN24" i="60"/>
  <c r="CM24" i="60"/>
  <c r="CL24" i="60"/>
  <c r="CK24" i="60"/>
  <c r="CJ24" i="60"/>
  <c r="CI24" i="60"/>
  <c r="CH24" i="60"/>
  <c r="CG24" i="60"/>
  <c r="CF24" i="60"/>
  <c r="CE24" i="60"/>
  <c r="CD24" i="60"/>
  <c r="CC24" i="60"/>
  <c r="CB24" i="60"/>
  <c r="CA24" i="60"/>
  <c r="BZ24" i="60"/>
  <c r="BY24" i="60"/>
  <c r="BX24" i="60"/>
  <c r="BW24" i="60"/>
  <c r="BV24" i="60"/>
  <c r="BU24" i="60"/>
  <c r="BT24" i="60"/>
  <c r="BS24" i="60"/>
  <c r="BR24" i="60"/>
  <c r="BQ24" i="60"/>
  <c r="BP24" i="60"/>
  <c r="BO24" i="60"/>
  <c r="BN24" i="60"/>
  <c r="BM24" i="60"/>
  <c r="BL24" i="60"/>
  <c r="BK24" i="60"/>
  <c r="BJ24" i="60"/>
  <c r="BI24" i="60"/>
  <c r="BH24" i="60"/>
  <c r="BG24" i="60"/>
  <c r="BF24" i="60"/>
  <c r="BE24" i="60"/>
  <c r="BD24" i="60"/>
  <c r="BC24" i="60"/>
  <c r="BB24" i="60"/>
  <c r="BA24" i="60"/>
  <c r="AA24" i="60"/>
  <c r="AC24" i="60" s="1"/>
  <c r="U24" i="60"/>
  <c r="Y24" i="60" s="1"/>
  <c r="O24" i="60"/>
  <c r="S24" i="60" s="1"/>
  <c r="G24" i="60"/>
  <c r="J24" i="60" s="1"/>
  <c r="DY22" i="60"/>
  <c r="DX22" i="60"/>
  <c r="DW22" i="60"/>
  <c r="DV22" i="60"/>
  <c r="DU22" i="60"/>
  <c r="DT22" i="60"/>
  <c r="DS22" i="60"/>
  <c r="DR22" i="60"/>
  <c r="DQ22" i="60"/>
  <c r="DP22" i="60"/>
  <c r="DO22" i="60"/>
  <c r="DN22" i="60"/>
  <c r="DM22" i="60"/>
  <c r="DL22" i="60"/>
  <c r="DK22" i="60"/>
  <c r="DJ22" i="60"/>
  <c r="DI22" i="60"/>
  <c r="DH22" i="60"/>
  <c r="DG22" i="60"/>
  <c r="DF22" i="60"/>
  <c r="DE22" i="60"/>
  <c r="DD22" i="60"/>
  <c r="DC22" i="60"/>
  <c r="DB22" i="60"/>
  <c r="DA22" i="60"/>
  <c r="CZ22" i="60"/>
  <c r="CY22" i="60"/>
  <c r="CX22" i="60"/>
  <c r="CW22" i="60"/>
  <c r="CV22" i="60"/>
  <c r="CU22" i="60"/>
  <c r="CT22" i="60"/>
  <c r="CS22" i="60"/>
  <c r="CR22" i="60"/>
  <c r="CQ22" i="60"/>
  <c r="CP22" i="60"/>
  <c r="CO22" i="60"/>
  <c r="CN22" i="60"/>
  <c r="CM22" i="60"/>
  <c r="CL22" i="60"/>
  <c r="CK22" i="60"/>
  <c r="CJ22" i="60"/>
  <c r="CI22" i="60"/>
  <c r="CH22" i="60"/>
  <c r="CG22" i="60"/>
  <c r="CF22" i="60"/>
  <c r="CE22" i="60"/>
  <c r="CD22" i="60"/>
  <c r="CC22" i="60"/>
  <c r="CB22" i="60"/>
  <c r="CA22" i="60"/>
  <c r="BZ22" i="60"/>
  <c r="BY22" i="60"/>
  <c r="BX22" i="60"/>
  <c r="BW22" i="60"/>
  <c r="BV22" i="60"/>
  <c r="BU22" i="60"/>
  <c r="BT22" i="60"/>
  <c r="BS22" i="60"/>
  <c r="BR22" i="60"/>
  <c r="BQ22" i="60"/>
  <c r="BP22" i="60"/>
  <c r="BO22" i="60"/>
  <c r="BN22" i="60"/>
  <c r="BM22" i="60"/>
  <c r="BL22" i="60"/>
  <c r="BK22" i="60"/>
  <c r="BJ22" i="60"/>
  <c r="BI22" i="60"/>
  <c r="BH22" i="60"/>
  <c r="BG22" i="60"/>
  <c r="BF22" i="60"/>
  <c r="BE22" i="60"/>
  <c r="BD22" i="60"/>
  <c r="BC22" i="60"/>
  <c r="BB22" i="60"/>
  <c r="BA22" i="60"/>
  <c r="AA22" i="60"/>
  <c r="AC22" i="60" s="1"/>
  <c r="U22" i="60"/>
  <c r="V22" i="60" s="1"/>
  <c r="O22" i="60"/>
  <c r="P22" i="60" s="1"/>
  <c r="G22" i="60"/>
  <c r="L22" i="60" s="1"/>
  <c r="DY20" i="60"/>
  <c r="DX20" i="60"/>
  <c r="DW20" i="60"/>
  <c r="DV20" i="60"/>
  <c r="DU20" i="60"/>
  <c r="DT20" i="60"/>
  <c r="DS20" i="60"/>
  <c r="DR20" i="60"/>
  <c r="DQ20" i="60"/>
  <c r="DP20" i="60"/>
  <c r="DO20" i="60"/>
  <c r="DN20" i="60"/>
  <c r="DM20" i="60"/>
  <c r="DL20" i="60"/>
  <c r="DK20" i="60"/>
  <c r="DJ20" i="60"/>
  <c r="DI20" i="60"/>
  <c r="DH20" i="60"/>
  <c r="DG20" i="60"/>
  <c r="DF20" i="60"/>
  <c r="DE20" i="60"/>
  <c r="DD20" i="60"/>
  <c r="DC20" i="60"/>
  <c r="DB20" i="60"/>
  <c r="DA20" i="60"/>
  <c r="CZ20" i="60"/>
  <c r="CY20" i="60"/>
  <c r="CX20" i="60"/>
  <c r="CW20" i="60"/>
  <c r="CV20" i="60"/>
  <c r="CU20" i="60"/>
  <c r="CT20" i="60"/>
  <c r="CS20" i="60"/>
  <c r="CR20" i="60"/>
  <c r="CQ20" i="60"/>
  <c r="CP20" i="60"/>
  <c r="CO20" i="60"/>
  <c r="CN20" i="60"/>
  <c r="CM20" i="60"/>
  <c r="CL20" i="60"/>
  <c r="CK20" i="60"/>
  <c r="CJ20" i="60"/>
  <c r="CI20" i="60"/>
  <c r="CH20" i="60"/>
  <c r="CG20" i="60"/>
  <c r="CF20" i="60"/>
  <c r="CE20" i="60"/>
  <c r="CD20" i="60"/>
  <c r="CC20" i="60"/>
  <c r="CB20" i="60"/>
  <c r="CA20" i="60"/>
  <c r="BZ20" i="60"/>
  <c r="BY20" i="60"/>
  <c r="BX20" i="60"/>
  <c r="BW20" i="60"/>
  <c r="BV20" i="60"/>
  <c r="BU20" i="60"/>
  <c r="BT20" i="60"/>
  <c r="BS20" i="60"/>
  <c r="BR20" i="60"/>
  <c r="BQ20" i="60"/>
  <c r="BP20" i="60"/>
  <c r="BO20" i="60"/>
  <c r="BN20" i="60"/>
  <c r="BM20" i="60"/>
  <c r="BL20" i="60"/>
  <c r="BK20" i="60"/>
  <c r="BJ20" i="60"/>
  <c r="BI20" i="60"/>
  <c r="BH20" i="60"/>
  <c r="BG20" i="60"/>
  <c r="BF20" i="60"/>
  <c r="BE20" i="60"/>
  <c r="BD20" i="60"/>
  <c r="BC20" i="60"/>
  <c r="BB20" i="60"/>
  <c r="BA20" i="60"/>
  <c r="AA20" i="60"/>
  <c r="AB20" i="60" s="1"/>
  <c r="U20" i="60"/>
  <c r="X20" i="60" s="1"/>
  <c r="O20" i="60"/>
  <c r="R20" i="60" s="1"/>
  <c r="G20" i="60"/>
  <c r="M20" i="60" s="1"/>
  <c r="DY30" i="60"/>
  <c r="DX30" i="60"/>
  <c r="DW30" i="60"/>
  <c r="DV30" i="60"/>
  <c r="DU30" i="60"/>
  <c r="DT30" i="60"/>
  <c r="DS30" i="60"/>
  <c r="DR30" i="60"/>
  <c r="DQ30" i="60"/>
  <c r="DP30" i="60"/>
  <c r="DO30" i="60"/>
  <c r="DN30" i="60"/>
  <c r="DM30" i="60"/>
  <c r="DL30" i="60"/>
  <c r="DK30" i="60"/>
  <c r="DJ30" i="60"/>
  <c r="DI30" i="60"/>
  <c r="DH30" i="60"/>
  <c r="DG30" i="60"/>
  <c r="DF30" i="60"/>
  <c r="DE30" i="60"/>
  <c r="DD30" i="60"/>
  <c r="DC30" i="60"/>
  <c r="DB30" i="60"/>
  <c r="DA30" i="60"/>
  <c r="CZ30" i="60"/>
  <c r="CY30" i="60"/>
  <c r="CX30" i="60"/>
  <c r="CW30" i="60"/>
  <c r="CV30" i="60"/>
  <c r="CU30" i="60"/>
  <c r="CT30" i="60"/>
  <c r="CS30" i="60"/>
  <c r="CR30" i="60"/>
  <c r="CQ30" i="60"/>
  <c r="CP30" i="60"/>
  <c r="CO30" i="60"/>
  <c r="CN30" i="60"/>
  <c r="CM30" i="60"/>
  <c r="CL30" i="60"/>
  <c r="CK30" i="60"/>
  <c r="CJ30" i="60"/>
  <c r="CI30" i="60"/>
  <c r="CH30" i="60"/>
  <c r="CG30" i="60"/>
  <c r="CF30" i="60"/>
  <c r="CE30" i="60"/>
  <c r="CD30" i="60"/>
  <c r="CC30" i="60"/>
  <c r="CB30" i="60"/>
  <c r="CA30" i="60"/>
  <c r="BZ30" i="60"/>
  <c r="BY30" i="60"/>
  <c r="BX30" i="60"/>
  <c r="BW30" i="60"/>
  <c r="BV30" i="60"/>
  <c r="BU30" i="60"/>
  <c r="BT30" i="60"/>
  <c r="BS30" i="60"/>
  <c r="BR30" i="60"/>
  <c r="BQ30" i="60"/>
  <c r="BP30" i="60"/>
  <c r="BO30" i="60"/>
  <c r="BN30" i="60"/>
  <c r="BM30" i="60"/>
  <c r="BL30" i="60"/>
  <c r="BK30" i="60"/>
  <c r="BJ30" i="60"/>
  <c r="BI30" i="60"/>
  <c r="BH30" i="60"/>
  <c r="BG30" i="60"/>
  <c r="BF30" i="60"/>
  <c r="BE30" i="60"/>
  <c r="BD30" i="60"/>
  <c r="BC30" i="60"/>
  <c r="BB30" i="60"/>
  <c r="BA30" i="60"/>
  <c r="AA30" i="60"/>
  <c r="AD30" i="60" s="1"/>
  <c r="U30" i="60"/>
  <c r="X30" i="60" s="1"/>
  <c r="O30" i="60"/>
  <c r="Q30" i="60" s="1"/>
  <c r="G30" i="60"/>
  <c r="H30" i="60" s="1"/>
  <c r="DY28" i="60"/>
  <c r="DX28" i="60"/>
  <c r="DW28" i="60"/>
  <c r="DV28" i="60"/>
  <c r="DU28" i="60"/>
  <c r="DT28" i="60"/>
  <c r="DS28" i="60"/>
  <c r="DR28" i="60"/>
  <c r="DQ28" i="60"/>
  <c r="DP28" i="60"/>
  <c r="DO28" i="60"/>
  <c r="DN28" i="60"/>
  <c r="DM28" i="60"/>
  <c r="DL28" i="60"/>
  <c r="DK28" i="60"/>
  <c r="DJ28" i="60"/>
  <c r="DI28" i="60"/>
  <c r="DH28" i="60"/>
  <c r="DG28" i="60"/>
  <c r="DF28" i="60"/>
  <c r="DE28" i="60"/>
  <c r="DD28" i="60"/>
  <c r="DC28" i="60"/>
  <c r="DB28" i="60"/>
  <c r="DA28" i="60"/>
  <c r="CZ28" i="60"/>
  <c r="CY28" i="60"/>
  <c r="CX28" i="60"/>
  <c r="CW28" i="60"/>
  <c r="CV28" i="60"/>
  <c r="CU28" i="60"/>
  <c r="CT28" i="60"/>
  <c r="CS28" i="60"/>
  <c r="CR28" i="60"/>
  <c r="CQ28" i="60"/>
  <c r="CP28" i="60"/>
  <c r="CO28" i="60"/>
  <c r="CN28" i="60"/>
  <c r="CM28" i="60"/>
  <c r="CL28" i="60"/>
  <c r="CK28" i="60"/>
  <c r="CJ28" i="60"/>
  <c r="CI28" i="60"/>
  <c r="CH28" i="60"/>
  <c r="CG28" i="60"/>
  <c r="CF28" i="60"/>
  <c r="CE28" i="60"/>
  <c r="CD28" i="60"/>
  <c r="CC28" i="60"/>
  <c r="CB28" i="60"/>
  <c r="CA28" i="60"/>
  <c r="BZ28" i="60"/>
  <c r="BY28" i="60"/>
  <c r="BX28" i="60"/>
  <c r="BW28" i="60"/>
  <c r="BV28" i="60"/>
  <c r="BU28" i="60"/>
  <c r="BT28" i="60"/>
  <c r="BS28" i="60"/>
  <c r="BR28" i="60"/>
  <c r="BQ28" i="60"/>
  <c r="BP28" i="60"/>
  <c r="BO28" i="60"/>
  <c r="BN28" i="60"/>
  <c r="BM28" i="60"/>
  <c r="BL28" i="60"/>
  <c r="BK28" i="60"/>
  <c r="BJ28" i="60"/>
  <c r="BI28" i="60"/>
  <c r="BH28" i="60"/>
  <c r="BG28" i="60"/>
  <c r="BF28" i="60"/>
  <c r="BE28" i="60"/>
  <c r="BD28" i="60"/>
  <c r="BC28" i="60"/>
  <c r="BB28" i="60"/>
  <c r="BA28" i="60"/>
  <c r="AA28" i="60"/>
  <c r="AC28" i="60" s="1"/>
  <c r="U28" i="60"/>
  <c r="W28" i="60" s="1"/>
  <c r="O28" i="60"/>
  <c r="S28" i="60" s="1"/>
  <c r="G28" i="60"/>
  <c r="J28" i="60" s="1"/>
  <c r="DY32" i="60"/>
  <c r="DX32" i="60"/>
  <c r="DW32" i="60"/>
  <c r="DV32" i="60"/>
  <c r="DU32" i="60"/>
  <c r="DT32" i="60"/>
  <c r="DS32" i="60"/>
  <c r="DR32" i="60"/>
  <c r="DQ32" i="60"/>
  <c r="DP32" i="60"/>
  <c r="DO32" i="60"/>
  <c r="DN32" i="60"/>
  <c r="DM32" i="60"/>
  <c r="DL32" i="60"/>
  <c r="DK32" i="60"/>
  <c r="DJ32" i="60"/>
  <c r="DI32" i="60"/>
  <c r="DH32" i="60"/>
  <c r="DG32" i="60"/>
  <c r="DF32" i="60"/>
  <c r="DE32" i="60"/>
  <c r="DD32" i="60"/>
  <c r="DC32" i="60"/>
  <c r="DB32" i="60"/>
  <c r="DA32" i="60"/>
  <c r="CZ32" i="60"/>
  <c r="CY32" i="60"/>
  <c r="CX32" i="60"/>
  <c r="CW32" i="60"/>
  <c r="CV32" i="60"/>
  <c r="CU32" i="60"/>
  <c r="CT32" i="60"/>
  <c r="CS32" i="60"/>
  <c r="CR32" i="60"/>
  <c r="CQ32" i="60"/>
  <c r="CP32" i="60"/>
  <c r="CO32" i="60"/>
  <c r="CN32" i="60"/>
  <c r="CM32" i="60"/>
  <c r="CL32" i="60"/>
  <c r="CK32" i="60"/>
  <c r="CJ32" i="60"/>
  <c r="CI32" i="60"/>
  <c r="CH32" i="60"/>
  <c r="CG32" i="60"/>
  <c r="CF32" i="60"/>
  <c r="CE32" i="60"/>
  <c r="CD32" i="60"/>
  <c r="CC32" i="60"/>
  <c r="CB32" i="60"/>
  <c r="CA32" i="60"/>
  <c r="BZ32" i="60"/>
  <c r="BY32" i="60"/>
  <c r="BX32" i="60"/>
  <c r="BW32" i="60"/>
  <c r="BV32" i="60"/>
  <c r="BU32" i="60"/>
  <c r="BT32" i="60"/>
  <c r="BS32" i="60"/>
  <c r="BR32" i="60"/>
  <c r="BQ32" i="60"/>
  <c r="BP32" i="60"/>
  <c r="BO32" i="60"/>
  <c r="BN32" i="60"/>
  <c r="BM32" i="60"/>
  <c r="BL32" i="60"/>
  <c r="BK32" i="60"/>
  <c r="BJ32" i="60"/>
  <c r="BI32" i="60"/>
  <c r="BH32" i="60"/>
  <c r="BG32" i="60"/>
  <c r="BF32" i="60"/>
  <c r="BE32" i="60"/>
  <c r="BD32" i="60"/>
  <c r="BC32" i="60"/>
  <c r="BB32" i="60"/>
  <c r="BA32" i="60"/>
  <c r="AA32" i="60"/>
  <c r="AC32" i="60" s="1"/>
  <c r="U32" i="60"/>
  <c r="Y32" i="60" s="1"/>
  <c r="O32" i="60"/>
  <c r="Q32" i="60" s="1"/>
  <c r="G32" i="60"/>
  <c r="H32" i="60" s="1"/>
  <c r="DY34" i="60"/>
  <c r="DX34" i="60"/>
  <c r="DW34" i="60"/>
  <c r="DV34" i="60"/>
  <c r="DU34" i="60"/>
  <c r="DT34" i="60"/>
  <c r="DS34" i="60"/>
  <c r="DR34" i="60"/>
  <c r="DQ34" i="60"/>
  <c r="DP34" i="60"/>
  <c r="DO34" i="60"/>
  <c r="DN34" i="60"/>
  <c r="DM34" i="60"/>
  <c r="DL34" i="60"/>
  <c r="DK34" i="60"/>
  <c r="DJ34" i="60"/>
  <c r="DI34" i="60"/>
  <c r="DH34" i="60"/>
  <c r="DG34" i="60"/>
  <c r="DF34" i="60"/>
  <c r="DE34" i="60"/>
  <c r="DD34" i="60"/>
  <c r="DC34" i="60"/>
  <c r="DB34" i="60"/>
  <c r="DA34" i="60"/>
  <c r="CZ34" i="60"/>
  <c r="CY34" i="60"/>
  <c r="CX34" i="60"/>
  <c r="CW34" i="60"/>
  <c r="CV34" i="60"/>
  <c r="CU34" i="60"/>
  <c r="CT34" i="60"/>
  <c r="CS34" i="60"/>
  <c r="CR34" i="60"/>
  <c r="CQ34" i="60"/>
  <c r="CP34" i="60"/>
  <c r="CO34" i="60"/>
  <c r="CN34" i="60"/>
  <c r="CM34" i="60"/>
  <c r="CL34" i="60"/>
  <c r="CK34" i="60"/>
  <c r="CJ34" i="60"/>
  <c r="CI34" i="60"/>
  <c r="CH34" i="60"/>
  <c r="CG34" i="60"/>
  <c r="CF34" i="60"/>
  <c r="CE34" i="60"/>
  <c r="CD34" i="60"/>
  <c r="CC34" i="60"/>
  <c r="CB34" i="60"/>
  <c r="CA34" i="60"/>
  <c r="BZ34" i="60"/>
  <c r="BY34" i="60"/>
  <c r="BX34" i="60"/>
  <c r="BW34" i="60"/>
  <c r="BV34" i="60"/>
  <c r="BU34" i="60"/>
  <c r="BT34" i="60"/>
  <c r="BS34" i="60"/>
  <c r="BR34" i="60"/>
  <c r="BQ34" i="60"/>
  <c r="BP34" i="60"/>
  <c r="BO34" i="60"/>
  <c r="BN34" i="60"/>
  <c r="BM34" i="60"/>
  <c r="BL34" i="60"/>
  <c r="BK34" i="60"/>
  <c r="BJ34" i="60"/>
  <c r="BI34" i="60"/>
  <c r="BH34" i="60"/>
  <c r="BG34" i="60"/>
  <c r="BF34" i="60"/>
  <c r="BE34" i="60"/>
  <c r="BD34" i="60"/>
  <c r="BC34" i="60"/>
  <c r="BB34" i="60"/>
  <c r="BA34" i="60"/>
  <c r="AA34" i="60"/>
  <c r="AC34" i="60" s="1"/>
  <c r="U34" i="60"/>
  <c r="Y34" i="60" s="1"/>
  <c r="O34" i="60"/>
  <c r="S34" i="60" s="1"/>
  <c r="G34" i="60"/>
  <c r="H34" i="60" s="1"/>
  <c r="G12" i="60"/>
  <c r="H12" i="60" s="1"/>
  <c r="O12" i="60"/>
  <c r="P12" i="60" s="1"/>
  <c r="U12" i="60"/>
  <c r="V12" i="60" s="1"/>
  <c r="AA12" i="60"/>
  <c r="AC12" i="60" s="1"/>
  <c r="BA12" i="60"/>
  <c r="BB12" i="60"/>
  <c r="BC12" i="60"/>
  <c r="BD12" i="60"/>
  <c r="BE12" i="60"/>
  <c r="BF12" i="60"/>
  <c r="BG12" i="60"/>
  <c r="BH12" i="60"/>
  <c r="BI12" i="60"/>
  <c r="BJ12" i="60"/>
  <c r="BK12" i="60"/>
  <c r="BL12" i="60"/>
  <c r="BM12" i="60"/>
  <c r="BN12" i="60"/>
  <c r="BO12" i="60"/>
  <c r="BP12" i="60"/>
  <c r="BQ12" i="60"/>
  <c r="BR12" i="60"/>
  <c r="BS12" i="60"/>
  <c r="BT12" i="60"/>
  <c r="BU12" i="60"/>
  <c r="BV12" i="60"/>
  <c r="BW12" i="60"/>
  <c r="BX12" i="60"/>
  <c r="BY12" i="60"/>
  <c r="BZ12" i="60"/>
  <c r="CA12" i="60"/>
  <c r="CB12" i="60"/>
  <c r="CC12" i="60"/>
  <c r="CD12" i="60"/>
  <c r="CE12" i="60"/>
  <c r="CF12" i="60"/>
  <c r="CG12" i="60"/>
  <c r="CH12" i="60"/>
  <c r="CI12" i="60"/>
  <c r="CJ12" i="60"/>
  <c r="CK12" i="60"/>
  <c r="CL12" i="60"/>
  <c r="CM12" i="60"/>
  <c r="CN12" i="60"/>
  <c r="CO12" i="60"/>
  <c r="CP12" i="60"/>
  <c r="CQ12" i="60"/>
  <c r="CR12" i="60"/>
  <c r="CS12" i="60"/>
  <c r="CT12" i="60"/>
  <c r="CU12" i="60"/>
  <c r="CV12" i="60"/>
  <c r="CW12" i="60"/>
  <c r="CX12" i="60"/>
  <c r="CY12" i="60"/>
  <c r="CZ12" i="60"/>
  <c r="DA12" i="60"/>
  <c r="DB12" i="60"/>
  <c r="DC12" i="60"/>
  <c r="DD12" i="60"/>
  <c r="DE12" i="60"/>
  <c r="DF12" i="60"/>
  <c r="DG12" i="60"/>
  <c r="DH12" i="60"/>
  <c r="DI12" i="60"/>
  <c r="DJ12" i="60"/>
  <c r="DK12" i="60"/>
  <c r="DL12" i="60"/>
  <c r="DM12" i="60"/>
  <c r="DN12" i="60"/>
  <c r="DO12" i="60"/>
  <c r="DP12" i="60"/>
  <c r="DQ12" i="60"/>
  <c r="DR12" i="60"/>
  <c r="DS12" i="60"/>
  <c r="DT12" i="60"/>
  <c r="DU12" i="60"/>
  <c r="DV12" i="60"/>
  <c r="DW12" i="60"/>
  <c r="DX12" i="60"/>
  <c r="DY12" i="60"/>
  <c r="G14" i="60"/>
  <c r="H14" i="60" s="1"/>
  <c r="O14" i="60"/>
  <c r="P14" i="60" s="1"/>
  <c r="U14" i="60"/>
  <c r="V14" i="60" s="1"/>
  <c r="AA14" i="60"/>
  <c r="AC14" i="60" s="1"/>
  <c r="BA14" i="60"/>
  <c r="BB14" i="60"/>
  <c r="BC14" i="60"/>
  <c r="BD14" i="60"/>
  <c r="BE14" i="60"/>
  <c r="BF14" i="60"/>
  <c r="BG14" i="60"/>
  <c r="BH14" i="60"/>
  <c r="BI14" i="60"/>
  <c r="BJ14" i="60"/>
  <c r="BK14" i="60"/>
  <c r="BL14" i="60"/>
  <c r="BM14" i="60"/>
  <c r="BN14" i="60"/>
  <c r="BO14" i="60"/>
  <c r="BP14" i="60"/>
  <c r="BQ14" i="60"/>
  <c r="BR14" i="60"/>
  <c r="BS14" i="60"/>
  <c r="BT14" i="60"/>
  <c r="BU14" i="60"/>
  <c r="BV14" i="60"/>
  <c r="BW14" i="60"/>
  <c r="BX14" i="60"/>
  <c r="BY14" i="60"/>
  <c r="BZ14" i="60"/>
  <c r="CA14" i="60"/>
  <c r="CB14" i="60"/>
  <c r="CC14" i="60"/>
  <c r="CD14" i="60"/>
  <c r="CE14" i="60"/>
  <c r="CF14" i="60"/>
  <c r="CG14" i="60"/>
  <c r="CH14" i="60"/>
  <c r="CI14" i="60"/>
  <c r="CJ14" i="60"/>
  <c r="CK14" i="60"/>
  <c r="CL14" i="60"/>
  <c r="CM14" i="60"/>
  <c r="CN14" i="60"/>
  <c r="CO14" i="60"/>
  <c r="CP14" i="60"/>
  <c r="CQ14" i="60"/>
  <c r="CR14" i="60"/>
  <c r="CS14" i="60"/>
  <c r="CT14" i="60"/>
  <c r="CU14" i="60"/>
  <c r="CV14" i="60"/>
  <c r="CW14" i="60"/>
  <c r="CX14" i="60"/>
  <c r="CY14" i="60"/>
  <c r="CZ14" i="60"/>
  <c r="DA14" i="60"/>
  <c r="DB14" i="60"/>
  <c r="DC14" i="60"/>
  <c r="DD14" i="60"/>
  <c r="DE14" i="60"/>
  <c r="DF14" i="60"/>
  <c r="DG14" i="60"/>
  <c r="DH14" i="60"/>
  <c r="DI14" i="60"/>
  <c r="DJ14" i="60"/>
  <c r="DK14" i="60"/>
  <c r="DL14" i="60"/>
  <c r="DM14" i="60"/>
  <c r="DN14" i="60"/>
  <c r="DO14" i="60"/>
  <c r="DP14" i="60"/>
  <c r="DQ14" i="60"/>
  <c r="DR14" i="60"/>
  <c r="DS14" i="60"/>
  <c r="DT14" i="60"/>
  <c r="DU14" i="60"/>
  <c r="DV14" i="60"/>
  <c r="DW14" i="60"/>
  <c r="DX14" i="60"/>
  <c r="DY14" i="60"/>
  <c r="G16" i="60"/>
  <c r="L16" i="60" s="1"/>
  <c r="O16" i="60"/>
  <c r="R16" i="60" s="1"/>
  <c r="U16" i="60"/>
  <c r="V16" i="60" s="1"/>
  <c r="AA16" i="60"/>
  <c r="AC16" i="60" s="1"/>
  <c r="BA16" i="60"/>
  <c r="BB16" i="60"/>
  <c r="BC16" i="60"/>
  <c r="BD16" i="60"/>
  <c r="BE16" i="60"/>
  <c r="BF16" i="60"/>
  <c r="BG16" i="60"/>
  <c r="BH16" i="60"/>
  <c r="BI16" i="60"/>
  <c r="BJ16" i="60"/>
  <c r="BK16" i="60"/>
  <c r="BL16" i="60"/>
  <c r="BM16" i="60"/>
  <c r="BN16" i="60"/>
  <c r="BO16" i="60"/>
  <c r="BP16" i="60"/>
  <c r="BQ16" i="60"/>
  <c r="BR16" i="60"/>
  <c r="BS16" i="60"/>
  <c r="BT16" i="60"/>
  <c r="BU16" i="60"/>
  <c r="BV16" i="60"/>
  <c r="BW16" i="60"/>
  <c r="BX16" i="60"/>
  <c r="BY16" i="60"/>
  <c r="BZ16" i="60"/>
  <c r="CA16" i="60"/>
  <c r="CB16" i="60"/>
  <c r="CC16" i="60"/>
  <c r="CD16" i="60"/>
  <c r="CE16" i="60"/>
  <c r="CF16" i="60"/>
  <c r="CG16" i="60"/>
  <c r="CH16" i="60"/>
  <c r="CI16" i="60"/>
  <c r="CJ16" i="60"/>
  <c r="CK16" i="60"/>
  <c r="CL16" i="60"/>
  <c r="CM16" i="60"/>
  <c r="CN16" i="60"/>
  <c r="CO16" i="60"/>
  <c r="CP16" i="60"/>
  <c r="CQ16" i="60"/>
  <c r="CR16" i="60"/>
  <c r="CS16" i="60"/>
  <c r="CT16" i="60"/>
  <c r="CU16" i="60"/>
  <c r="CV16" i="60"/>
  <c r="CW16" i="60"/>
  <c r="CX16" i="60"/>
  <c r="CY16" i="60"/>
  <c r="CZ16" i="60"/>
  <c r="DA16" i="60"/>
  <c r="DB16" i="60"/>
  <c r="DC16" i="60"/>
  <c r="DD16" i="60"/>
  <c r="DE16" i="60"/>
  <c r="DF16" i="60"/>
  <c r="DG16" i="60"/>
  <c r="DH16" i="60"/>
  <c r="DI16" i="60"/>
  <c r="DJ16" i="60"/>
  <c r="DK16" i="60"/>
  <c r="DL16" i="60"/>
  <c r="DM16" i="60"/>
  <c r="DN16" i="60"/>
  <c r="DO16" i="60"/>
  <c r="DP16" i="60"/>
  <c r="DQ16" i="60"/>
  <c r="DR16" i="60"/>
  <c r="DS16" i="60"/>
  <c r="DT16" i="60"/>
  <c r="DU16" i="60"/>
  <c r="DV16" i="60"/>
  <c r="DW16" i="60"/>
  <c r="DX16" i="60"/>
  <c r="DY16" i="60"/>
  <c r="G18" i="60"/>
  <c r="I18" i="60" s="1"/>
  <c r="O18" i="60"/>
  <c r="R18" i="60" s="1"/>
  <c r="U18" i="60"/>
  <c r="V18" i="60" s="1"/>
  <c r="AA18" i="60"/>
  <c r="AD18" i="60" s="1"/>
  <c r="BA18" i="60"/>
  <c r="BB18" i="60"/>
  <c r="BC18" i="60"/>
  <c r="BD18" i="60"/>
  <c r="BE18" i="60"/>
  <c r="BF18" i="60"/>
  <c r="BG18" i="60"/>
  <c r="BH18" i="60"/>
  <c r="BI18" i="60"/>
  <c r="BJ18" i="60"/>
  <c r="BK18" i="60"/>
  <c r="BL18" i="60"/>
  <c r="BM18" i="60"/>
  <c r="BN18" i="60"/>
  <c r="BO18" i="60"/>
  <c r="BP18" i="60"/>
  <c r="BQ18" i="60"/>
  <c r="BR18" i="60"/>
  <c r="BS18" i="60"/>
  <c r="BT18" i="60"/>
  <c r="BU18" i="60"/>
  <c r="BV18" i="60"/>
  <c r="BW18" i="60"/>
  <c r="BX18" i="60"/>
  <c r="BY18" i="60"/>
  <c r="BZ18" i="60"/>
  <c r="CA18" i="60"/>
  <c r="CB18" i="60"/>
  <c r="CC18" i="60"/>
  <c r="CD18" i="60"/>
  <c r="CE18" i="60"/>
  <c r="CF18" i="60"/>
  <c r="CG18" i="60"/>
  <c r="CH18" i="60"/>
  <c r="CI18" i="60"/>
  <c r="CJ18" i="60"/>
  <c r="CK18" i="60"/>
  <c r="CL18" i="60"/>
  <c r="CM18" i="60"/>
  <c r="CN18" i="60"/>
  <c r="CO18" i="60"/>
  <c r="CP18" i="60"/>
  <c r="CQ18" i="60"/>
  <c r="CR18" i="60"/>
  <c r="CS18" i="60"/>
  <c r="CT18" i="60"/>
  <c r="CU18" i="60"/>
  <c r="CV18" i="60"/>
  <c r="CW18" i="60"/>
  <c r="CX18" i="60"/>
  <c r="CY18" i="60"/>
  <c r="CZ18" i="60"/>
  <c r="DA18" i="60"/>
  <c r="DB18" i="60"/>
  <c r="DC18" i="60"/>
  <c r="DD18" i="60"/>
  <c r="DE18" i="60"/>
  <c r="DF18" i="60"/>
  <c r="DG18" i="60"/>
  <c r="DH18" i="60"/>
  <c r="DI18" i="60"/>
  <c r="DJ18" i="60"/>
  <c r="DK18" i="60"/>
  <c r="DL18" i="60"/>
  <c r="DM18" i="60"/>
  <c r="DN18" i="60"/>
  <c r="DO18" i="60"/>
  <c r="DP18" i="60"/>
  <c r="DQ18" i="60"/>
  <c r="DR18" i="60"/>
  <c r="DS18" i="60"/>
  <c r="DT18" i="60"/>
  <c r="DU18" i="60"/>
  <c r="DV18" i="60"/>
  <c r="DW18" i="60"/>
  <c r="DX18" i="60"/>
  <c r="DY18" i="60"/>
  <c r="G48" i="60"/>
  <c r="K48" i="60" s="1"/>
  <c r="O48" i="60"/>
  <c r="R48" i="60" s="1"/>
  <c r="U48" i="60"/>
  <c r="V48" i="60" s="1"/>
  <c r="AA48" i="60"/>
  <c r="AD48" i="60" s="1"/>
  <c r="BA48" i="60"/>
  <c r="BB48" i="60"/>
  <c r="BC48" i="60"/>
  <c r="BD48" i="60"/>
  <c r="BE48" i="60"/>
  <c r="BF48" i="60"/>
  <c r="BG48" i="60"/>
  <c r="BH48" i="60"/>
  <c r="BI48" i="60"/>
  <c r="BJ48" i="60"/>
  <c r="BK48" i="60"/>
  <c r="BL48" i="60"/>
  <c r="BM48" i="60"/>
  <c r="BN48" i="60"/>
  <c r="BO48" i="60"/>
  <c r="BP48" i="60"/>
  <c r="BQ48" i="60"/>
  <c r="BR48" i="60"/>
  <c r="BS48" i="60"/>
  <c r="BT48" i="60"/>
  <c r="BU48" i="60"/>
  <c r="BV48" i="60"/>
  <c r="BW48" i="60"/>
  <c r="BX48" i="60"/>
  <c r="BY48" i="60"/>
  <c r="BZ48" i="60"/>
  <c r="CA48" i="60"/>
  <c r="CB48" i="60"/>
  <c r="CC48" i="60"/>
  <c r="CD48" i="60"/>
  <c r="CE48" i="60"/>
  <c r="CF48" i="60"/>
  <c r="CG48" i="60"/>
  <c r="CH48" i="60"/>
  <c r="CI48" i="60"/>
  <c r="CJ48" i="60"/>
  <c r="CK48" i="60"/>
  <c r="CL48" i="60"/>
  <c r="CM48" i="60"/>
  <c r="CN48" i="60"/>
  <c r="CO48" i="60"/>
  <c r="CP48" i="60"/>
  <c r="CQ48" i="60"/>
  <c r="CR48" i="60"/>
  <c r="CS48" i="60"/>
  <c r="CT48" i="60"/>
  <c r="CU48" i="60"/>
  <c r="CV48" i="60"/>
  <c r="CW48" i="60"/>
  <c r="CX48" i="60"/>
  <c r="CY48" i="60"/>
  <c r="CZ48" i="60"/>
  <c r="DA48" i="60"/>
  <c r="DB48" i="60"/>
  <c r="DC48" i="60"/>
  <c r="DD48" i="60"/>
  <c r="DE48" i="60"/>
  <c r="DF48" i="60"/>
  <c r="DG48" i="60"/>
  <c r="DH48" i="60"/>
  <c r="DI48" i="60"/>
  <c r="DJ48" i="60"/>
  <c r="DK48" i="60"/>
  <c r="DL48" i="60"/>
  <c r="DM48" i="60"/>
  <c r="DN48" i="60"/>
  <c r="DO48" i="60"/>
  <c r="DP48" i="60"/>
  <c r="DQ48" i="60"/>
  <c r="DR48" i="60"/>
  <c r="DS48" i="60"/>
  <c r="DT48" i="60"/>
  <c r="DU48" i="60"/>
  <c r="DV48" i="60"/>
  <c r="DW48" i="60"/>
  <c r="DX48" i="60"/>
  <c r="DY48" i="60"/>
  <c r="AA10" i="60"/>
  <c r="AD10" i="60" s="1"/>
  <c r="AP36" i="59"/>
  <c r="AP37" i="59"/>
  <c r="AP38" i="59"/>
  <c r="AP39" i="59"/>
  <c r="AP40" i="59"/>
  <c r="AP41" i="59"/>
  <c r="AP42" i="59"/>
  <c r="AP43" i="59"/>
  <c r="AP44" i="59"/>
  <c r="AP4" i="59"/>
  <c r="AP5" i="59"/>
  <c r="AP6" i="59"/>
  <c r="AP7" i="59"/>
  <c r="AP8" i="59"/>
  <c r="AP9" i="59"/>
  <c r="AP10" i="59"/>
  <c r="AP11" i="59"/>
  <c r="AP12" i="59"/>
  <c r="AP13" i="59"/>
  <c r="AP14" i="59"/>
  <c r="AP15" i="59"/>
  <c r="AP16" i="59"/>
  <c r="AP17" i="59"/>
  <c r="AP18" i="59"/>
  <c r="AP19" i="59"/>
  <c r="AP20" i="59"/>
  <c r="AP21" i="59"/>
  <c r="AP22" i="59"/>
  <c r="AP23" i="59"/>
  <c r="AP24" i="59"/>
  <c r="AP25" i="59"/>
  <c r="AP26" i="59"/>
  <c r="AP27" i="59"/>
  <c r="AP28" i="59"/>
  <c r="AP29" i="59"/>
  <c r="AP30" i="59"/>
  <c r="AP31" i="59"/>
  <c r="AP32" i="59"/>
  <c r="AP33" i="59"/>
  <c r="AP34" i="59"/>
  <c r="AP35" i="59"/>
  <c r="AP3" i="59"/>
  <c r="AW34" i="59"/>
  <c r="AV34" i="59"/>
  <c r="AU34" i="59"/>
  <c r="AW33" i="59"/>
  <c r="AV33" i="59"/>
  <c r="AU33" i="59"/>
  <c r="AW32" i="59"/>
  <c r="AV32" i="59"/>
  <c r="AU32" i="59"/>
  <c r="AW31" i="59"/>
  <c r="AV31" i="59"/>
  <c r="AU31" i="59"/>
  <c r="AW30" i="59"/>
  <c r="AV30" i="59"/>
  <c r="AU30" i="59"/>
  <c r="AW29" i="59"/>
  <c r="AV29" i="59"/>
  <c r="AU29" i="59"/>
  <c r="AW28" i="59"/>
  <c r="AV28" i="59"/>
  <c r="AU28" i="59"/>
  <c r="AW27" i="59"/>
  <c r="AV27" i="59"/>
  <c r="AU27" i="59"/>
  <c r="AW26" i="59"/>
  <c r="AV26" i="59"/>
  <c r="AU26" i="59"/>
  <c r="AW25" i="59"/>
  <c r="AV25" i="59"/>
  <c r="AU25" i="59"/>
  <c r="AW24" i="59"/>
  <c r="AV24" i="59"/>
  <c r="AU24" i="59"/>
  <c r="AW23" i="59"/>
  <c r="AV23" i="59"/>
  <c r="AU23" i="59"/>
  <c r="AW22" i="59"/>
  <c r="AV22" i="59"/>
  <c r="AU22" i="59"/>
  <c r="AW21" i="59"/>
  <c r="AV21" i="59"/>
  <c r="AU21" i="59"/>
  <c r="AW20" i="59"/>
  <c r="AV20" i="59"/>
  <c r="AU20" i="59"/>
  <c r="AW19" i="59"/>
  <c r="AV19" i="59"/>
  <c r="AU19" i="59"/>
  <c r="AW18" i="59"/>
  <c r="AV18" i="59"/>
  <c r="AU18" i="59"/>
  <c r="AW17" i="59"/>
  <c r="AV17" i="59"/>
  <c r="AU17" i="59"/>
  <c r="AW16" i="59"/>
  <c r="AV16" i="59"/>
  <c r="AU16" i="59"/>
  <c r="AW15" i="59"/>
  <c r="AV15" i="59"/>
  <c r="AU15" i="59"/>
  <c r="AW14" i="59"/>
  <c r="AV14" i="59"/>
  <c r="AU14" i="59"/>
  <c r="AW13" i="59"/>
  <c r="AV13" i="59"/>
  <c r="AU13" i="59"/>
  <c r="AW12" i="59"/>
  <c r="AV12" i="59"/>
  <c r="AU12" i="59"/>
  <c r="AW11" i="59"/>
  <c r="AV11" i="59"/>
  <c r="AU11" i="59"/>
  <c r="AD196" i="59"/>
  <c r="AD197" i="59"/>
  <c r="AD198" i="59"/>
  <c r="AD199" i="59"/>
  <c r="AD200" i="59"/>
  <c r="AD201" i="59"/>
  <c r="AD202" i="59"/>
  <c r="AD203" i="59"/>
  <c r="AD204" i="59"/>
  <c r="AD205" i="59"/>
  <c r="AD206" i="59"/>
  <c r="AD207" i="59"/>
  <c r="AD208" i="59"/>
  <c r="AD209" i="59"/>
  <c r="AD210" i="59"/>
  <c r="AD211" i="59"/>
  <c r="AD212" i="59"/>
  <c r="AD213" i="59"/>
  <c r="AD214" i="59"/>
  <c r="AD215" i="59"/>
  <c r="AD216" i="59"/>
  <c r="AD217" i="59"/>
  <c r="AD218" i="59"/>
  <c r="AD219" i="59"/>
  <c r="AD220" i="59"/>
  <c r="AD221" i="59"/>
  <c r="AD222" i="59"/>
  <c r="AD223" i="59"/>
  <c r="AD224" i="59"/>
  <c r="AD225" i="59"/>
  <c r="AD226" i="59"/>
  <c r="AD227" i="59"/>
  <c r="AD228" i="59"/>
  <c r="AD229" i="59"/>
  <c r="AD230" i="59"/>
  <c r="AD231" i="59"/>
  <c r="AD232" i="59"/>
  <c r="AD233" i="59"/>
  <c r="AD234" i="59"/>
  <c r="AD235" i="59"/>
  <c r="AD236" i="59"/>
  <c r="AD237" i="59"/>
  <c r="AD238" i="59"/>
  <c r="AD239" i="59"/>
  <c r="AD240" i="59"/>
  <c r="AD241" i="59"/>
  <c r="AD242" i="59"/>
  <c r="AD243" i="59"/>
  <c r="AD244" i="59"/>
  <c r="AD245" i="59"/>
  <c r="AD246" i="59"/>
  <c r="AD4" i="59"/>
  <c r="AD5" i="59"/>
  <c r="AD6" i="59"/>
  <c r="AD7" i="59"/>
  <c r="AD8" i="59"/>
  <c r="AD9" i="59"/>
  <c r="AD10" i="59"/>
  <c r="AD11" i="59"/>
  <c r="AD12" i="59"/>
  <c r="AD13" i="59"/>
  <c r="AD14" i="59"/>
  <c r="AD15" i="59"/>
  <c r="AD16" i="59"/>
  <c r="AD17" i="59"/>
  <c r="AD18" i="59"/>
  <c r="AD19" i="59"/>
  <c r="AD20" i="59"/>
  <c r="AD21" i="59"/>
  <c r="AD22" i="59"/>
  <c r="AD23" i="59"/>
  <c r="AD24" i="59"/>
  <c r="AD25" i="59"/>
  <c r="AD26" i="59"/>
  <c r="AD27" i="59"/>
  <c r="AD28" i="59"/>
  <c r="AD29" i="59"/>
  <c r="AD30" i="59"/>
  <c r="AD31" i="59"/>
  <c r="AD32" i="59"/>
  <c r="AD33" i="59"/>
  <c r="AD34" i="59"/>
  <c r="AD35" i="59"/>
  <c r="AD36" i="59"/>
  <c r="AD37" i="59"/>
  <c r="AD38" i="59"/>
  <c r="AD39" i="59"/>
  <c r="AD40" i="59"/>
  <c r="AD41" i="59"/>
  <c r="AD42" i="59"/>
  <c r="AD43" i="59"/>
  <c r="AD44" i="59"/>
  <c r="AD45" i="59"/>
  <c r="AD46" i="59"/>
  <c r="AD47" i="59"/>
  <c r="AD48" i="59"/>
  <c r="AD49" i="59"/>
  <c r="AD50" i="59"/>
  <c r="AD51" i="59"/>
  <c r="AD52" i="59"/>
  <c r="AD53" i="59"/>
  <c r="AD54" i="59"/>
  <c r="AD55" i="59"/>
  <c r="AD56" i="59"/>
  <c r="AD57" i="59"/>
  <c r="AD58" i="59"/>
  <c r="AD59" i="59"/>
  <c r="AD60" i="59"/>
  <c r="AD61" i="59"/>
  <c r="AD62" i="59"/>
  <c r="AD63" i="59"/>
  <c r="AD64" i="59"/>
  <c r="AD65" i="59"/>
  <c r="AD66" i="59"/>
  <c r="AD67" i="59"/>
  <c r="AD68" i="59"/>
  <c r="AD69" i="59"/>
  <c r="AD70" i="59"/>
  <c r="AD71" i="59"/>
  <c r="AD72" i="59"/>
  <c r="AD73" i="59"/>
  <c r="AD74" i="59"/>
  <c r="AD75" i="59"/>
  <c r="AD76" i="59"/>
  <c r="AD77" i="59"/>
  <c r="AD78" i="59"/>
  <c r="AD79" i="59"/>
  <c r="AD80" i="59"/>
  <c r="AD81" i="59"/>
  <c r="AD82" i="59"/>
  <c r="AD83" i="59"/>
  <c r="AD84" i="59"/>
  <c r="AD85" i="59"/>
  <c r="AD86" i="59"/>
  <c r="AD87" i="59"/>
  <c r="AD88" i="59"/>
  <c r="AD89" i="59"/>
  <c r="AD90" i="59"/>
  <c r="AD91" i="59"/>
  <c r="AD92" i="59"/>
  <c r="AD93" i="59"/>
  <c r="AD94" i="59"/>
  <c r="AD95" i="59"/>
  <c r="AD96" i="59"/>
  <c r="AD97" i="59"/>
  <c r="AD98" i="59"/>
  <c r="AD99" i="59"/>
  <c r="AD100" i="59"/>
  <c r="AD101" i="59"/>
  <c r="AD102" i="59"/>
  <c r="AD103" i="59"/>
  <c r="AD104" i="59"/>
  <c r="AD105" i="59"/>
  <c r="AD106" i="59"/>
  <c r="AD107" i="59"/>
  <c r="AD108" i="59"/>
  <c r="AD109" i="59"/>
  <c r="AD110" i="59"/>
  <c r="AD111" i="59"/>
  <c r="AD112" i="59"/>
  <c r="AD113" i="59"/>
  <c r="AD114" i="59"/>
  <c r="AD115" i="59"/>
  <c r="AD116" i="59"/>
  <c r="AD117" i="59"/>
  <c r="AD118" i="59"/>
  <c r="AD119" i="59"/>
  <c r="AD120" i="59"/>
  <c r="AD121" i="59"/>
  <c r="AD122" i="59"/>
  <c r="AD123" i="59"/>
  <c r="AD124" i="59"/>
  <c r="AD125" i="59"/>
  <c r="AD126" i="59"/>
  <c r="AD127" i="59"/>
  <c r="AD128" i="59"/>
  <c r="AD129" i="59"/>
  <c r="AD130" i="59"/>
  <c r="AD131" i="59"/>
  <c r="AD132" i="59"/>
  <c r="AD133" i="59"/>
  <c r="AD134" i="59"/>
  <c r="AD135" i="59"/>
  <c r="AD136" i="59"/>
  <c r="AD137" i="59"/>
  <c r="AD138" i="59"/>
  <c r="AD139" i="59"/>
  <c r="AD140" i="59"/>
  <c r="AD141" i="59"/>
  <c r="AD142" i="59"/>
  <c r="AD143" i="59"/>
  <c r="AD144" i="59"/>
  <c r="AD145" i="59"/>
  <c r="AD146" i="59"/>
  <c r="AD147" i="59"/>
  <c r="AD148" i="59"/>
  <c r="AD149" i="59"/>
  <c r="AD150" i="59"/>
  <c r="AD151" i="59"/>
  <c r="AD152" i="59"/>
  <c r="AD153" i="59"/>
  <c r="AD154" i="59"/>
  <c r="AD155" i="59"/>
  <c r="AD156" i="59"/>
  <c r="AD157" i="59"/>
  <c r="AD158" i="59"/>
  <c r="AD159" i="59"/>
  <c r="AD160" i="59"/>
  <c r="AD161" i="59"/>
  <c r="AD162" i="59"/>
  <c r="AD163" i="59"/>
  <c r="AD164" i="59"/>
  <c r="AD165" i="59"/>
  <c r="AD166" i="59"/>
  <c r="AD167" i="59"/>
  <c r="AD168" i="59"/>
  <c r="AD169" i="59"/>
  <c r="AD170" i="59"/>
  <c r="AD171" i="59"/>
  <c r="AD172" i="59"/>
  <c r="AD173" i="59"/>
  <c r="AD174" i="59"/>
  <c r="AD175" i="59"/>
  <c r="AD176" i="59"/>
  <c r="AD177" i="59"/>
  <c r="AD178" i="59"/>
  <c r="AD179" i="59"/>
  <c r="AD180" i="59"/>
  <c r="AD181" i="59"/>
  <c r="AD182" i="59"/>
  <c r="AD183" i="59"/>
  <c r="AD184" i="59"/>
  <c r="AD185" i="59"/>
  <c r="AD186" i="59"/>
  <c r="AD187" i="59"/>
  <c r="AD188" i="59"/>
  <c r="AD189" i="59"/>
  <c r="AD190" i="59"/>
  <c r="AD191" i="59"/>
  <c r="AD192" i="59"/>
  <c r="AD193" i="59"/>
  <c r="AD194" i="59"/>
  <c r="AD195" i="59"/>
  <c r="AD3" i="59"/>
  <c r="AM246" i="59"/>
  <c r="AL246" i="59"/>
  <c r="AK246" i="59"/>
  <c r="AJ246" i="59"/>
  <c r="AM245" i="59"/>
  <c r="AL245" i="59"/>
  <c r="AK245" i="59"/>
  <c r="AJ245" i="59"/>
  <c r="AM244" i="59"/>
  <c r="AL244" i="59"/>
  <c r="AK244" i="59"/>
  <c r="AJ244" i="59"/>
  <c r="AM243" i="59"/>
  <c r="AL243" i="59"/>
  <c r="AK243" i="59"/>
  <c r="AJ243" i="59"/>
  <c r="AM242" i="59"/>
  <c r="AL242" i="59"/>
  <c r="AK242" i="59"/>
  <c r="AJ242" i="59"/>
  <c r="AM241" i="59"/>
  <c r="AL241" i="59"/>
  <c r="AK241" i="59"/>
  <c r="AJ241" i="59"/>
  <c r="AM240" i="59"/>
  <c r="AL240" i="59"/>
  <c r="AK240" i="59"/>
  <c r="AJ240" i="59"/>
  <c r="AM239" i="59"/>
  <c r="AL239" i="59"/>
  <c r="AK239" i="59"/>
  <c r="AJ239" i="59"/>
  <c r="AM238" i="59"/>
  <c r="AL238" i="59"/>
  <c r="AK238" i="59"/>
  <c r="AJ238" i="59"/>
  <c r="AM237" i="59"/>
  <c r="AL237" i="59"/>
  <c r="AK237" i="59"/>
  <c r="AJ237" i="59"/>
  <c r="AM236" i="59"/>
  <c r="AL236" i="59"/>
  <c r="AK236" i="59"/>
  <c r="AJ236" i="59"/>
  <c r="AM235" i="59"/>
  <c r="AL235" i="59"/>
  <c r="AK235" i="59"/>
  <c r="AJ235" i="59"/>
  <c r="AM234" i="59"/>
  <c r="AL234" i="59"/>
  <c r="AK234" i="59"/>
  <c r="AJ234" i="59"/>
  <c r="AM233" i="59"/>
  <c r="AL233" i="59"/>
  <c r="AK233" i="59"/>
  <c r="AJ233" i="59"/>
  <c r="AM232" i="59"/>
  <c r="AL232" i="59"/>
  <c r="AK232" i="59"/>
  <c r="AJ232" i="59"/>
  <c r="AM231" i="59"/>
  <c r="AL231" i="59"/>
  <c r="AK231" i="59"/>
  <c r="AJ231" i="59"/>
  <c r="AM194" i="59"/>
  <c r="AL194" i="59"/>
  <c r="AK194" i="59"/>
  <c r="AJ194" i="59"/>
  <c r="AM193" i="59"/>
  <c r="AL193" i="59"/>
  <c r="AK193" i="59"/>
  <c r="AJ193" i="59"/>
  <c r="AM192" i="59"/>
  <c r="AL192" i="59"/>
  <c r="AK192" i="59"/>
  <c r="AJ192" i="59"/>
  <c r="AM191" i="59"/>
  <c r="AL191" i="59"/>
  <c r="AK191" i="59"/>
  <c r="AJ191" i="59"/>
  <c r="AM190" i="59"/>
  <c r="AL190" i="59"/>
  <c r="AK190" i="59"/>
  <c r="AJ190" i="59"/>
  <c r="AM189" i="59"/>
  <c r="AL189" i="59"/>
  <c r="AK189" i="59"/>
  <c r="AJ189" i="59"/>
  <c r="AM188" i="59"/>
  <c r="AL188" i="59"/>
  <c r="AK188" i="59"/>
  <c r="AJ188" i="59"/>
  <c r="AM187" i="59"/>
  <c r="AL187" i="59"/>
  <c r="AK187" i="59"/>
  <c r="AJ187" i="59"/>
  <c r="AM186" i="59"/>
  <c r="AL186" i="59"/>
  <c r="AK186" i="59"/>
  <c r="AJ186" i="59"/>
  <c r="AM185" i="59"/>
  <c r="AL185" i="59"/>
  <c r="AK185" i="59"/>
  <c r="AJ185" i="59"/>
  <c r="AM184" i="59"/>
  <c r="AL184" i="59"/>
  <c r="AK184" i="59"/>
  <c r="AJ184" i="59"/>
  <c r="AM183" i="59"/>
  <c r="AL183" i="59"/>
  <c r="AK183" i="59"/>
  <c r="AJ183" i="59"/>
  <c r="AM182" i="59"/>
  <c r="AL182" i="59"/>
  <c r="AK182" i="59"/>
  <c r="AJ182" i="59"/>
  <c r="AM181" i="59"/>
  <c r="AL181" i="59"/>
  <c r="AK181" i="59"/>
  <c r="AJ181" i="59"/>
  <c r="AM180" i="59"/>
  <c r="AL180" i="59"/>
  <c r="AK180" i="59"/>
  <c r="AJ180" i="59"/>
  <c r="AM179" i="59"/>
  <c r="AL179" i="59"/>
  <c r="AK179" i="59"/>
  <c r="AJ179" i="59"/>
  <c r="AM178" i="59"/>
  <c r="AL178" i="59"/>
  <c r="AK178" i="59"/>
  <c r="AJ178" i="59"/>
  <c r="AM177" i="59"/>
  <c r="AL177" i="59"/>
  <c r="AK177" i="59"/>
  <c r="AJ177" i="59"/>
  <c r="AM176" i="59"/>
  <c r="AL176" i="59"/>
  <c r="AK176" i="59"/>
  <c r="AJ176" i="59"/>
  <c r="AM175" i="59"/>
  <c r="AL175" i="59"/>
  <c r="AK175" i="59"/>
  <c r="AJ175" i="59"/>
  <c r="AM174" i="59"/>
  <c r="AL174" i="59"/>
  <c r="AK174" i="59"/>
  <c r="AJ174" i="59"/>
  <c r="AM173" i="59"/>
  <c r="AL173" i="59"/>
  <c r="AK173" i="59"/>
  <c r="AJ173" i="59"/>
  <c r="AM172" i="59"/>
  <c r="AL172" i="59"/>
  <c r="AK172" i="59"/>
  <c r="AJ172" i="59"/>
  <c r="AM171" i="59"/>
  <c r="AL171" i="59"/>
  <c r="AK171" i="59"/>
  <c r="AJ171" i="59"/>
  <c r="AM170" i="59"/>
  <c r="AL170" i="59"/>
  <c r="AK170" i="59"/>
  <c r="AJ170" i="59"/>
  <c r="AM169" i="59"/>
  <c r="AL169" i="59"/>
  <c r="AK169" i="59"/>
  <c r="AJ169" i="59"/>
  <c r="AM168" i="59"/>
  <c r="AL168" i="59"/>
  <c r="AK168" i="59"/>
  <c r="AJ168" i="59"/>
  <c r="AM167" i="59"/>
  <c r="AL167" i="59"/>
  <c r="AK167" i="59"/>
  <c r="AJ167" i="59"/>
  <c r="AM166" i="59"/>
  <c r="AL166" i="59"/>
  <c r="AK166" i="59"/>
  <c r="AJ166" i="59"/>
  <c r="AM165" i="59"/>
  <c r="AL165" i="59"/>
  <c r="AK165" i="59"/>
  <c r="AJ165" i="59"/>
  <c r="AM164" i="59"/>
  <c r="AL164" i="59"/>
  <c r="AK164" i="59"/>
  <c r="AJ164" i="59"/>
  <c r="AM163" i="59"/>
  <c r="AL163" i="59"/>
  <c r="AK163" i="59"/>
  <c r="AJ163" i="59"/>
  <c r="AM162" i="59"/>
  <c r="AL162" i="59"/>
  <c r="AK162" i="59"/>
  <c r="AJ162" i="59"/>
  <c r="AM161" i="59"/>
  <c r="AL161" i="59"/>
  <c r="AK161" i="59"/>
  <c r="AJ161" i="59"/>
  <c r="AM160" i="59"/>
  <c r="AL160" i="59"/>
  <c r="AK160" i="59"/>
  <c r="AJ160" i="59"/>
  <c r="AM159" i="59"/>
  <c r="AL159" i="59"/>
  <c r="AK159" i="59"/>
  <c r="AJ159" i="59"/>
  <c r="AM158" i="59"/>
  <c r="AL158" i="59"/>
  <c r="AK158" i="59"/>
  <c r="AJ158" i="59"/>
  <c r="AM157" i="59"/>
  <c r="AL157" i="59"/>
  <c r="AK157" i="59"/>
  <c r="AJ157" i="59"/>
  <c r="AM156" i="59"/>
  <c r="AL156" i="59"/>
  <c r="AK156" i="59"/>
  <c r="AJ156" i="59"/>
  <c r="AM155" i="59"/>
  <c r="AL155" i="59"/>
  <c r="AK155" i="59"/>
  <c r="AJ155" i="59"/>
  <c r="AM154" i="59"/>
  <c r="AL154" i="59"/>
  <c r="AK154" i="59"/>
  <c r="AJ154" i="59"/>
  <c r="AM153" i="59"/>
  <c r="AL153" i="59"/>
  <c r="AK153" i="59"/>
  <c r="AJ153" i="59"/>
  <c r="AM152" i="59"/>
  <c r="AL152" i="59"/>
  <c r="AK152" i="59"/>
  <c r="AJ152" i="59"/>
  <c r="AM151" i="59"/>
  <c r="AL151" i="59"/>
  <c r="AK151" i="59"/>
  <c r="AJ151" i="59"/>
  <c r="AM150" i="59"/>
  <c r="AL150" i="59"/>
  <c r="AK150" i="59"/>
  <c r="AJ150" i="59"/>
  <c r="AM149" i="59"/>
  <c r="AL149" i="59"/>
  <c r="AK149" i="59"/>
  <c r="AJ149" i="59"/>
  <c r="AM148" i="59"/>
  <c r="AL148" i="59"/>
  <c r="AK148" i="59"/>
  <c r="AJ148" i="59"/>
  <c r="AM147" i="59"/>
  <c r="AL147" i="59"/>
  <c r="AK147" i="59"/>
  <c r="AJ147" i="59"/>
  <c r="AM146" i="59"/>
  <c r="AL146" i="59"/>
  <c r="AK146" i="59"/>
  <c r="AJ146" i="59"/>
  <c r="AM145" i="59"/>
  <c r="AL145" i="59"/>
  <c r="AK145" i="59"/>
  <c r="AJ145" i="59"/>
  <c r="AM144" i="59"/>
  <c r="AL144" i="59"/>
  <c r="AK144" i="59"/>
  <c r="AJ144" i="59"/>
  <c r="AM143" i="59"/>
  <c r="AL143" i="59"/>
  <c r="AK143" i="59"/>
  <c r="AJ143" i="59"/>
  <c r="AM142" i="59"/>
  <c r="AL142" i="59"/>
  <c r="AK142" i="59"/>
  <c r="AJ142" i="59"/>
  <c r="AM141" i="59"/>
  <c r="AL141" i="59"/>
  <c r="AK141" i="59"/>
  <c r="AJ141" i="59"/>
  <c r="AM140" i="59"/>
  <c r="AL140" i="59"/>
  <c r="AK140" i="59"/>
  <c r="AJ140" i="59"/>
  <c r="AM139" i="59"/>
  <c r="AL139" i="59"/>
  <c r="AK139" i="59"/>
  <c r="AJ139" i="59"/>
  <c r="AM138" i="59"/>
  <c r="AL138" i="59"/>
  <c r="AK138" i="59"/>
  <c r="AJ138" i="59"/>
  <c r="AM137" i="59"/>
  <c r="AL137" i="59"/>
  <c r="AK137" i="59"/>
  <c r="AJ137" i="59"/>
  <c r="AM136" i="59"/>
  <c r="AL136" i="59"/>
  <c r="AK136" i="59"/>
  <c r="AJ136" i="59"/>
  <c r="AM135" i="59"/>
  <c r="AL135" i="59"/>
  <c r="AK135" i="59"/>
  <c r="AJ135" i="59"/>
  <c r="AM134" i="59"/>
  <c r="AL134" i="59"/>
  <c r="AK134" i="59"/>
  <c r="AJ134" i="59"/>
  <c r="AM133" i="59"/>
  <c r="AL133" i="59"/>
  <c r="AK133" i="59"/>
  <c r="AJ133" i="59"/>
  <c r="AM132" i="59"/>
  <c r="AL132" i="59"/>
  <c r="AK132" i="59"/>
  <c r="AJ132" i="59"/>
  <c r="AM131" i="59"/>
  <c r="AL131" i="59"/>
  <c r="AK131" i="59"/>
  <c r="AJ131" i="59"/>
  <c r="AM130" i="59"/>
  <c r="AL130" i="59"/>
  <c r="AK130" i="59"/>
  <c r="AJ130" i="59"/>
  <c r="AM129" i="59"/>
  <c r="AL129" i="59"/>
  <c r="AK129" i="59"/>
  <c r="AJ129" i="59"/>
  <c r="AM128" i="59"/>
  <c r="AL128" i="59"/>
  <c r="AK128" i="59"/>
  <c r="AJ128" i="59"/>
  <c r="AM127" i="59"/>
  <c r="AL127" i="59"/>
  <c r="AK127" i="59"/>
  <c r="AJ127" i="59"/>
  <c r="AM126" i="59"/>
  <c r="AL126" i="59"/>
  <c r="AK126" i="59"/>
  <c r="AJ126" i="59"/>
  <c r="AM125" i="59"/>
  <c r="AL125" i="59"/>
  <c r="AK125" i="59"/>
  <c r="AJ125" i="59"/>
  <c r="AM124" i="59"/>
  <c r="AL124" i="59"/>
  <c r="AK124" i="59"/>
  <c r="AJ124" i="59"/>
  <c r="AM123" i="59"/>
  <c r="AL123" i="59"/>
  <c r="AK123" i="59"/>
  <c r="AJ123" i="59"/>
  <c r="AM122" i="59"/>
  <c r="AL122" i="59"/>
  <c r="AK122" i="59"/>
  <c r="AJ122" i="59"/>
  <c r="AM121" i="59"/>
  <c r="AL121" i="59"/>
  <c r="AK121" i="59"/>
  <c r="AJ121" i="59"/>
  <c r="AM120" i="59"/>
  <c r="AL120" i="59"/>
  <c r="AK120" i="59"/>
  <c r="AJ120" i="59"/>
  <c r="AM119" i="59"/>
  <c r="AL119" i="59"/>
  <c r="AK119" i="59"/>
  <c r="AJ119" i="59"/>
  <c r="AM118" i="59"/>
  <c r="AL118" i="59"/>
  <c r="AK118" i="59"/>
  <c r="AJ118" i="59"/>
  <c r="AM117" i="59"/>
  <c r="AL117" i="59"/>
  <c r="AK117" i="59"/>
  <c r="AJ117" i="59"/>
  <c r="AM116" i="59"/>
  <c r="AL116" i="59"/>
  <c r="AK116" i="59"/>
  <c r="AJ116" i="59"/>
  <c r="AM115" i="59"/>
  <c r="AL115" i="59"/>
  <c r="AK115" i="59"/>
  <c r="AJ115" i="59"/>
  <c r="AM114" i="59"/>
  <c r="AL114" i="59"/>
  <c r="AK114" i="59"/>
  <c r="AJ114" i="59"/>
  <c r="AM113" i="59"/>
  <c r="AL113" i="59"/>
  <c r="AK113" i="59"/>
  <c r="AJ113" i="59"/>
  <c r="AM112" i="59"/>
  <c r="AL112" i="59"/>
  <c r="AK112" i="59"/>
  <c r="AJ112" i="59"/>
  <c r="AM111" i="59"/>
  <c r="AL111" i="59"/>
  <c r="AK111" i="59"/>
  <c r="AJ111" i="59"/>
  <c r="AM110" i="59"/>
  <c r="AL110" i="59"/>
  <c r="AK110" i="59"/>
  <c r="AJ110" i="59"/>
  <c r="AM109" i="59"/>
  <c r="AL109" i="59"/>
  <c r="AK109" i="59"/>
  <c r="AJ109" i="59"/>
  <c r="AM108" i="59"/>
  <c r="AL108" i="59"/>
  <c r="AK108" i="59"/>
  <c r="AJ108" i="59"/>
  <c r="AM107" i="59"/>
  <c r="AL107" i="59"/>
  <c r="AK107" i="59"/>
  <c r="AJ107" i="59"/>
  <c r="AM106" i="59"/>
  <c r="AL106" i="59"/>
  <c r="AK106" i="59"/>
  <c r="AJ106" i="59"/>
  <c r="AM105" i="59"/>
  <c r="AL105" i="59"/>
  <c r="AK105" i="59"/>
  <c r="AJ105" i="59"/>
  <c r="AM104" i="59"/>
  <c r="AL104" i="59"/>
  <c r="AK104" i="59"/>
  <c r="AJ104" i="59"/>
  <c r="AM103" i="59"/>
  <c r="AL103" i="59"/>
  <c r="AK103" i="59"/>
  <c r="AJ103" i="59"/>
  <c r="AM102" i="59"/>
  <c r="AL102" i="59"/>
  <c r="AK102" i="59"/>
  <c r="AJ102" i="59"/>
  <c r="AM101" i="59"/>
  <c r="AL101" i="59"/>
  <c r="AK101" i="59"/>
  <c r="AJ101" i="59"/>
  <c r="AM100" i="59"/>
  <c r="AL100" i="59"/>
  <c r="AK100" i="59"/>
  <c r="AJ100" i="59"/>
  <c r="AM99" i="59"/>
  <c r="AL99" i="59"/>
  <c r="AK99" i="59"/>
  <c r="AJ99" i="59"/>
  <c r="AM98" i="59"/>
  <c r="AL98" i="59"/>
  <c r="AK98" i="59"/>
  <c r="AJ98" i="59"/>
  <c r="AM97" i="59"/>
  <c r="AL97" i="59"/>
  <c r="AK97" i="59"/>
  <c r="AJ97" i="59"/>
  <c r="AM96" i="59"/>
  <c r="AL96" i="59"/>
  <c r="AK96" i="59"/>
  <c r="AJ96" i="59"/>
  <c r="AM95" i="59"/>
  <c r="AL95" i="59"/>
  <c r="AK95" i="59"/>
  <c r="AJ95" i="59"/>
  <c r="AM94" i="59"/>
  <c r="AL94" i="59"/>
  <c r="AK94" i="59"/>
  <c r="AJ94" i="59"/>
  <c r="AM93" i="59"/>
  <c r="AL93" i="59"/>
  <c r="AK93" i="59"/>
  <c r="AJ93" i="59"/>
  <c r="AM92" i="59"/>
  <c r="AL92" i="59"/>
  <c r="AK92" i="59"/>
  <c r="AJ92" i="59"/>
  <c r="AM91" i="59"/>
  <c r="AL91" i="59"/>
  <c r="AK91" i="59"/>
  <c r="AJ91" i="59"/>
  <c r="AM90" i="59"/>
  <c r="AL90" i="59"/>
  <c r="AK90" i="59"/>
  <c r="AJ90" i="59"/>
  <c r="AM89" i="59"/>
  <c r="AL89" i="59"/>
  <c r="AK89" i="59"/>
  <c r="AJ89" i="59"/>
  <c r="AM88" i="59"/>
  <c r="AL88" i="59"/>
  <c r="AK88" i="59"/>
  <c r="AJ88" i="59"/>
  <c r="AM87" i="59"/>
  <c r="AL87" i="59"/>
  <c r="AK87" i="59"/>
  <c r="AJ87" i="59"/>
  <c r="AM86" i="59"/>
  <c r="AL86" i="59"/>
  <c r="AK86" i="59"/>
  <c r="AJ86" i="59"/>
  <c r="AM85" i="59"/>
  <c r="AL85" i="59"/>
  <c r="AK85" i="59"/>
  <c r="AJ85" i="59"/>
  <c r="AM84" i="59"/>
  <c r="AL84" i="59"/>
  <c r="AK84" i="59"/>
  <c r="AJ84" i="59"/>
  <c r="AM83" i="59"/>
  <c r="AL83" i="59"/>
  <c r="AK83" i="59"/>
  <c r="AJ83" i="59"/>
  <c r="AM82" i="59"/>
  <c r="AL82" i="59"/>
  <c r="AK82" i="59"/>
  <c r="AJ82" i="59"/>
  <c r="AM81" i="59"/>
  <c r="AL81" i="59"/>
  <c r="AK81" i="59"/>
  <c r="AJ81" i="59"/>
  <c r="AM80" i="59"/>
  <c r="AL80" i="59"/>
  <c r="AK80" i="59"/>
  <c r="AJ80" i="59"/>
  <c r="AM79" i="59"/>
  <c r="AL79" i="59"/>
  <c r="AK79" i="59"/>
  <c r="AJ79" i="59"/>
  <c r="AM78" i="59"/>
  <c r="AL78" i="59"/>
  <c r="AK78" i="59"/>
  <c r="AJ78" i="59"/>
  <c r="AM77" i="59"/>
  <c r="AL77" i="59"/>
  <c r="AK77" i="59"/>
  <c r="AJ77" i="59"/>
  <c r="AM76" i="59"/>
  <c r="AL76" i="59"/>
  <c r="AK76" i="59"/>
  <c r="AJ76" i="59"/>
  <c r="AM75" i="59"/>
  <c r="AL75" i="59"/>
  <c r="AK75" i="59"/>
  <c r="AJ75" i="59"/>
  <c r="AM74" i="59"/>
  <c r="AL74" i="59"/>
  <c r="AK74" i="59"/>
  <c r="AJ74" i="59"/>
  <c r="AM73" i="59"/>
  <c r="AL73" i="59"/>
  <c r="AK73" i="59"/>
  <c r="AJ73" i="59"/>
  <c r="AM72" i="59"/>
  <c r="AL72" i="59"/>
  <c r="AK72" i="59"/>
  <c r="AJ72" i="59"/>
  <c r="AM71" i="59"/>
  <c r="AL71" i="59"/>
  <c r="AK71" i="59"/>
  <c r="AJ71" i="59"/>
  <c r="AM70" i="59"/>
  <c r="AL70" i="59"/>
  <c r="AK70" i="59"/>
  <c r="AJ70" i="59"/>
  <c r="AM69" i="59"/>
  <c r="AL69" i="59"/>
  <c r="AK69" i="59"/>
  <c r="AJ69" i="59"/>
  <c r="AM68" i="59"/>
  <c r="AL68" i="59"/>
  <c r="AK68" i="59"/>
  <c r="AJ68" i="59"/>
  <c r="AM67" i="59"/>
  <c r="AL67" i="59"/>
  <c r="AK67" i="59"/>
  <c r="AJ67" i="59"/>
  <c r="AM66" i="59"/>
  <c r="AL66" i="59"/>
  <c r="AK66" i="59"/>
  <c r="AJ66" i="59"/>
  <c r="AM65" i="59"/>
  <c r="AL65" i="59"/>
  <c r="AK65" i="59"/>
  <c r="AJ65" i="59"/>
  <c r="AM64" i="59"/>
  <c r="AL64" i="59"/>
  <c r="AK64" i="59"/>
  <c r="AJ64" i="59"/>
  <c r="AM63" i="59"/>
  <c r="AL63" i="59"/>
  <c r="AK63" i="59"/>
  <c r="AJ63" i="59"/>
  <c r="AM62" i="59"/>
  <c r="AL62" i="59"/>
  <c r="AK62" i="59"/>
  <c r="AJ62" i="59"/>
  <c r="AM61" i="59"/>
  <c r="AL61" i="59"/>
  <c r="AK61" i="59"/>
  <c r="AJ61" i="59"/>
  <c r="AM60" i="59"/>
  <c r="AL60" i="59"/>
  <c r="AK60" i="59"/>
  <c r="AJ60" i="59"/>
  <c r="AM59" i="59"/>
  <c r="AL59" i="59"/>
  <c r="AK59" i="59"/>
  <c r="AJ59" i="59"/>
  <c r="AM58" i="59"/>
  <c r="AL58" i="59"/>
  <c r="AK58" i="59"/>
  <c r="AJ58" i="59"/>
  <c r="AM57" i="59"/>
  <c r="AL57" i="59"/>
  <c r="AK57" i="59"/>
  <c r="AJ57" i="59"/>
  <c r="AM56" i="59"/>
  <c r="AL56" i="59"/>
  <c r="AK56" i="59"/>
  <c r="AJ56" i="59"/>
  <c r="AM55" i="59"/>
  <c r="AL55" i="59"/>
  <c r="AK55" i="59"/>
  <c r="AJ55" i="59"/>
  <c r="AM54" i="59"/>
  <c r="AL54" i="59"/>
  <c r="AK54" i="59"/>
  <c r="AJ54" i="59"/>
  <c r="AM53" i="59"/>
  <c r="AL53" i="59"/>
  <c r="AK53" i="59"/>
  <c r="AJ53" i="59"/>
  <c r="AM52" i="59"/>
  <c r="AL52" i="59"/>
  <c r="AK52" i="59"/>
  <c r="AJ52" i="59"/>
  <c r="AM51" i="59"/>
  <c r="AL51" i="59"/>
  <c r="AK51" i="59"/>
  <c r="AJ51" i="59"/>
  <c r="AM50" i="59"/>
  <c r="AL50" i="59"/>
  <c r="AK50" i="59"/>
  <c r="AJ50" i="59"/>
  <c r="AM49" i="59"/>
  <c r="AL49" i="59"/>
  <c r="AK49" i="59"/>
  <c r="AJ49" i="59"/>
  <c r="AM48" i="59"/>
  <c r="AL48" i="59"/>
  <c r="AK48" i="59"/>
  <c r="AJ48" i="59"/>
  <c r="AM47" i="59"/>
  <c r="AL47" i="59"/>
  <c r="AK47" i="59"/>
  <c r="AJ47" i="59"/>
  <c r="AM46" i="59"/>
  <c r="AL46" i="59"/>
  <c r="AK46" i="59"/>
  <c r="AJ46" i="59"/>
  <c r="AM45" i="59"/>
  <c r="AL45" i="59"/>
  <c r="AK45" i="59"/>
  <c r="AJ45" i="59"/>
  <c r="AM44" i="59"/>
  <c r="AL44" i="59"/>
  <c r="AK44" i="59"/>
  <c r="AJ44" i="59"/>
  <c r="AM43" i="59"/>
  <c r="AL43" i="59"/>
  <c r="AK43" i="59"/>
  <c r="AJ43" i="59"/>
  <c r="AM42" i="59"/>
  <c r="AL42" i="59"/>
  <c r="AK42" i="59"/>
  <c r="AJ42" i="59"/>
  <c r="AM41" i="59"/>
  <c r="AL41" i="59"/>
  <c r="AK41" i="59"/>
  <c r="AJ41" i="59"/>
  <c r="AM40" i="59"/>
  <c r="AL40" i="59"/>
  <c r="AK40" i="59"/>
  <c r="AJ40" i="59"/>
  <c r="AM39" i="59"/>
  <c r="AL39" i="59"/>
  <c r="AK39" i="59"/>
  <c r="AJ39" i="59"/>
  <c r="AM38" i="59"/>
  <c r="AL38" i="59"/>
  <c r="AK38" i="59"/>
  <c r="AJ38" i="59"/>
  <c r="AM37" i="59"/>
  <c r="AL37" i="59"/>
  <c r="AK37" i="59"/>
  <c r="AJ37" i="59"/>
  <c r="AM36" i="59"/>
  <c r="AL36" i="59"/>
  <c r="AK36" i="59"/>
  <c r="AJ36" i="59"/>
  <c r="AM35" i="59"/>
  <c r="AL35" i="59"/>
  <c r="AK35" i="59"/>
  <c r="AJ35" i="59"/>
  <c r="AM34" i="59"/>
  <c r="AL34" i="59"/>
  <c r="AK34" i="59"/>
  <c r="AJ34" i="59"/>
  <c r="AM33" i="59"/>
  <c r="AL33" i="59"/>
  <c r="AK33" i="59"/>
  <c r="AJ33" i="59"/>
  <c r="AM32" i="59"/>
  <c r="AL32" i="59"/>
  <c r="AK32" i="59"/>
  <c r="AJ32" i="59"/>
  <c r="AM31" i="59"/>
  <c r="AL31" i="59"/>
  <c r="AK31" i="59"/>
  <c r="AJ31" i="59"/>
  <c r="AM30" i="59"/>
  <c r="AL30" i="59"/>
  <c r="AK30" i="59"/>
  <c r="AJ30" i="59"/>
  <c r="AM29" i="59"/>
  <c r="AL29" i="59"/>
  <c r="AK29" i="59"/>
  <c r="AJ29" i="59"/>
  <c r="AM28" i="59"/>
  <c r="AL28" i="59"/>
  <c r="AK28" i="59"/>
  <c r="AJ28" i="59"/>
  <c r="AM27" i="59"/>
  <c r="AL27" i="59"/>
  <c r="AK27" i="59"/>
  <c r="AJ27" i="59"/>
  <c r="AM26" i="59"/>
  <c r="AL26" i="59"/>
  <c r="AK26" i="59"/>
  <c r="AJ26" i="59"/>
  <c r="AM25" i="59"/>
  <c r="AL25" i="59"/>
  <c r="AK25" i="59"/>
  <c r="AJ25" i="59"/>
  <c r="AM24" i="59"/>
  <c r="AL24" i="59"/>
  <c r="AK24" i="59"/>
  <c r="AJ24" i="59"/>
  <c r="AM23" i="59"/>
  <c r="AL23" i="59"/>
  <c r="AK23" i="59"/>
  <c r="AJ23" i="59"/>
  <c r="AM22" i="59"/>
  <c r="AL22" i="59"/>
  <c r="AK22" i="59"/>
  <c r="AJ22" i="59"/>
  <c r="AM21" i="59"/>
  <c r="AL21" i="59"/>
  <c r="AK21" i="59"/>
  <c r="AJ21" i="59"/>
  <c r="AM20" i="59"/>
  <c r="AL20" i="59"/>
  <c r="AK20" i="59"/>
  <c r="AJ20" i="59"/>
  <c r="AM19" i="59"/>
  <c r="AL19" i="59"/>
  <c r="AK19" i="59"/>
  <c r="AJ19" i="59"/>
  <c r="U10" i="60"/>
  <c r="O10" i="60"/>
  <c r="G10" i="60"/>
  <c r="R4" i="59"/>
  <c r="R5" i="59"/>
  <c r="R6" i="59"/>
  <c r="R7" i="59"/>
  <c r="R8" i="59"/>
  <c r="R9" i="59"/>
  <c r="R10" i="59"/>
  <c r="R11" i="59"/>
  <c r="R12" i="59"/>
  <c r="R13" i="59"/>
  <c r="R14" i="59"/>
  <c r="R15" i="59"/>
  <c r="R16" i="59"/>
  <c r="R17" i="59"/>
  <c r="R18" i="59"/>
  <c r="R19" i="59"/>
  <c r="R20" i="59"/>
  <c r="R21" i="59"/>
  <c r="R22" i="59"/>
  <c r="R23" i="59"/>
  <c r="R24" i="59"/>
  <c r="R25" i="59"/>
  <c r="R26" i="59"/>
  <c r="R27" i="59"/>
  <c r="R28" i="59"/>
  <c r="R29" i="59"/>
  <c r="R30" i="59"/>
  <c r="R31" i="59"/>
  <c r="R32" i="59"/>
  <c r="R33" i="59"/>
  <c r="R34" i="59"/>
  <c r="R35" i="59"/>
  <c r="R36" i="59"/>
  <c r="R37" i="59"/>
  <c r="R38" i="59"/>
  <c r="R39" i="59"/>
  <c r="R40" i="59"/>
  <c r="R41" i="59"/>
  <c r="R42" i="59"/>
  <c r="R43" i="59"/>
  <c r="R44" i="59"/>
  <c r="R45" i="59"/>
  <c r="R46" i="59"/>
  <c r="R47" i="59"/>
  <c r="R48" i="59"/>
  <c r="R49" i="59"/>
  <c r="R50" i="59"/>
  <c r="R51" i="59"/>
  <c r="R52" i="59"/>
  <c r="R53" i="59"/>
  <c r="R54" i="59"/>
  <c r="R55" i="59"/>
  <c r="R56" i="59"/>
  <c r="R57" i="59"/>
  <c r="R58" i="59"/>
  <c r="R59" i="59"/>
  <c r="R60" i="59"/>
  <c r="R61" i="59"/>
  <c r="R62" i="59"/>
  <c r="R63" i="59"/>
  <c r="R64" i="59"/>
  <c r="R65" i="59"/>
  <c r="R66" i="59"/>
  <c r="R67" i="59"/>
  <c r="R68" i="59"/>
  <c r="R69" i="59"/>
  <c r="R70" i="59"/>
  <c r="R71" i="59"/>
  <c r="R72" i="59"/>
  <c r="R73" i="59"/>
  <c r="R74" i="59"/>
  <c r="R75" i="59"/>
  <c r="R76" i="59"/>
  <c r="R77" i="59"/>
  <c r="R78" i="59"/>
  <c r="R79" i="59"/>
  <c r="R80" i="59"/>
  <c r="R81" i="59"/>
  <c r="R82" i="59"/>
  <c r="R83" i="59"/>
  <c r="R84" i="59"/>
  <c r="R85" i="59"/>
  <c r="R86" i="59"/>
  <c r="R87" i="59"/>
  <c r="R88" i="59"/>
  <c r="R89" i="59"/>
  <c r="R90" i="59"/>
  <c r="R91" i="59"/>
  <c r="R92" i="59"/>
  <c r="R93" i="59"/>
  <c r="R94" i="59"/>
  <c r="R95" i="59"/>
  <c r="R96" i="59"/>
  <c r="R97" i="59"/>
  <c r="R98" i="59"/>
  <c r="R99" i="59"/>
  <c r="R100" i="59"/>
  <c r="R101" i="59"/>
  <c r="R102" i="59"/>
  <c r="R103" i="59"/>
  <c r="R104" i="59"/>
  <c r="R105" i="59"/>
  <c r="R106" i="59"/>
  <c r="R107" i="59"/>
  <c r="R108" i="59"/>
  <c r="R109" i="59"/>
  <c r="R110" i="59"/>
  <c r="R111" i="59"/>
  <c r="R112" i="59"/>
  <c r="R113" i="59"/>
  <c r="R114" i="59"/>
  <c r="R115" i="59"/>
  <c r="R116" i="59"/>
  <c r="R117" i="59"/>
  <c r="R118" i="59"/>
  <c r="R119" i="59"/>
  <c r="R120" i="59"/>
  <c r="R121" i="59"/>
  <c r="R122" i="59"/>
  <c r="R123" i="59"/>
  <c r="R124" i="59"/>
  <c r="R125" i="59"/>
  <c r="R126" i="59"/>
  <c r="R127" i="59"/>
  <c r="R128" i="59"/>
  <c r="R129" i="59"/>
  <c r="R130" i="59"/>
  <c r="R131" i="59"/>
  <c r="R132" i="59"/>
  <c r="R133" i="59"/>
  <c r="R134" i="59"/>
  <c r="R135" i="59"/>
  <c r="R136" i="59"/>
  <c r="R137" i="59"/>
  <c r="R138" i="59"/>
  <c r="R139" i="59"/>
  <c r="R140" i="59"/>
  <c r="R141" i="59"/>
  <c r="R142" i="59"/>
  <c r="R143" i="59"/>
  <c r="R144" i="59"/>
  <c r="R145" i="59"/>
  <c r="R146" i="59"/>
  <c r="R147" i="59"/>
  <c r="R148" i="59"/>
  <c r="R149" i="59"/>
  <c r="R150" i="59"/>
  <c r="R151" i="59"/>
  <c r="R152" i="59"/>
  <c r="R153" i="59"/>
  <c r="R154" i="59"/>
  <c r="R155" i="59"/>
  <c r="R156" i="59"/>
  <c r="R157" i="59"/>
  <c r="R158" i="59"/>
  <c r="R159" i="59"/>
  <c r="R160" i="59"/>
  <c r="R161" i="59"/>
  <c r="R162" i="59"/>
  <c r="R163" i="59"/>
  <c r="R164" i="59"/>
  <c r="R165" i="59"/>
  <c r="R166" i="59"/>
  <c r="R167" i="59"/>
  <c r="R168" i="59"/>
  <c r="R169" i="59"/>
  <c r="R170" i="59"/>
  <c r="R171" i="59"/>
  <c r="R172" i="59"/>
  <c r="R173" i="59"/>
  <c r="R174" i="59"/>
  <c r="R175" i="59"/>
  <c r="R176" i="59"/>
  <c r="R177" i="59"/>
  <c r="R178" i="59"/>
  <c r="R179" i="59"/>
  <c r="R180" i="59"/>
  <c r="R181" i="59"/>
  <c r="R182" i="59"/>
  <c r="R183" i="59"/>
  <c r="R184" i="59"/>
  <c r="R185" i="59"/>
  <c r="R186" i="59"/>
  <c r="R187" i="59"/>
  <c r="R188" i="59"/>
  <c r="R189" i="59"/>
  <c r="R190" i="59"/>
  <c r="R191" i="59"/>
  <c r="R192" i="59"/>
  <c r="R193" i="59"/>
  <c r="R194" i="59"/>
  <c r="R195" i="59"/>
  <c r="R196" i="59"/>
  <c r="R197" i="59"/>
  <c r="R198" i="59"/>
  <c r="R199" i="59"/>
  <c r="R200" i="59"/>
  <c r="R201" i="59"/>
  <c r="R202" i="59"/>
  <c r="R203" i="59"/>
  <c r="R204" i="59"/>
  <c r="R205" i="59"/>
  <c r="R206" i="59"/>
  <c r="R207" i="59"/>
  <c r="R208" i="59"/>
  <c r="R209" i="59"/>
  <c r="R210" i="59"/>
  <c r="R211" i="59"/>
  <c r="R212" i="59"/>
  <c r="R213" i="59"/>
  <c r="R214" i="59"/>
  <c r="R215" i="59"/>
  <c r="R216" i="59"/>
  <c r="R217" i="59"/>
  <c r="R218" i="59"/>
  <c r="R219" i="59"/>
  <c r="R220" i="59"/>
  <c r="R221" i="59"/>
  <c r="R222" i="59"/>
  <c r="R223" i="59"/>
  <c r="R224" i="59"/>
  <c r="R225" i="59"/>
  <c r="R226" i="59"/>
  <c r="R227" i="59"/>
  <c r="R228" i="59"/>
  <c r="R229" i="59"/>
  <c r="R230" i="59"/>
  <c r="R231" i="59"/>
  <c r="R232" i="59"/>
  <c r="R233" i="59"/>
  <c r="R234" i="59"/>
  <c r="R235" i="59"/>
  <c r="R236" i="59"/>
  <c r="R237" i="59"/>
  <c r="R238" i="59"/>
  <c r="R239" i="59"/>
  <c r="R240" i="59"/>
  <c r="R241" i="59"/>
  <c r="R242" i="59"/>
  <c r="R243" i="59"/>
  <c r="R244" i="59"/>
  <c r="R245" i="59"/>
  <c r="R246" i="59"/>
  <c r="R3" i="59"/>
  <c r="AA246" i="59"/>
  <c r="Z246" i="59"/>
  <c r="Y246" i="59"/>
  <c r="X246" i="59"/>
  <c r="AA245" i="59"/>
  <c r="Z245" i="59"/>
  <c r="Y245" i="59"/>
  <c r="X245" i="59"/>
  <c r="AA244" i="59"/>
  <c r="Z244" i="59"/>
  <c r="Y244" i="59"/>
  <c r="X244" i="59"/>
  <c r="AA243" i="59"/>
  <c r="Z243" i="59"/>
  <c r="Y243" i="59"/>
  <c r="X243" i="59"/>
  <c r="AA242" i="59"/>
  <c r="Z242" i="59"/>
  <c r="Y242" i="59"/>
  <c r="X242" i="59"/>
  <c r="AA241" i="59"/>
  <c r="Z241" i="59"/>
  <c r="Y241" i="59"/>
  <c r="X241" i="59"/>
  <c r="AA240" i="59"/>
  <c r="Z240" i="59"/>
  <c r="Y240" i="59"/>
  <c r="X240" i="59"/>
  <c r="AA239" i="59"/>
  <c r="Z239" i="59"/>
  <c r="Y239" i="59"/>
  <c r="X239" i="59"/>
  <c r="AA238" i="59"/>
  <c r="Z238" i="59"/>
  <c r="Y238" i="59"/>
  <c r="X238" i="59"/>
  <c r="AA237" i="59"/>
  <c r="Z237" i="59"/>
  <c r="Y237" i="59"/>
  <c r="X237" i="59"/>
  <c r="AA236" i="59"/>
  <c r="Z236" i="59"/>
  <c r="Y236" i="59"/>
  <c r="X236" i="59"/>
  <c r="AA235" i="59"/>
  <c r="Z235" i="59"/>
  <c r="Y235" i="59"/>
  <c r="X235" i="59"/>
  <c r="AA234" i="59"/>
  <c r="Z234" i="59"/>
  <c r="Y234" i="59"/>
  <c r="X234" i="59"/>
  <c r="AA233" i="59"/>
  <c r="Z233" i="59"/>
  <c r="Y233" i="59"/>
  <c r="X233" i="59"/>
  <c r="AA232" i="59"/>
  <c r="Z232" i="59"/>
  <c r="Y232" i="59"/>
  <c r="X232" i="59"/>
  <c r="AA231" i="59"/>
  <c r="Z231" i="59"/>
  <c r="Y231" i="59"/>
  <c r="X231" i="59"/>
  <c r="AA194" i="59"/>
  <c r="Z194" i="59"/>
  <c r="Y194" i="59"/>
  <c r="X194" i="59"/>
  <c r="AA193" i="59"/>
  <c r="Z193" i="59"/>
  <c r="Y193" i="59"/>
  <c r="X193" i="59"/>
  <c r="AA192" i="59"/>
  <c r="Z192" i="59"/>
  <c r="Y192" i="59"/>
  <c r="X192" i="59"/>
  <c r="AA191" i="59"/>
  <c r="Z191" i="59"/>
  <c r="Y191" i="59"/>
  <c r="X191" i="59"/>
  <c r="AA190" i="59"/>
  <c r="Z190" i="59"/>
  <c r="Y190" i="59"/>
  <c r="X190" i="59"/>
  <c r="AA189" i="59"/>
  <c r="Z189" i="59"/>
  <c r="Y189" i="59"/>
  <c r="X189" i="59"/>
  <c r="AA188" i="59"/>
  <c r="Z188" i="59"/>
  <c r="Y188" i="59"/>
  <c r="X188" i="59"/>
  <c r="AA187" i="59"/>
  <c r="Z187" i="59"/>
  <c r="Y187" i="59"/>
  <c r="X187" i="59"/>
  <c r="AA186" i="59"/>
  <c r="Z186" i="59"/>
  <c r="Y186" i="59"/>
  <c r="X186" i="59"/>
  <c r="AA185" i="59"/>
  <c r="Z185" i="59"/>
  <c r="Y185" i="59"/>
  <c r="X185" i="59"/>
  <c r="AA184" i="59"/>
  <c r="Z184" i="59"/>
  <c r="Y184" i="59"/>
  <c r="X184" i="59"/>
  <c r="AA183" i="59"/>
  <c r="Z183" i="59"/>
  <c r="Y183" i="59"/>
  <c r="X183" i="59"/>
  <c r="AA182" i="59"/>
  <c r="Z182" i="59"/>
  <c r="Y182" i="59"/>
  <c r="X182" i="59"/>
  <c r="AA181" i="59"/>
  <c r="Z181" i="59"/>
  <c r="Y181" i="59"/>
  <c r="X181" i="59"/>
  <c r="AA180" i="59"/>
  <c r="Z180" i="59"/>
  <c r="Y180" i="59"/>
  <c r="X180" i="59"/>
  <c r="AA179" i="59"/>
  <c r="Z179" i="59"/>
  <c r="Y179" i="59"/>
  <c r="X179" i="59"/>
  <c r="AA178" i="59"/>
  <c r="Z178" i="59"/>
  <c r="Y178" i="59"/>
  <c r="X178" i="59"/>
  <c r="AA177" i="59"/>
  <c r="Z177" i="59"/>
  <c r="Y177" i="59"/>
  <c r="X177" i="59"/>
  <c r="AA176" i="59"/>
  <c r="Z176" i="59"/>
  <c r="Y176" i="59"/>
  <c r="X176" i="59"/>
  <c r="AA175" i="59"/>
  <c r="Z175" i="59"/>
  <c r="Y175" i="59"/>
  <c r="X175" i="59"/>
  <c r="AA174" i="59"/>
  <c r="Z174" i="59"/>
  <c r="Y174" i="59"/>
  <c r="X174" i="59"/>
  <c r="AA173" i="59"/>
  <c r="Z173" i="59"/>
  <c r="Y173" i="59"/>
  <c r="X173" i="59"/>
  <c r="AA172" i="59"/>
  <c r="Z172" i="59"/>
  <c r="Y172" i="59"/>
  <c r="X172" i="59"/>
  <c r="AA171" i="59"/>
  <c r="Z171" i="59"/>
  <c r="Y171" i="59"/>
  <c r="X171" i="59"/>
  <c r="AA170" i="59"/>
  <c r="Z170" i="59"/>
  <c r="Y170" i="59"/>
  <c r="X170" i="59"/>
  <c r="AA169" i="59"/>
  <c r="Z169" i="59"/>
  <c r="Y169" i="59"/>
  <c r="X169" i="59"/>
  <c r="AA168" i="59"/>
  <c r="Z168" i="59"/>
  <c r="Y168" i="59"/>
  <c r="X168" i="59"/>
  <c r="AA167" i="59"/>
  <c r="Z167" i="59"/>
  <c r="Y167" i="59"/>
  <c r="X167" i="59"/>
  <c r="AA166" i="59"/>
  <c r="Z166" i="59"/>
  <c r="Y166" i="59"/>
  <c r="X166" i="59"/>
  <c r="AA165" i="59"/>
  <c r="Z165" i="59"/>
  <c r="Y165" i="59"/>
  <c r="X165" i="59"/>
  <c r="AA164" i="59"/>
  <c r="Z164" i="59"/>
  <c r="Y164" i="59"/>
  <c r="X164" i="59"/>
  <c r="AA163" i="59"/>
  <c r="Z163" i="59"/>
  <c r="Y163" i="59"/>
  <c r="X163" i="59"/>
  <c r="AA162" i="59"/>
  <c r="Z162" i="59"/>
  <c r="Y162" i="59"/>
  <c r="X162" i="59"/>
  <c r="AA161" i="59"/>
  <c r="Z161" i="59"/>
  <c r="Y161" i="59"/>
  <c r="X161" i="59"/>
  <c r="AA160" i="59"/>
  <c r="Z160" i="59"/>
  <c r="Y160" i="59"/>
  <c r="X160" i="59"/>
  <c r="AA159" i="59"/>
  <c r="Z159" i="59"/>
  <c r="Y159" i="59"/>
  <c r="X159" i="59"/>
  <c r="AA158" i="59"/>
  <c r="Z158" i="59"/>
  <c r="Y158" i="59"/>
  <c r="X158" i="59"/>
  <c r="AA157" i="59"/>
  <c r="Z157" i="59"/>
  <c r="Y157" i="59"/>
  <c r="X157" i="59"/>
  <c r="AA156" i="59"/>
  <c r="Z156" i="59"/>
  <c r="Y156" i="59"/>
  <c r="X156" i="59"/>
  <c r="AA155" i="59"/>
  <c r="Z155" i="59"/>
  <c r="Y155" i="59"/>
  <c r="X155" i="59"/>
  <c r="AA154" i="59"/>
  <c r="Z154" i="59"/>
  <c r="Y154" i="59"/>
  <c r="X154" i="59"/>
  <c r="AA153" i="59"/>
  <c r="Z153" i="59"/>
  <c r="Y153" i="59"/>
  <c r="X153" i="59"/>
  <c r="AA152" i="59"/>
  <c r="Z152" i="59"/>
  <c r="Y152" i="59"/>
  <c r="X152" i="59"/>
  <c r="AA151" i="59"/>
  <c r="Z151" i="59"/>
  <c r="Y151" i="59"/>
  <c r="X151" i="59"/>
  <c r="AA150" i="59"/>
  <c r="Z150" i="59"/>
  <c r="Y150" i="59"/>
  <c r="X150" i="59"/>
  <c r="AA149" i="59"/>
  <c r="Z149" i="59"/>
  <c r="Y149" i="59"/>
  <c r="X149" i="59"/>
  <c r="AA148" i="59"/>
  <c r="Z148" i="59"/>
  <c r="Y148" i="59"/>
  <c r="X148" i="59"/>
  <c r="AA147" i="59"/>
  <c r="Z147" i="59"/>
  <c r="Y147" i="59"/>
  <c r="X147" i="59"/>
  <c r="AA146" i="59"/>
  <c r="Z146" i="59"/>
  <c r="Y146" i="59"/>
  <c r="X146" i="59"/>
  <c r="AA145" i="59"/>
  <c r="Z145" i="59"/>
  <c r="Y145" i="59"/>
  <c r="X145" i="59"/>
  <c r="AA144" i="59"/>
  <c r="Z144" i="59"/>
  <c r="Y144" i="59"/>
  <c r="X144" i="59"/>
  <c r="AA143" i="59"/>
  <c r="Z143" i="59"/>
  <c r="Y143" i="59"/>
  <c r="X143" i="59"/>
  <c r="AA142" i="59"/>
  <c r="Z142" i="59"/>
  <c r="Y142" i="59"/>
  <c r="X142" i="59"/>
  <c r="AA141" i="59"/>
  <c r="Z141" i="59"/>
  <c r="Y141" i="59"/>
  <c r="X141" i="59"/>
  <c r="AA140" i="59"/>
  <c r="Z140" i="59"/>
  <c r="Y140" i="59"/>
  <c r="X140" i="59"/>
  <c r="AA139" i="59"/>
  <c r="Z139" i="59"/>
  <c r="Y139" i="59"/>
  <c r="X139" i="59"/>
  <c r="AA138" i="59"/>
  <c r="Z138" i="59"/>
  <c r="Y138" i="59"/>
  <c r="X138" i="59"/>
  <c r="AA137" i="59"/>
  <c r="Z137" i="59"/>
  <c r="Y137" i="59"/>
  <c r="X137" i="59"/>
  <c r="AA136" i="59"/>
  <c r="Z136" i="59"/>
  <c r="Y136" i="59"/>
  <c r="X136" i="59"/>
  <c r="AA135" i="59"/>
  <c r="Z135" i="59"/>
  <c r="Y135" i="59"/>
  <c r="X135" i="59"/>
  <c r="AA134" i="59"/>
  <c r="Z134" i="59"/>
  <c r="Y134" i="59"/>
  <c r="X134" i="59"/>
  <c r="AA133" i="59"/>
  <c r="Z133" i="59"/>
  <c r="Y133" i="59"/>
  <c r="X133" i="59"/>
  <c r="AA132" i="59"/>
  <c r="Z132" i="59"/>
  <c r="Y132" i="59"/>
  <c r="X132" i="59"/>
  <c r="AA131" i="59"/>
  <c r="Z131" i="59"/>
  <c r="Y131" i="59"/>
  <c r="X131" i="59"/>
  <c r="AA130" i="59"/>
  <c r="Z130" i="59"/>
  <c r="Y130" i="59"/>
  <c r="X130" i="59"/>
  <c r="AA129" i="59"/>
  <c r="Z129" i="59"/>
  <c r="Y129" i="59"/>
  <c r="X129" i="59"/>
  <c r="AA128" i="59"/>
  <c r="Z128" i="59"/>
  <c r="Y128" i="59"/>
  <c r="X128" i="59"/>
  <c r="AA127" i="59"/>
  <c r="Z127" i="59"/>
  <c r="Y127" i="59"/>
  <c r="X127" i="59"/>
  <c r="AA126" i="59"/>
  <c r="Z126" i="59"/>
  <c r="Y126" i="59"/>
  <c r="X126" i="59"/>
  <c r="AA125" i="59"/>
  <c r="Z125" i="59"/>
  <c r="Y125" i="59"/>
  <c r="X125" i="59"/>
  <c r="AA124" i="59"/>
  <c r="Z124" i="59"/>
  <c r="Y124" i="59"/>
  <c r="X124" i="59"/>
  <c r="AA123" i="59"/>
  <c r="Z123" i="59"/>
  <c r="Y123" i="59"/>
  <c r="X123" i="59"/>
  <c r="AA122" i="59"/>
  <c r="Z122" i="59"/>
  <c r="Y122" i="59"/>
  <c r="X122" i="59"/>
  <c r="AA121" i="59"/>
  <c r="Z121" i="59"/>
  <c r="Y121" i="59"/>
  <c r="X121" i="59"/>
  <c r="AA120" i="59"/>
  <c r="Z120" i="59"/>
  <c r="Y120" i="59"/>
  <c r="X120" i="59"/>
  <c r="AA119" i="59"/>
  <c r="Z119" i="59"/>
  <c r="Y119" i="59"/>
  <c r="X119" i="59"/>
  <c r="AA118" i="59"/>
  <c r="Z118" i="59"/>
  <c r="Y118" i="59"/>
  <c r="X118" i="59"/>
  <c r="AA117" i="59"/>
  <c r="Z117" i="59"/>
  <c r="Y117" i="59"/>
  <c r="X117" i="59"/>
  <c r="AA116" i="59"/>
  <c r="Z116" i="59"/>
  <c r="Y116" i="59"/>
  <c r="X116" i="59"/>
  <c r="AA115" i="59"/>
  <c r="Z115" i="59"/>
  <c r="Y115" i="59"/>
  <c r="X115" i="59"/>
  <c r="AA114" i="59"/>
  <c r="Z114" i="59"/>
  <c r="Y114" i="59"/>
  <c r="X114" i="59"/>
  <c r="AA113" i="59"/>
  <c r="Z113" i="59"/>
  <c r="Y113" i="59"/>
  <c r="X113" i="59"/>
  <c r="AA112" i="59"/>
  <c r="Z112" i="59"/>
  <c r="Y112" i="59"/>
  <c r="X112" i="59"/>
  <c r="AA111" i="59"/>
  <c r="Z111" i="59"/>
  <c r="Y111" i="59"/>
  <c r="X111" i="59"/>
  <c r="AA110" i="59"/>
  <c r="Z110" i="59"/>
  <c r="Y110" i="59"/>
  <c r="X110" i="59"/>
  <c r="AA109" i="59"/>
  <c r="Z109" i="59"/>
  <c r="Y109" i="59"/>
  <c r="X109" i="59"/>
  <c r="AA108" i="59"/>
  <c r="Z108" i="59"/>
  <c r="Y108" i="59"/>
  <c r="X108" i="59"/>
  <c r="AA107" i="59"/>
  <c r="Z107" i="59"/>
  <c r="Y107" i="59"/>
  <c r="X107" i="59"/>
  <c r="AA106" i="59"/>
  <c r="Z106" i="59"/>
  <c r="Y106" i="59"/>
  <c r="X106" i="59"/>
  <c r="AA105" i="59"/>
  <c r="Z105" i="59"/>
  <c r="Y105" i="59"/>
  <c r="X105" i="59"/>
  <c r="AA104" i="59"/>
  <c r="Z104" i="59"/>
  <c r="Y104" i="59"/>
  <c r="X104" i="59"/>
  <c r="AA103" i="59"/>
  <c r="Z103" i="59"/>
  <c r="Y103" i="59"/>
  <c r="X103" i="59"/>
  <c r="AA102" i="59"/>
  <c r="Z102" i="59"/>
  <c r="Y102" i="59"/>
  <c r="X102" i="59"/>
  <c r="AA101" i="59"/>
  <c r="Z101" i="59"/>
  <c r="Y101" i="59"/>
  <c r="X101" i="59"/>
  <c r="AA100" i="59"/>
  <c r="Z100" i="59"/>
  <c r="Y100" i="59"/>
  <c r="X100" i="59"/>
  <c r="AA99" i="59"/>
  <c r="Z99" i="59"/>
  <c r="Y99" i="59"/>
  <c r="X99" i="59"/>
  <c r="AA98" i="59"/>
  <c r="Z98" i="59"/>
  <c r="Y98" i="59"/>
  <c r="X98" i="59"/>
  <c r="AA97" i="59"/>
  <c r="Z97" i="59"/>
  <c r="Y97" i="59"/>
  <c r="X97" i="59"/>
  <c r="AA96" i="59"/>
  <c r="Z96" i="59"/>
  <c r="Y96" i="59"/>
  <c r="X96" i="59"/>
  <c r="AA95" i="59"/>
  <c r="Z95" i="59"/>
  <c r="Y95" i="59"/>
  <c r="X95" i="59"/>
  <c r="AA94" i="59"/>
  <c r="Z94" i="59"/>
  <c r="Y94" i="59"/>
  <c r="X94" i="59"/>
  <c r="AA93" i="59"/>
  <c r="Z93" i="59"/>
  <c r="Y93" i="59"/>
  <c r="X93" i="59"/>
  <c r="AA92" i="59"/>
  <c r="Z92" i="59"/>
  <c r="Y92" i="59"/>
  <c r="X92" i="59"/>
  <c r="AA91" i="59"/>
  <c r="Z91" i="59"/>
  <c r="Y91" i="59"/>
  <c r="X91" i="59"/>
  <c r="AA90" i="59"/>
  <c r="Z90" i="59"/>
  <c r="Y90" i="59"/>
  <c r="X90" i="59"/>
  <c r="AA89" i="59"/>
  <c r="Z89" i="59"/>
  <c r="Y89" i="59"/>
  <c r="X89" i="59"/>
  <c r="AA88" i="59"/>
  <c r="Z88" i="59"/>
  <c r="Y88" i="59"/>
  <c r="X88" i="59"/>
  <c r="AA87" i="59"/>
  <c r="Z87" i="59"/>
  <c r="Y87" i="59"/>
  <c r="X87" i="59"/>
  <c r="AA86" i="59"/>
  <c r="Z86" i="59"/>
  <c r="Y86" i="59"/>
  <c r="X86" i="59"/>
  <c r="AA85" i="59"/>
  <c r="Z85" i="59"/>
  <c r="Y85" i="59"/>
  <c r="X85" i="59"/>
  <c r="AA84" i="59"/>
  <c r="Z84" i="59"/>
  <c r="Y84" i="59"/>
  <c r="X84" i="59"/>
  <c r="AA83" i="59"/>
  <c r="Z83" i="59"/>
  <c r="Y83" i="59"/>
  <c r="X83" i="59"/>
  <c r="AA82" i="59"/>
  <c r="Z82" i="59"/>
  <c r="Y82" i="59"/>
  <c r="X82" i="59"/>
  <c r="AA81" i="59"/>
  <c r="Z81" i="59"/>
  <c r="Y81" i="59"/>
  <c r="X81" i="59"/>
  <c r="AA80" i="59"/>
  <c r="Z80" i="59"/>
  <c r="Y80" i="59"/>
  <c r="X80" i="59"/>
  <c r="AA79" i="59"/>
  <c r="Z79" i="59"/>
  <c r="Y79" i="59"/>
  <c r="X79" i="59"/>
  <c r="AA78" i="59"/>
  <c r="Z78" i="59"/>
  <c r="Y78" i="59"/>
  <c r="X78" i="59"/>
  <c r="AA77" i="59"/>
  <c r="Z77" i="59"/>
  <c r="Y77" i="59"/>
  <c r="X77" i="59"/>
  <c r="AA76" i="59"/>
  <c r="Z76" i="59"/>
  <c r="Y76" i="59"/>
  <c r="X76" i="59"/>
  <c r="AA75" i="59"/>
  <c r="Z75" i="59"/>
  <c r="Y75" i="59"/>
  <c r="X75" i="59"/>
  <c r="AA74" i="59"/>
  <c r="Z74" i="59"/>
  <c r="Y74" i="59"/>
  <c r="X74" i="59"/>
  <c r="AA73" i="59"/>
  <c r="Z73" i="59"/>
  <c r="Y73" i="59"/>
  <c r="X73" i="59"/>
  <c r="AA72" i="59"/>
  <c r="Z72" i="59"/>
  <c r="Y72" i="59"/>
  <c r="X72" i="59"/>
  <c r="AA71" i="59"/>
  <c r="Z71" i="59"/>
  <c r="Y71" i="59"/>
  <c r="X71" i="59"/>
  <c r="AA70" i="59"/>
  <c r="Z70" i="59"/>
  <c r="Y70" i="59"/>
  <c r="X70" i="59"/>
  <c r="AA69" i="59"/>
  <c r="Z69" i="59"/>
  <c r="Y69" i="59"/>
  <c r="X69" i="59"/>
  <c r="AA68" i="59"/>
  <c r="Z68" i="59"/>
  <c r="Y68" i="59"/>
  <c r="X68" i="59"/>
  <c r="AA67" i="59"/>
  <c r="Z67" i="59"/>
  <c r="Y67" i="59"/>
  <c r="X67" i="59"/>
  <c r="AA66" i="59"/>
  <c r="Z66" i="59"/>
  <c r="Y66" i="59"/>
  <c r="X66" i="59"/>
  <c r="AA65" i="59"/>
  <c r="Z65" i="59"/>
  <c r="Y65" i="59"/>
  <c r="X65" i="59"/>
  <c r="AA64" i="59"/>
  <c r="Z64" i="59"/>
  <c r="Y64" i="59"/>
  <c r="X64" i="59"/>
  <c r="AA63" i="59"/>
  <c r="Z63" i="59"/>
  <c r="Y63" i="59"/>
  <c r="X63" i="59"/>
  <c r="AA62" i="59"/>
  <c r="Z62" i="59"/>
  <c r="Y62" i="59"/>
  <c r="X62" i="59"/>
  <c r="AA61" i="59"/>
  <c r="Z61" i="59"/>
  <c r="Y61" i="59"/>
  <c r="X61" i="59"/>
  <c r="AA60" i="59"/>
  <c r="Z60" i="59"/>
  <c r="Y60" i="59"/>
  <c r="X60" i="59"/>
  <c r="AA59" i="59"/>
  <c r="Z59" i="59"/>
  <c r="Y59" i="59"/>
  <c r="X59" i="59"/>
  <c r="AA58" i="59"/>
  <c r="Z58" i="59"/>
  <c r="Y58" i="59"/>
  <c r="X58" i="59"/>
  <c r="AA57" i="59"/>
  <c r="Z57" i="59"/>
  <c r="Y57" i="59"/>
  <c r="X57" i="59"/>
  <c r="AA56" i="59"/>
  <c r="Z56" i="59"/>
  <c r="Y56" i="59"/>
  <c r="X56" i="59"/>
  <c r="AA55" i="59"/>
  <c r="Z55" i="59"/>
  <c r="Y55" i="59"/>
  <c r="X55" i="59"/>
  <c r="AA54" i="59"/>
  <c r="Z54" i="59"/>
  <c r="Y54" i="59"/>
  <c r="X54" i="59"/>
  <c r="AA53" i="59"/>
  <c r="Z53" i="59"/>
  <c r="Y53" i="59"/>
  <c r="X53" i="59"/>
  <c r="AA52" i="59"/>
  <c r="Z52" i="59"/>
  <c r="Y52" i="59"/>
  <c r="X52" i="59"/>
  <c r="AA51" i="59"/>
  <c r="Z51" i="59"/>
  <c r="Y51" i="59"/>
  <c r="X51" i="59"/>
  <c r="AB26" i="60" l="1"/>
  <c r="X44" i="60"/>
  <c r="W30" i="60"/>
  <c r="AB36" i="60"/>
  <c r="J40" i="60"/>
  <c r="Q40" i="60"/>
  <c r="I36" i="60"/>
  <c r="H42" i="60"/>
  <c r="J42" i="60"/>
  <c r="I24" i="60"/>
  <c r="X38" i="60"/>
  <c r="V38" i="60"/>
  <c r="W38" i="60"/>
  <c r="P24" i="60"/>
  <c r="H40" i="60"/>
  <c r="X36" i="60"/>
  <c r="K40" i="60"/>
  <c r="V26" i="60"/>
  <c r="Y36" i="60"/>
  <c r="L40" i="60"/>
  <c r="X42" i="60"/>
  <c r="H44" i="60"/>
  <c r="X26" i="60"/>
  <c r="M40" i="60"/>
  <c r="I44" i="60"/>
  <c r="Y26" i="60"/>
  <c r="L44" i="60"/>
  <c r="S20" i="60"/>
  <c r="H36" i="60"/>
  <c r="J38" i="60"/>
  <c r="S40" i="60"/>
  <c r="M42" i="60"/>
  <c r="V44" i="60"/>
  <c r="Y46" i="60"/>
  <c r="V28" i="60"/>
  <c r="Q22" i="60"/>
  <c r="AB24" i="60"/>
  <c r="I26" i="60"/>
  <c r="L36" i="60"/>
  <c r="P38" i="60"/>
  <c r="AC38" i="60"/>
  <c r="V40" i="60"/>
  <c r="Y44" i="60"/>
  <c r="J46" i="60"/>
  <c r="AC46" i="60"/>
  <c r="AB10" i="60"/>
  <c r="Y28" i="60"/>
  <c r="R22" i="60"/>
  <c r="AD24" i="60"/>
  <c r="S38" i="60"/>
  <c r="W40" i="60"/>
  <c r="I42" i="60"/>
  <c r="S46" i="60"/>
  <c r="L32" i="60"/>
  <c r="P20" i="60"/>
  <c r="AB22" i="60"/>
  <c r="K42" i="60"/>
  <c r="V46" i="60"/>
  <c r="Q20" i="60"/>
  <c r="X46" i="60"/>
  <c r="K32" i="60"/>
  <c r="Y20" i="60"/>
  <c r="K36" i="60"/>
  <c r="AD36" i="60"/>
  <c r="I38" i="60"/>
  <c r="R38" i="60"/>
  <c r="AB38" i="60"/>
  <c r="P40" i="60"/>
  <c r="Y40" i="60"/>
  <c r="W42" i="60"/>
  <c r="K44" i="60"/>
  <c r="AD44" i="60"/>
  <c r="I46" i="60"/>
  <c r="R46" i="60"/>
  <c r="AB46" i="60"/>
  <c r="Y30" i="60"/>
  <c r="AC20" i="60"/>
  <c r="H22" i="60"/>
  <c r="S22" i="60"/>
  <c r="R24" i="60"/>
  <c r="M36" i="60"/>
  <c r="K38" i="60"/>
  <c r="AB40" i="60"/>
  <c r="P42" i="60"/>
  <c r="Y42" i="60"/>
  <c r="M44" i="60"/>
  <c r="K46" i="60"/>
  <c r="AD20" i="60"/>
  <c r="I22" i="60"/>
  <c r="L38" i="60"/>
  <c r="AC40" i="60"/>
  <c r="Q42" i="60"/>
  <c r="L46" i="60"/>
  <c r="J22" i="60"/>
  <c r="W22" i="60"/>
  <c r="P36" i="60"/>
  <c r="M38" i="60"/>
  <c r="R42" i="60"/>
  <c r="AB42" i="60"/>
  <c r="P44" i="60"/>
  <c r="M46" i="60"/>
  <c r="K22" i="60"/>
  <c r="Q36" i="60"/>
  <c r="AC42" i="60"/>
  <c r="Q44" i="60"/>
  <c r="M22" i="60"/>
  <c r="R36" i="60"/>
  <c r="R44" i="60"/>
  <c r="AB44" i="60"/>
  <c r="P46" i="60"/>
  <c r="J32" i="60"/>
  <c r="S30" i="60"/>
  <c r="W20" i="60"/>
  <c r="AD22" i="60"/>
  <c r="K24" i="60"/>
  <c r="R26" i="60"/>
  <c r="I28" i="60"/>
  <c r="J30" i="60"/>
  <c r="H20" i="60"/>
  <c r="X22" i="60"/>
  <c r="L24" i="60"/>
  <c r="V24" i="60"/>
  <c r="J26" i="60"/>
  <c r="S26" i="60"/>
  <c r="AC26" i="60"/>
  <c r="I32" i="60"/>
  <c r="AD32" i="60"/>
  <c r="L28" i="60"/>
  <c r="AB28" i="60"/>
  <c r="AC30" i="60"/>
  <c r="I20" i="60"/>
  <c r="Y22" i="60"/>
  <c r="M24" i="60"/>
  <c r="W24" i="60"/>
  <c r="K26" i="60"/>
  <c r="J20" i="60"/>
  <c r="X24" i="60"/>
  <c r="L26" i="60"/>
  <c r="R28" i="60"/>
  <c r="K20" i="60"/>
  <c r="M26" i="60"/>
  <c r="V30" i="60"/>
  <c r="L20" i="60"/>
  <c r="V20" i="60"/>
  <c r="H24" i="60"/>
  <c r="Q24" i="60"/>
  <c r="P26" i="60"/>
  <c r="S32" i="60"/>
  <c r="X28" i="60"/>
  <c r="R32" i="60"/>
  <c r="K28" i="60"/>
  <c r="AD28" i="60"/>
  <c r="I30" i="60"/>
  <c r="R30" i="60"/>
  <c r="AB30" i="60"/>
  <c r="M28" i="60"/>
  <c r="K30" i="60"/>
  <c r="L30" i="60"/>
  <c r="AB32" i="60"/>
  <c r="P28" i="60"/>
  <c r="M30" i="60"/>
  <c r="H28" i="60"/>
  <c r="Q28" i="60"/>
  <c r="P30" i="60"/>
  <c r="V32" i="60"/>
  <c r="M32" i="60"/>
  <c r="W32" i="60"/>
  <c r="X32" i="60"/>
  <c r="P32" i="60"/>
  <c r="P34" i="60"/>
  <c r="Q34" i="60"/>
  <c r="AB34" i="60"/>
  <c r="I34" i="60"/>
  <c r="AD34" i="60"/>
  <c r="R34" i="60"/>
  <c r="J34" i="60"/>
  <c r="K34" i="60"/>
  <c r="L34" i="60"/>
  <c r="V34" i="60"/>
  <c r="M34" i="60"/>
  <c r="W34" i="60"/>
  <c r="X34" i="60"/>
  <c r="AD12" i="60"/>
  <c r="AB14" i="60"/>
  <c r="AD14" i="60"/>
  <c r="AD16" i="60"/>
  <c r="AC10" i="60"/>
  <c r="AC18" i="60"/>
  <c r="AB12" i="60"/>
  <c r="AB48" i="60"/>
  <c r="AC48" i="60"/>
  <c r="AB18" i="60"/>
  <c r="X14" i="60"/>
  <c r="R14" i="60"/>
  <c r="X18" i="60"/>
  <c r="H18" i="60"/>
  <c r="Y12" i="60"/>
  <c r="M18" i="60"/>
  <c r="L18" i="60"/>
  <c r="L14" i="60"/>
  <c r="Y48" i="60"/>
  <c r="J18" i="60"/>
  <c r="J14" i="60"/>
  <c r="S16" i="60"/>
  <c r="Y14" i="60"/>
  <c r="X12" i="60"/>
  <c r="W14" i="60"/>
  <c r="Q16" i="60"/>
  <c r="P16" i="60"/>
  <c r="J48" i="60"/>
  <c r="K16" i="60"/>
  <c r="M14" i="60"/>
  <c r="H48" i="60"/>
  <c r="H16" i="60"/>
  <c r="Q48" i="60"/>
  <c r="P48" i="60"/>
  <c r="K18" i="60"/>
  <c r="I14" i="60"/>
  <c r="W48" i="60"/>
  <c r="W18" i="60"/>
  <c r="J16" i="60"/>
  <c r="S14" i="60"/>
  <c r="S48" i="60"/>
  <c r="Q18" i="60"/>
  <c r="I48" i="60"/>
  <c r="Y18" i="60"/>
  <c r="P18" i="60"/>
  <c r="AB16" i="60"/>
  <c r="I16" i="60"/>
  <c r="K14" i="60"/>
  <c r="W12" i="60"/>
  <c r="M12" i="60"/>
  <c r="L12" i="60"/>
  <c r="Y16" i="60"/>
  <c r="K12" i="60"/>
  <c r="X48" i="60"/>
  <c r="X16" i="60"/>
  <c r="Q14" i="60"/>
  <c r="S12" i="60"/>
  <c r="J12" i="60"/>
  <c r="M48" i="60"/>
  <c r="W16" i="60"/>
  <c r="M16" i="60"/>
  <c r="R12" i="60"/>
  <c r="I12" i="60"/>
  <c r="L48" i="60"/>
  <c r="S18" i="60"/>
  <c r="Q12" i="60"/>
  <c r="Y10" i="60"/>
  <c r="V10" i="60"/>
  <c r="W10" i="60"/>
  <c r="X10" i="60"/>
  <c r="S10" i="60"/>
  <c r="P10" i="60"/>
  <c r="Q10" i="60"/>
  <c r="R10" i="60"/>
  <c r="AA50" i="59" l="1"/>
  <c r="Z50" i="59"/>
  <c r="Y50" i="59"/>
  <c r="X50" i="59"/>
  <c r="AA49" i="59"/>
  <c r="Z49" i="59"/>
  <c r="Y49" i="59"/>
  <c r="X49" i="59"/>
  <c r="AA48" i="59"/>
  <c r="Z48" i="59"/>
  <c r="Y48" i="59"/>
  <c r="X48" i="59"/>
  <c r="AA47" i="59"/>
  <c r="Z47" i="59"/>
  <c r="Y47" i="59"/>
  <c r="X47" i="59"/>
  <c r="AA46" i="59"/>
  <c r="Z46" i="59"/>
  <c r="Y46" i="59"/>
  <c r="X46" i="59"/>
  <c r="AA45" i="59"/>
  <c r="Z45" i="59"/>
  <c r="Y45" i="59"/>
  <c r="X45" i="59"/>
  <c r="AA44" i="59"/>
  <c r="Z44" i="59"/>
  <c r="Y44" i="59"/>
  <c r="X44" i="59"/>
  <c r="AA43" i="59"/>
  <c r="Z43" i="59"/>
  <c r="Y43" i="59"/>
  <c r="X43" i="59"/>
  <c r="AA42" i="59"/>
  <c r="Z42" i="59"/>
  <c r="Y42" i="59"/>
  <c r="X42" i="59"/>
  <c r="AA41" i="59"/>
  <c r="Z41" i="59"/>
  <c r="Y41" i="59"/>
  <c r="X41" i="59"/>
  <c r="AA40" i="59"/>
  <c r="Z40" i="59"/>
  <c r="Y40" i="59"/>
  <c r="X40" i="59"/>
  <c r="AA39" i="59"/>
  <c r="Z39" i="59"/>
  <c r="Y39" i="59"/>
  <c r="X39" i="59"/>
  <c r="AA38" i="59"/>
  <c r="Z38" i="59"/>
  <c r="Y38" i="59"/>
  <c r="X38" i="59"/>
  <c r="AA37" i="59"/>
  <c r="Z37" i="59"/>
  <c r="Y37" i="59"/>
  <c r="X37" i="59"/>
  <c r="AA36" i="59"/>
  <c r="Z36" i="59"/>
  <c r="Y36" i="59"/>
  <c r="X36" i="59"/>
  <c r="AA35" i="59"/>
  <c r="Z35" i="59"/>
  <c r="Y35" i="59"/>
  <c r="X35" i="59"/>
  <c r="AA34" i="59"/>
  <c r="Z34" i="59"/>
  <c r="Y34" i="59"/>
  <c r="X34" i="59"/>
  <c r="AA33" i="59"/>
  <c r="Z33" i="59"/>
  <c r="Y33" i="59"/>
  <c r="X33" i="59"/>
  <c r="AA32" i="59"/>
  <c r="Z32" i="59"/>
  <c r="Y32" i="59"/>
  <c r="X32" i="59"/>
  <c r="AA31" i="59"/>
  <c r="Z31" i="59"/>
  <c r="Y31" i="59"/>
  <c r="X31" i="59"/>
  <c r="AA30" i="59"/>
  <c r="Z30" i="59"/>
  <c r="Y30" i="59"/>
  <c r="X30" i="59"/>
  <c r="AA29" i="59"/>
  <c r="Z29" i="59"/>
  <c r="Y29" i="59"/>
  <c r="X29" i="59"/>
  <c r="AA28" i="59"/>
  <c r="Z28" i="59"/>
  <c r="Y28" i="59"/>
  <c r="X28" i="59"/>
  <c r="AA27" i="59"/>
  <c r="Z27" i="59"/>
  <c r="Y27" i="59"/>
  <c r="X27" i="59"/>
  <c r="AA26" i="59"/>
  <c r="Z26" i="59"/>
  <c r="Y26" i="59"/>
  <c r="X26" i="59"/>
  <c r="AA25" i="59"/>
  <c r="Z25" i="59"/>
  <c r="Y25" i="59"/>
  <c r="X25" i="59"/>
  <c r="AA24" i="59"/>
  <c r="Z24" i="59"/>
  <c r="Y24" i="59"/>
  <c r="X24" i="59"/>
  <c r="AA23" i="59"/>
  <c r="Z23" i="59"/>
  <c r="Y23" i="59"/>
  <c r="X23" i="59"/>
  <c r="AA22" i="59"/>
  <c r="Z22" i="59"/>
  <c r="Y22" i="59"/>
  <c r="X22" i="59"/>
  <c r="AA21" i="59"/>
  <c r="Z21" i="59"/>
  <c r="Y21" i="59"/>
  <c r="X21" i="59"/>
  <c r="AA20" i="59"/>
  <c r="Z20" i="59"/>
  <c r="Y20" i="59"/>
  <c r="X20" i="59"/>
  <c r="AA19" i="59"/>
  <c r="Z19" i="59"/>
  <c r="Y19" i="59"/>
  <c r="X19" i="59"/>
  <c r="C85" i="59"/>
  <c r="C86" i="59"/>
  <c r="C87" i="59"/>
  <c r="C88" i="59"/>
  <c r="C89" i="59"/>
  <c r="C90" i="59"/>
  <c r="C91" i="59"/>
  <c r="C92" i="59"/>
  <c r="C93" i="59"/>
  <c r="C94" i="59"/>
  <c r="C95" i="59"/>
  <c r="C96" i="59"/>
  <c r="C97" i="59"/>
  <c r="C98" i="59"/>
  <c r="C99" i="59"/>
  <c r="C100" i="59"/>
  <c r="C101" i="59"/>
  <c r="C102" i="59"/>
  <c r="C103" i="59"/>
  <c r="C104" i="59"/>
  <c r="C105" i="59"/>
  <c r="C106" i="59"/>
  <c r="C107" i="59"/>
  <c r="C108" i="59"/>
  <c r="C109" i="59"/>
  <c r="C110" i="59"/>
  <c r="C111" i="59"/>
  <c r="C112" i="59"/>
  <c r="C113" i="59"/>
  <c r="C114" i="59"/>
  <c r="C115" i="59"/>
  <c r="C116" i="59"/>
  <c r="C117" i="59"/>
  <c r="C118" i="59"/>
  <c r="C119" i="59"/>
  <c r="C120" i="59"/>
  <c r="C121" i="59"/>
  <c r="C122" i="59"/>
  <c r="C123" i="59"/>
  <c r="C124" i="59"/>
  <c r="C125" i="59"/>
  <c r="C126" i="59"/>
  <c r="C127" i="59"/>
  <c r="C128" i="59"/>
  <c r="C129" i="59"/>
  <c r="C130" i="59"/>
  <c r="C131" i="59"/>
  <c r="C132" i="59"/>
  <c r="C133" i="59"/>
  <c r="C134" i="59"/>
  <c r="C135" i="59"/>
  <c r="C136" i="59"/>
  <c r="C137" i="59"/>
  <c r="C138" i="59"/>
  <c r="C139" i="59"/>
  <c r="C140" i="59"/>
  <c r="C141" i="59"/>
  <c r="C142" i="59"/>
  <c r="C143" i="59"/>
  <c r="C144" i="59"/>
  <c r="C145" i="59"/>
  <c r="C146" i="59"/>
  <c r="C147" i="59"/>
  <c r="C148" i="59"/>
  <c r="C149" i="59"/>
  <c r="C150" i="59"/>
  <c r="C151" i="59"/>
  <c r="C152" i="59"/>
  <c r="C153" i="59"/>
  <c r="C154" i="59"/>
  <c r="C155" i="59"/>
  <c r="C156" i="59"/>
  <c r="C157" i="59"/>
  <c r="C158" i="59"/>
  <c r="C159" i="59"/>
  <c r="C160" i="59"/>
  <c r="C161" i="59"/>
  <c r="C162" i="59"/>
  <c r="C163" i="59"/>
  <c r="C164" i="59"/>
  <c r="C165" i="59"/>
  <c r="C166" i="59"/>
  <c r="C167" i="59"/>
  <c r="C168" i="59"/>
  <c r="C169" i="59"/>
  <c r="C170" i="59"/>
  <c r="C171" i="59"/>
  <c r="C172" i="59"/>
  <c r="C173" i="59"/>
  <c r="C174" i="59"/>
  <c r="C175" i="59"/>
  <c r="C176" i="59"/>
  <c r="C177" i="59"/>
  <c r="C178" i="59"/>
  <c r="C179" i="59"/>
  <c r="C180" i="59"/>
  <c r="C181" i="59"/>
  <c r="C182" i="59"/>
  <c r="C183" i="59"/>
  <c r="C184" i="59"/>
  <c r="C185" i="59"/>
  <c r="C186" i="59"/>
  <c r="C187" i="59"/>
  <c r="C188" i="59"/>
  <c r="C189" i="59"/>
  <c r="C190" i="59"/>
  <c r="C191" i="59"/>
  <c r="C192" i="59"/>
  <c r="C193" i="59"/>
  <c r="C194" i="59"/>
  <c r="C195" i="59"/>
  <c r="C196" i="59"/>
  <c r="C197" i="59"/>
  <c r="C198" i="59"/>
  <c r="C199" i="59"/>
  <c r="C200" i="59"/>
  <c r="C201" i="59"/>
  <c r="C202" i="59"/>
  <c r="C203" i="59"/>
  <c r="C204" i="59"/>
  <c r="C205" i="59"/>
  <c r="C206" i="59"/>
  <c r="C207" i="59"/>
  <c r="C208" i="59"/>
  <c r="C209" i="59"/>
  <c r="C210" i="59"/>
  <c r="C211" i="59"/>
  <c r="C212" i="59"/>
  <c r="C213" i="59"/>
  <c r="C214" i="59"/>
  <c r="C215" i="59"/>
  <c r="C216" i="59"/>
  <c r="C217" i="59"/>
  <c r="C218" i="59"/>
  <c r="C219" i="59"/>
  <c r="C220" i="59"/>
  <c r="C221" i="59"/>
  <c r="C222" i="59"/>
  <c r="C223" i="59"/>
  <c r="C224" i="59"/>
  <c r="C225" i="59"/>
  <c r="C226" i="59"/>
  <c r="C227" i="59"/>
  <c r="C228" i="59"/>
  <c r="C229" i="59"/>
  <c r="C230" i="59"/>
  <c r="C231" i="59"/>
  <c r="C232" i="59"/>
  <c r="C233" i="59"/>
  <c r="C234" i="59"/>
  <c r="C235" i="59"/>
  <c r="C236" i="59"/>
  <c r="C237" i="59"/>
  <c r="C238" i="59"/>
  <c r="C239" i="59"/>
  <c r="C240" i="59"/>
  <c r="C241" i="59"/>
  <c r="C242" i="59"/>
  <c r="C243" i="59"/>
  <c r="C244" i="59"/>
  <c r="C245" i="59"/>
  <c r="C246" i="59"/>
  <c r="C247" i="59"/>
  <c r="C248" i="59"/>
  <c r="C249" i="59"/>
  <c r="C250" i="59"/>
  <c r="C251" i="59"/>
  <c r="C252" i="59"/>
  <c r="C253" i="59"/>
  <c r="C254" i="59"/>
  <c r="C255" i="59"/>
  <c r="C256" i="59"/>
  <c r="C257" i="59"/>
  <c r="C258" i="59"/>
  <c r="C259" i="59"/>
  <c r="C260" i="59"/>
  <c r="C261" i="59"/>
  <c r="C262" i="59"/>
  <c r="C263" i="59"/>
  <c r="C264" i="59"/>
  <c r="C265" i="59"/>
  <c r="C266" i="59"/>
  <c r="C267" i="59"/>
  <c r="C268" i="59"/>
  <c r="C269" i="59"/>
  <c r="C270" i="59"/>
  <c r="C271" i="59"/>
  <c r="C272" i="59"/>
  <c r="C273" i="59"/>
  <c r="C274" i="59"/>
  <c r="C275" i="59"/>
  <c r="C276" i="59"/>
  <c r="C277" i="59"/>
  <c r="C278" i="59"/>
  <c r="C279" i="59"/>
  <c r="C280" i="59"/>
  <c r="C281" i="59"/>
  <c r="C282" i="59"/>
  <c r="C283" i="59"/>
  <c r="C284" i="59"/>
  <c r="C285" i="59"/>
  <c r="C286" i="59"/>
  <c r="C287" i="59"/>
  <c r="C288" i="59"/>
  <c r="C289" i="59"/>
  <c r="C290" i="59"/>
  <c r="C291" i="59"/>
  <c r="C292" i="59"/>
  <c r="C293" i="59"/>
  <c r="C294" i="59"/>
  <c r="C295" i="59"/>
  <c r="C296" i="59"/>
  <c r="C297" i="59"/>
  <c r="C298" i="59"/>
  <c r="C299" i="59"/>
  <c r="C300" i="59"/>
  <c r="C301" i="59"/>
  <c r="C302" i="59"/>
  <c r="C303" i="59"/>
  <c r="C304" i="59"/>
  <c r="C305" i="59"/>
  <c r="C306" i="59"/>
  <c r="C307" i="59"/>
  <c r="C308" i="59"/>
  <c r="C309" i="59"/>
  <c r="C310" i="59"/>
  <c r="C311" i="59"/>
  <c r="C312" i="59"/>
  <c r="C313" i="59"/>
  <c r="C314" i="59"/>
  <c r="C315" i="59"/>
  <c r="C316" i="59"/>
  <c r="C317" i="59"/>
  <c r="C318" i="59"/>
  <c r="C319" i="59"/>
  <c r="C320" i="59"/>
  <c r="C321" i="59"/>
  <c r="C322" i="59"/>
  <c r="C323" i="59"/>
  <c r="C324" i="59"/>
  <c r="C325" i="59"/>
  <c r="C326" i="59"/>
  <c r="C327" i="59"/>
  <c r="C328" i="59"/>
  <c r="C329" i="59"/>
  <c r="C330" i="59"/>
  <c r="C331" i="59"/>
  <c r="C332" i="59"/>
  <c r="C333" i="59"/>
  <c r="C334" i="59"/>
  <c r="C335" i="59"/>
  <c r="C336" i="59"/>
  <c r="C337" i="59"/>
  <c r="C338" i="59"/>
  <c r="C339" i="59"/>
  <c r="C340" i="59"/>
  <c r="C341" i="59"/>
  <c r="C342" i="59"/>
  <c r="C343" i="59"/>
  <c r="C344" i="59"/>
  <c r="C345" i="59"/>
  <c r="C346" i="59"/>
  <c r="C347" i="59"/>
  <c r="C348" i="59"/>
  <c r="C349" i="59"/>
  <c r="C350" i="59"/>
  <c r="C351" i="59"/>
  <c r="C352" i="59"/>
  <c r="C353" i="59"/>
  <c r="C354" i="59"/>
  <c r="C355" i="59"/>
  <c r="C356" i="59"/>
  <c r="C357" i="59"/>
  <c r="C358" i="59"/>
  <c r="C359" i="59"/>
  <c r="C360" i="59"/>
  <c r="C361" i="59"/>
  <c r="C362" i="59"/>
  <c r="C363" i="59"/>
  <c r="C364" i="59"/>
  <c r="C365" i="59"/>
  <c r="C366" i="59"/>
  <c r="C367" i="59"/>
  <c r="C368" i="59"/>
  <c r="C369" i="59"/>
  <c r="C370" i="59"/>
  <c r="C371" i="59"/>
  <c r="C372" i="59"/>
  <c r="C373" i="59"/>
  <c r="C374" i="59"/>
  <c r="C375" i="59"/>
  <c r="C376" i="59"/>
  <c r="C377" i="59"/>
  <c r="C378" i="59"/>
  <c r="C379" i="59"/>
  <c r="C380" i="59"/>
  <c r="C381" i="59"/>
  <c r="C382" i="59"/>
  <c r="C383" i="59"/>
  <c r="C384" i="59"/>
  <c r="C385" i="59"/>
  <c r="C386" i="59"/>
  <c r="O386" i="59"/>
  <c r="N386" i="59"/>
  <c r="L386" i="59"/>
  <c r="K386" i="59"/>
  <c r="J386" i="59"/>
  <c r="O385" i="59"/>
  <c r="N385" i="59"/>
  <c r="L385" i="59"/>
  <c r="K385" i="59"/>
  <c r="J385" i="59"/>
  <c r="O384" i="59"/>
  <c r="N384" i="59"/>
  <c r="L384" i="59"/>
  <c r="K384" i="59"/>
  <c r="J384" i="59"/>
  <c r="O383" i="59"/>
  <c r="N383" i="59"/>
  <c r="L383" i="59"/>
  <c r="K383" i="59"/>
  <c r="J383" i="59"/>
  <c r="O382" i="59"/>
  <c r="N382" i="59"/>
  <c r="L382" i="59"/>
  <c r="K382" i="59"/>
  <c r="J382" i="59"/>
  <c r="O381" i="59"/>
  <c r="N381" i="59"/>
  <c r="L381" i="59"/>
  <c r="K381" i="59"/>
  <c r="J381" i="59"/>
  <c r="O380" i="59"/>
  <c r="N380" i="59"/>
  <c r="L380" i="59"/>
  <c r="K380" i="59"/>
  <c r="J380" i="59"/>
  <c r="O379" i="59"/>
  <c r="N379" i="59"/>
  <c r="L379" i="59"/>
  <c r="K379" i="59"/>
  <c r="J379" i="59"/>
  <c r="O378" i="59"/>
  <c r="N378" i="59"/>
  <c r="L378" i="59"/>
  <c r="K378" i="59"/>
  <c r="J378" i="59"/>
  <c r="O377" i="59"/>
  <c r="N377" i="59"/>
  <c r="L377" i="59"/>
  <c r="K377" i="59"/>
  <c r="J377" i="59"/>
  <c r="O376" i="59"/>
  <c r="N376" i="59"/>
  <c r="L376" i="59"/>
  <c r="K376" i="59"/>
  <c r="J376" i="59"/>
  <c r="O375" i="59"/>
  <c r="N375" i="59"/>
  <c r="L375" i="59"/>
  <c r="K375" i="59"/>
  <c r="J375" i="59"/>
  <c r="O374" i="59"/>
  <c r="N374" i="59"/>
  <c r="L374" i="59"/>
  <c r="K374" i="59"/>
  <c r="J374" i="59"/>
  <c r="O373" i="59"/>
  <c r="N373" i="59"/>
  <c r="L373" i="59"/>
  <c r="K373" i="59"/>
  <c r="J373" i="59"/>
  <c r="O372" i="59"/>
  <c r="N372" i="59"/>
  <c r="L372" i="59"/>
  <c r="K372" i="59"/>
  <c r="J372" i="59"/>
  <c r="O371" i="59"/>
  <c r="N371" i="59"/>
  <c r="L371" i="59"/>
  <c r="K371" i="59"/>
  <c r="J371" i="59"/>
  <c r="O370" i="59"/>
  <c r="N370" i="59"/>
  <c r="L370" i="59"/>
  <c r="K370" i="59"/>
  <c r="J370" i="59"/>
  <c r="O369" i="59"/>
  <c r="N369" i="59"/>
  <c r="L369" i="59"/>
  <c r="K369" i="59"/>
  <c r="J369" i="59"/>
  <c r="O368" i="59"/>
  <c r="N368" i="59"/>
  <c r="L368" i="59"/>
  <c r="K368" i="59"/>
  <c r="J368" i="59"/>
  <c r="O367" i="59"/>
  <c r="N367" i="59"/>
  <c r="L367" i="59"/>
  <c r="K367" i="59"/>
  <c r="J367" i="59"/>
  <c r="O366" i="59"/>
  <c r="N366" i="59"/>
  <c r="L366" i="59"/>
  <c r="K366" i="59"/>
  <c r="J366" i="59"/>
  <c r="O365" i="59"/>
  <c r="N365" i="59"/>
  <c r="L365" i="59"/>
  <c r="K365" i="59"/>
  <c r="J365" i="59"/>
  <c r="O364" i="59"/>
  <c r="N364" i="59"/>
  <c r="L364" i="59"/>
  <c r="K364" i="59"/>
  <c r="J364" i="59"/>
  <c r="O363" i="59"/>
  <c r="N363" i="59"/>
  <c r="L363" i="59"/>
  <c r="K363" i="59"/>
  <c r="J363" i="59"/>
  <c r="O362" i="59"/>
  <c r="N362" i="59"/>
  <c r="L362" i="59"/>
  <c r="K362" i="59"/>
  <c r="J362" i="59"/>
  <c r="N334" i="59"/>
  <c r="M334" i="59"/>
  <c r="L334" i="59"/>
  <c r="K334" i="59"/>
  <c r="J334" i="59"/>
  <c r="N333" i="59"/>
  <c r="M333" i="59"/>
  <c r="L333" i="59"/>
  <c r="K333" i="59"/>
  <c r="J333" i="59"/>
  <c r="N332" i="59"/>
  <c r="M332" i="59"/>
  <c r="L332" i="59"/>
  <c r="K332" i="59"/>
  <c r="J332" i="59"/>
  <c r="N331" i="59"/>
  <c r="M331" i="59"/>
  <c r="L331" i="59"/>
  <c r="K331" i="59"/>
  <c r="J331" i="59"/>
  <c r="N330" i="59"/>
  <c r="M330" i="59"/>
  <c r="L330" i="59"/>
  <c r="K330" i="59"/>
  <c r="J330" i="59"/>
  <c r="N329" i="59"/>
  <c r="M329" i="59"/>
  <c r="L329" i="59"/>
  <c r="K329" i="59"/>
  <c r="J329" i="59"/>
  <c r="N328" i="59"/>
  <c r="M328" i="59"/>
  <c r="L328" i="59"/>
  <c r="K328" i="59"/>
  <c r="J328" i="59"/>
  <c r="N327" i="59"/>
  <c r="M327" i="59"/>
  <c r="L327" i="59"/>
  <c r="K327" i="59"/>
  <c r="J327" i="59"/>
  <c r="N326" i="59"/>
  <c r="M326" i="59"/>
  <c r="L326" i="59"/>
  <c r="K326" i="59"/>
  <c r="J326" i="59"/>
  <c r="N325" i="59"/>
  <c r="M325" i="59"/>
  <c r="L325" i="59"/>
  <c r="K325" i="59"/>
  <c r="J325" i="59"/>
  <c r="N324" i="59"/>
  <c r="M324" i="59"/>
  <c r="L324" i="59"/>
  <c r="K324" i="59"/>
  <c r="J324" i="59"/>
  <c r="N323" i="59"/>
  <c r="M323" i="59"/>
  <c r="L323" i="59"/>
  <c r="K323" i="59"/>
  <c r="J323" i="59"/>
  <c r="N322" i="59"/>
  <c r="M322" i="59"/>
  <c r="L322" i="59"/>
  <c r="K322" i="59"/>
  <c r="J322" i="59"/>
  <c r="N321" i="59"/>
  <c r="M321" i="59"/>
  <c r="L321" i="59"/>
  <c r="K321" i="59"/>
  <c r="J321" i="59"/>
  <c r="N320" i="59"/>
  <c r="M320" i="59"/>
  <c r="L320" i="59"/>
  <c r="K320" i="59"/>
  <c r="J320" i="59"/>
  <c r="N319" i="59"/>
  <c r="M319" i="59"/>
  <c r="L319" i="59"/>
  <c r="K319" i="59"/>
  <c r="J319" i="59"/>
  <c r="N318" i="59"/>
  <c r="M318" i="59"/>
  <c r="L318" i="59"/>
  <c r="K318" i="59"/>
  <c r="J318" i="59"/>
  <c r="N317" i="59"/>
  <c r="M317" i="59"/>
  <c r="L317" i="59"/>
  <c r="K317" i="59"/>
  <c r="J317" i="59"/>
  <c r="N316" i="59"/>
  <c r="M316" i="59"/>
  <c r="L316" i="59"/>
  <c r="K316" i="59"/>
  <c r="J316" i="59"/>
  <c r="N315" i="59"/>
  <c r="M315" i="59"/>
  <c r="L315" i="59"/>
  <c r="K315" i="59"/>
  <c r="J315" i="59"/>
  <c r="N314" i="59"/>
  <c r="M314" i="59"/>
  <c r="L314" i="59"/>
  <c r="K314" i="59"/>
  <c r="J314" i="59"/>
  <c r="N313" i="59"/>
  <c r="M313" i="59"/>
  <c r="L313" i="59"/>
  <c r="K313" i="59"/>
  <c r="J313" i="59"/>
  <c r="N312" i="59"/>
  <c r="M312" i="59"/>
  <c r="L312" i="59"/>
  <c r="K312" i="59"/>
  <c r="J312" i="59"/>
  <c r="N311" i="59"/>
  <c r="M311" i="59"/>
  <c r="L311" i="59"/>
  <c r="K311" i="59"/>
  <c r="J311" i="59"/>
  <c r="N310" i="59"/>
  <c r="M310" i="59"/>
  <c r="L310" i="59"/>
  <c r="K310" i="59"/>
  <c r="J310" i="59"/>
  <c r="N309" i="59"/>
  <c r="M309" i="59"/>
  <c r="L309" i="59"/>
  <c r="K309" i="59"/>
  <c r="J309" i="59"/>
  <c r="N308" i="59"/>
  <c r="M308" i="59"/>
  <c r="L308" i="59"/>
  <c r="K308" i="59"/>
  <c r="J308" i="59"/>
  <c r="N307" i="59"/>
  <c r="M307" i="59"/>
  <c r="L307" i="59"/>
  <c r="K307" i="59"/>
  <c r="J307" i="59"/>
  <c r="N306" i="59"/>
  <c r="M306" i="59"/>
  <c r="L306" i="59"/>
  <c r="K306" i="59"/>
  <c r="J306" i="59"/>
  <c r="N305" i="59"/>
  <c r="M305" i="59"/>
  <c r="L305" i="59"/>
  <c r="K305" i="59"/>
  <c r="J305" i="59"/>
  <c r="N304" i="59"/>
  <c r="M304" i="59"/>
  <c r="L304" i="59"/>
  <c r="K304" i="59"/>
  <c r="J304" i="59"/>
  <c r="N303" i="59"/>
  <c r="M303" i="59"/>
  <c r="L303" i="59"/>
  <c r="K303" i="59"/>
  <c r="J303" i="59"/>
  <c r="N302" i="59"/>
  <c r="M302" i="59"/>
  <c r="L302" i="59"/>
  <c r="K302" i="59"/>
  <c r="J302" i="59"/>
  <c r="N301" i="59"/>
  <c r="M301" i="59"/>
  <c r="L301" i="59"/>
  <c r="K301" i="59"/>
  <c r="J301" i="59"/>
  <c r="N300" i="59"/>
  <c r="M300" i="59"/>
  <c r="L300" i="59"/>
  <c r="K300" i="59"/>
  <c r="J300" i="59"/>
  <c r="N299" i="59"/>
  <c r="M299" i="59"/>
  <c r="L299" i="59"/>
  <c r="K299" i="59"/>
  <c r="J299" i="59"/>
  <c r="N298" i="59"/>
  <c r="M298" i="59"/>
  <c r="L298" i="59"/>
  <c r="K298" i="59"/>
  <c r="J298" i="59"/>
  <c r="N297" i="59"/>
  <c r="M297" i="59"/>
  <c r="L297" i="59"/>
  <c r="K297" i="59"/>
  <c r="J297" i="59"/>
  <c r="N296" i="59"/>
  <c r="M296" i="59"/>
  <c r="L296" i="59"/>
  <c r="K296" i="59"/>
  <c r="J296" i="59"/>
  <c r="N295" i="59"/>
  <c r="M295" i="59"/>
  <c r="L295" i="59"/>
  <c r="K295" i="59"/>
  <c r="J295" i="59"/>
  <c r="N294" i="59"/>
  <c r="M294" i="59"/>
  <c r="L294" i="59"/>
  <c r="K294" i="59"/>
  <c r="J294" i="59"/>
  <c r="N293" i="59"/>
  <c r="M293" i="59"/>
  <c r="L293" i="59"/>
  <c r="K293" i="59"/>
  <c r="J293" i="59"/>
  <c r="N292" i="59"/>
  <c r="M292" i="59"/>
  <c r="L292" i="59"/>
  <c r="K292" i="59"/>
  <c r="J292" i="59"/>
  <c r="N291" i="59"/>
  <c r="M291" i="59"/>
  <c r="L291" i="59"/>
  <c r="K291" i="59"/>
  <c r="J291" i="59"/>
  <c r="N290" i="59"/>
  <c r="M290" i="59"/>
  <c r="L290" i="59"/>
  <c r="K290" i="59"/>
  <c r="J290" i="59"/>
  <c r="N289" i="59"/>
  <c r="M289" i="59"/>
  <c r="L289" i="59"/>
  <c r="K289" i="59"/>
  <c r="J289" i="59"/>
  <c r="N288" i="59"/>
  <c r="M288" i="59"/>
  <c r="L288" i="59"/>
  <c r="K288" i="59"/>
  <c r="J288" i="59"/>
  <c r="N287" i="59"/>
  <c r="M287" i="59"/>
  <c r="L287" i="59"/>
  <c r="K287" i="59"/>
  <c r="J287" i="59"/>
  <c r="N286" i="59"/>
  <c r="M286" i="59"/>
  <c r="L286" i="59"/>
  <c r="K286" i="59"/>
  <c r="J286" i="59"/>
  <c r="N285" i="59"/>
  <c r="M285" i="59"/>
  <c r="L285" i="59"/>
  <c r="K285" i="59"/>
  <c r="J285" i="59"/>
  <c r="N284" i="59"/>
  <c r="M284" i="59"/>
  <c r="L284" i="59"/>
  <c r="K284" i="59"/>
  <c r="J284" i="59"/>
  <c r="N283" i="59"/>
  <c r="M283" i="59"/>
  <c r="L283" i="59"/>
  <c r="K283" i="59"/>
  <c r="J283" i="59"/>
  <c r="N282" i="59"/>
  <c r="M282" i="59"/>
  <c r="L282" i="59"/>
  <c r="K282" i="59"/>
  <c r="J282" i="59"/>
  <c r="N281" i="59"/>
  <c r="M281" i="59"/>
  <c r="L281" i="59"/>
  <c r="K281" i="59"/>
  <c r="J281" i="59"/>
  <c r="N280" i="59"/>
  <c r="M280" i="59"/>
  <c r="L280" i="59"/>
  <c r="K280" i="59"/>
  <c r="J280" i="59"/>
  <c r="N279" i="59"/>
  <c r="M279" i="59"/>
  <c r="L279" i="59"/>
  <c r="K279" i="59"/>
  <c r="J279" i="59"/>
  <c r="N278" i="59"/>
  <c r="M278" i="59"/>
  <c r="L278" i="59"/>
  <c r="K278" i="59"/>
  <c r="J278" i="59"/>
  <c r="N277" i="59"/>
  <c r="M277" i="59"/>
  <c r="L277" i="59"/>
  <c r="K277" i="59"/>
  <c r="J277" i="59"/>
  <c r="N276" i="59"/>
  <c r="M276" i="59"/>
  <c r="L276" i="59"/>
  <c r="K276" i="59"/>
  <c r="J276" i="59"/>
  <c r="N275" i="59"/>
  <c r="M275" i="59"/>
  <c r="L275" i="59"/>
  <c r="K275" i="59"/>
  <c r="J275" i="59"/>
  <c r="N274" i="59"/>
  <c r="M274" i="59"/>
  <c r="L274" i="59"/>
  <c r="K274" i="59"/>
  <c r="J274" i="59"/>
  <c r="N273" i="59"/>
  <c r="M273" i="59"/>
  <c r="L273" i="59"/>
  <c r="K273" i="59"/>
  <c r="J273" i="59"/>
  <c r="N272" i="59"/>
  <c r="M272" i="59"/>
  <c r="L272" i="59"/>
  <c r="K272" i="59"/>
  <c r="J272" i="59"/>
  <c r="N271" i="59"/>
  <c r="M271" i="59"/>
  <c r="L271" i="59"/>
  <c r="K271" i="59"/>
  <c r="J271" i="59"/>
  <c r="N270" i="59"/>
  <c r="M270" i="59"/>
  <c r="L270" i="59"/>
  <c r="K270" i="59"/>
  <c r="J270" i="59"/>
  <c r="N269" i="59"/>
  <c r="M269" i="59"/>
  <c r="L269" i="59"/>
  <c r="K269" i="59"/>
  <c r="J269" i="59"/>
  <c r="N268" i="59"/>
  <c r="M268" i="59"/>
  <c r="L268" i="59"/>
  <c r="K268" i="59"/>
  <c r="J268" i="59"/>
  <c r="N267" i="59"/>
  <c r="M267" i="59"/>
  <c r="L267" i="59"/>
  <c r="K267" i="59"/>
  <c r="J267" i="59"/>
  <c r="N266" i="59"/>
  <c r="M266" i="59"/>
  <c r="L266" i="59"/>
  <c r="K266" i="59"/>
  <c r="J266" i="59"/>
  <c r="N265" i="59"/>
  <c r="M265" i="59"/>
  <c r="L265" i="59"/>
  <c r="K265" i="59"/>
  <c r="J265" i="59"/>
  <c r="N264" i="59"/>
  <c r="M264" i="59"/>
  <c r="L264" i="59"/>
  <c r="K264" i="59"/>
  <c r="J264" i="59"/>
  <c r="N263" i="59"/>
  <c r="M263" i="59"/>
  <c r="L263" i="59"/>
  <c r="K263" i="59"/>
  <c r="J263" i="59"/>
  <c r="N262" i="59"/>
  <c r="M262" i="59"/>
  <c r="L262" i="59"/>
  <c r="K262" i="59"/>
  <c r="J262" i="59"/>
  <c r="N261" i="59"/>
  <c r="M261" i="59"/>
  <c r="L261" i="59"/>
  <c r="K261" i="59"/>
  <c r="J261" i="59"/>
  <c r="N260" i="59"/>
  <c r="M260" i="59"/>
  <c r="L260" i="59"/>
  <c r="K260" i="59"/>
  <c r="J260" i="59"/>
  <c r="N259" i="59"/>
  <c r="M259" i="59"/>
  <c r="L259" i="59"/>
  <c r="K259" i="59"/>
  <c r="J259" i="59"/>
  <c r="N258" i="59"/>
  <c r="M258" i="59"/>
  <c r="L258" i="59"/>
  <c r="K258" i="59"/>
  <c r="J258" i="59"/>
  <c r="N257" i="59"/>
  <c r="M257" i="59"/>
  <c r="L257" i="59"/>
  <c r="K257" i="59"/>
  <c r="J257" i="59"/>
  <c r="N256" i="59"/>
  <c r="M256" i="59"/>
  <c r="L256" i="59"/>
  <c r="K256" i="59"/>
  <c r="J256" i="59"/>
  <c r="N255" i="59"/>
  <c r="M255" i="59"/>
  <c r="L255" i="59"/>
  <c r="K255" i="59"/>
  <c r="J255" i="59"/>
  <c r="N254" i="59"/>
  <c r="M254" i="59"/>
  <c r="L254" i="59"/>
  <c r="K254" i="59"/>
  <c r="J254" i="59"/>
  <c r="N253" i="59"/>
  <c r="M253" i="59"/>
  <c r="L253" i="59"/>
  <c r="K253" i="59"/>
  <c r="J253" i="59"/>
  <c r="N252" i="59"/>
  <c r="M252" i="59"/>
  <c r="L252" i="59"/>
  <c r="K252" i="59"/>
  <c r="J252" i="59"/>
  <c r="N251" i="59"/>
  <c r="M251" i="59"/>
  <c r="L251" i="59"/>
  <c r="K251" i="59"/>
  <c r="J251" i="59"/>
  <c r="N250" i="59"/>
  <c r="M250" i="59"/>
  <c r="L250" i="59"/>
  <c r="K250" i="59"/>
  <c r="J250" i="59"/>
  <c r="N249" i="59"/>
  <c r="M249" i="59"/>
  <c r="L249" i="59"/>
  <c r="K249" i="59"/>
  <c r="J249" i="59"/>
  <c r="N248" i="59"/>
  <c r="M248" i="59"/>
  <c r="L248" i="59"/>
  <c r="K248" i="59"/>
  <c r="J248" i="59"/>
  <c r="N247" i="59"/>
  <c r="M247" i="59"/>
  <c r="L247" i="59"/>
  <c r="K247" i="59"/>
  <c r="J247" i="59"/>
  <c r="N246" i="59"/>
  <c r="M246" i="59"/>
  <c r="L246" i="59"/>
  <c r="K246" i="59"/>
  <c r="J246" i="59"/>
  <c r="N245" i="59"/>
  <c r="M245" i="59"/>
  <c r="L245" i="59"/>
  <c r="K245" i="59"/>
  <c r="J245" i="59"/>
  <c r="N244" i="59"/>
  <c r="M244" i="59"/>
  <c r="L244" i="59"/>
  <c r="K244" i="59"/>
  <c r="J244" i="59"/>
  <c r="N243" i="59"/>
  <c r="M243" i="59"/>
  <c r="L243" i="59"/>
  <c r="K243" i="59"/>
  <c r="J243" i="59"/>
  <c r="N242" i="59"/>
  <c r="M242" i="59"/>
  <c r="L242" i="59"/>
  <c r="K242" i="59"/>
  <c r="J242" i="59"/>
  <c r="N241" i="59"/>
  <c r="M241" i="59"/>
  <c r="L241" i="59"/>
  <c r="K241" i="59"/>
  <c r="J241" i="59"/>
  <c r="N240" i="59"/>
  <c r="M240" i="59"/>
  <c r="L240" i="59"/>
  <c r="K240" i="59"/>
  <c r="J240" i="59"/>
  <c r="N239" i="59"/>
  <c r="M239" i="59"/>
  <c r="L239" i="59"/>
  <c r="K239" i="59"/>
  <c r="J239" i="59"/>
  <c r="N238" i="59"/>
  <c r="M238" i="59"/>
  <c r="L238" i="59"/>
  <c r="K238" i="59"/>
  <c r="J238" i="59"/>
  <c r="N237" i="59"/>
  <c r="M237" i="59"/>
  <c r="L237" i="59"/>
  <c r="K237" i="59"/>
  <c r="J237" i="59"/>
  <c r="N236" i="59"/>
  <c r="M236" i="59"/>
  <c r="L236" i="59"/>
  <c r="K236" i="59"/>
  <c r="J236" i="59"/>
  <c r="N235" i="59"/>
  <c r="M235" i="59"/>
  <c r="L235" i="59"/>
  <c r="K235" i="59"/>
  <c r="J235" i="59"/>
  <c r="N234" i="59"/>
  <c r="M234" i="59"/>
  <c r="L234" i="59"/>
  <c r="K234" i="59"/>
  <c r="J234" i="59"/>
  <c r="N233" i="59"/>
  <c r="M233" i="59"/>
  <c r="L233" i="59"/>
  <c r="K233" i="59"/>
  <c r="J233" i="59"/>
  <c r="N232" i="59"/>
  <c r="M232" i="59"/>
  <c r="L232" i="59"/>
  <c r="K232" i="59"/>
  <c r="J232" i="59"/>
  <c r="N231" i="59"/>
  <c r="M231" i="59"/>
  <c r="L231" i="59"/>
  <c r="K231" i="59"/>
  <c r="J231" i="59"/>
  <c r="N230" i="59"/>
  <c r="M230" i="59"/>
  <c r="L230" i="59"/>
  <c r="K230" i="59"/>
  <c r="J230" i="59"/>
  <c r="N229" i="59"/>
  <c r="M229" i="59"/>
  <c r="L229" i="59"/>
  <c r="K229" i="59"/>
  <c r="J229" i="59"/>
  <c r="N228" i="59"/>
  <c r="M228" i="59"/>
  <c r="L228" i="59"/>
  <c r="K228" i="59"/>
  <c r="J228" i="59"/>
  <c r="N227" i="59"/>
  <c r="M227" i="59"/>
  <c r="L227" i="59"/>
  <c r="K227" i="59"/>
  <c r="J227" i="59"/>
  <c r="N226" i="59"/>
  <c r="M226" i="59"/>
  <c r="L226" i="59"/>
  <c r="K226" i="59"/>
  <c r="J226" i="59"/>
  <c r="N225" i="59"/>
  <c r="M225" i="59"/>
  <c r="L225" i="59"/>
  <c r="K225" i="59"/>
  <c r="J225" i="59"/>
  <c r="N224" i="59"/>
  <c r="M224" i="59"/>
  <c r="L224" i="59"/>
  <c r="K224" i="59"/>
  <c r="J224" i="59"/>
  <c r="N223" i="59"/>
  <c r="M223" i="59"/>
  <c r="L223" i="59"/>
  <c r="K223" i="59"/>
  <c r="J223" i="59"/>
  <c r="N222" i="59"/>
  <c r="M222" i="59"/>
  <c r="L222" i="59"/>
  <c r="K222" i="59"/>
  <c r="J222" i="59"/>
  <c r="N221" i="59"/>
  <c r="M221" i="59"/>
  <c r="L221" i="59"/>
  <c r="K221" i="59"/>
  <c r="J221" i="59"/>
  <c r="N220" i="59"/>
  <c r="M220" i="59"/>
  <c r="L220" i="59"/>
  <c r="K220" i="59"/>
  <c r="J220" i="59"/>
  <c r="N219" i="59"/>
  <c r="M219" i="59"/>
  <c r="L219" i="59"/>
  <c r="K219" i="59"/>
  <c r="J219" i="59"/>
  <c r="N218" i="59"/>
  <c r="M218" i="59"/>
  <c r="L218" i="59"/>
  <c r="K218" i="59"/>
  <c r="J218" i="59"/>
  <c r="N217" i="59"/>
  <c r="M217" i="59"/>
  <c r="L217" i="59"/>
  <c r="K217" i="59"/>
  <c r="J217" i="59"/>
  <c r="N216" i="59"/>
  <c r="M216" i="59"/>
  <c r="L216" i="59"/>
  <c r="K216" i="59"/>
  <c r="J216" i="59"/>
  <c r="N215" i="59"/>
  <c r="M215" i="59"/>
  <c r="L215" i="59"/>
  <c r="K215" i="59"/>
  <c r="J215" i="59"/>
  <c r="N214" i="59"/>
  <c r="M214" i="59"/>
  <c r="L214" i="59"/>
  <c r="K214" i="59"/>
  <c r="J214" i="59"/>
  <c r="N213" i="59"/>
  <c r="M213" i="59"/>
  <c r="L213" i="59"/>
  <c r="K213" i="59"/>
  <c r="J213" i="59"/>
  <c r="N212" i="59"/>
  <c r="M212" i="59"/>
  <c r="L212" i="59"/>
  <c r="K212" i="59"/>
  <c r="J212" i="59"/>
  <c r="N211" i="59"/>
  <c r="M211" i="59"/>
  <c r="L211" i="59"/>
  <c r="K211" i="59"/>
  <c r="J211" i="59"/>
  <c r="N210" i="59"/>
  <c r="M210" i="59"/>
  <c r="L210" i="59"/>
  <c r="K210" i="59"/>
  <c r="J210" i="59"/>
  <c r="N209" i="59"/>
  <c r="M209" i="59"/>
  <c r="L209" i="59"/>
  <c r="K209" i="59"/>
  <c r="J209" i="59"/>
  <c r="N208" i="59"/>
  <c r="M208" i="59"/>
  <c r="L208" i="59"/>
  <c r="K208" i="59"/>
  <c r="J208" i="59"/>
  <c r="N207" i="59"/>
  <c r="M207" i="59"/>
  <c r="L207" i="59"/>
  <c r="K207" i="59"/>
  <c r="J207" i="59"/>
  <c r="N206" i="59"/>
  <c r="M206" i="59"/>
  <c r="L206" i="59"/>
  <c r="K206" i="59"/>
  <c r="J206" i="59"/>
  <c r="N205" i="59"/>
  <c r="M205" i="59"/>
  <c r="L205" i="59"/>
  <c r="K205" i="59"/>
  <c r="J205" i="59"/>
  <c r="N204" i="59"/>
  <c r="M204" i="59"/>
  <c r="L204" i="59"/>
  <c r="K204" i="59"/>
  <c r="J204" i="59"/>
  <c r="N203" i="59"/>
  <c r="M203" i="59"/>
  <c r="L203" i="59"/>
  <c r="K203" i="59"/>
  <c r="J203" i="59"/>
  <c r="N202" i="59"/>
  <c r="M202" i="59"/>
  <c r="L202" i="59"/>
  <c r="K202" i="59"/>
  <c r="J202" i="59"/>
  <c r="N201" i="59"/>
  <c r="M201" i="59"/>
  <c r="L201" i="59"/>
  <c r="K201" i="59"/>
  <c r="J201" i="59"/>
  <c r="N200" i="59"/>
  <c r="M200" i="59"/>
  <c r="L200" i="59"/>
  <c r="K200" i="59"/>
  <c r="J200" i="59"/>
  <c r="N199" i="59"/>
  <c r="M199" i="59"/>
  <c r="L199" i="59"/>
  <c r="K199" i="59"/>
  <c r="J199" i="59"/>
  <c r="N198" i="59"/>
  <c r="M198" i="59"/>
  <c r="L198" i="59"/>
  <c r="K198" i="59"/>
  <c r="J198" i="59"/>
  <c r="N197" i="59"/>
  <c r="M197" i="59"/>
  <c r="L197" i="59"/>
  <c r="K197" i="59"/>
  <c r="J197" i="59"/>
  <c r="N196" i="59"/>
  <c r="M196" i="59"/>
  <c r="L196" i="59"/>
  <c r="K196" i="59"/>
  <c r="J196" i="59"/>
  <c r="N195" i="59"/>
  <c r="M195" i="59"/>
  <c r="L195" i="59"/>
  <c r="K195" i="59"/>
  <c r="J195" i="59"/>
  <c r="N194" i="59"/>
  <c r="M194" i="59"/>
  <c r="L194" i="59"/>
  <c r="K194" i="59"/>
  <c r="J194" i="59"/>
  <c r="N193" i="59"/>
  <c r="M193" i="59"/>
  <c r="L193" i="59"/>
  <c r="K193" i="59"/>
  <c r="J193" i="59"/>
  <c r="N192" i="59"/>
  <c r="M192" i="59"/>
  <c r="L192" i="59"/>
  <c r="K192" i="59"/>
  <c r="J192" i="59"/>
  <c r="N191" i="59"/>
  <c r="M191" i="59"/>
  <c r="L191" i="59"/>
  <c r="K191" i="59"/>
  <c r="J191" i="59"/>
  <c r="N190" i="59"/>
  <c r="M190" i="59"/>
  <c r="L190" i="59"/>
  <c r="K190" i="59"/>
  <c r="J190" i="59"/>
  <c r="N189" i="59"/>
  <c r="M189" i="59"/>
  <c r="L189" i="59"/>
  <c r="K189" i="59"/>
  <c r="J189" i="59"/>
  <c r="N188" i="59"/>
  <c r="M188" i="59"/>
  <c r="L188" i="59"/>
  <c r="K188" i="59"/>
  <c r="J188" i="59"/>
  <c r="N187" i="59"/>
  <c r="M187" i="59"/>
  <c r="L187" i="59"/>
  <c r="K187" i="59"/>
  <c r="J187" i="59"/>
  <c r="N186" i="59"/>
  <c r="M186" i="59"/>
  <c r="L186" i="59"/>
  <c r="K186" i="59"/>
  <c r="J186" i="59"/>
  <c r="N185" i="59"/>
  <c r="M185" i="59"/>
  <c r="L185" i="59"/>
  <c r="K185" i="59"/>
  <c r="J185" i="59"/>
  <c r="N184" i="59"/>
  <c r="M184" i="59"/>
  <c r="L184" i="59"/>
  <c r="K184" i="59"/>
  <c r="J184" i="59"/>
  <c r="N183" i="59"/>
  <c r="M183" i="59"/>
  <c r="L183" i="59"/>
  <c r="K183" i="59"/>
  <c r="J183" i="59"/>
  <c r="N182" i="59"/>
  <c r="M182" i="59"/>
  <c r="L182" i="59"/>
  <c r="K182" i="59"/>
  <c r="J182" i="59"/>
  <c r="N181" i="59"/>
  <c r="M181" i="59"/>
  <c r="L181" i="59"/>
  <c r="K181" i="59"/>
  <c r="J181" i="59"/>
  <c r="N180" i="59"/>
  <c r="M180" i="59"/>
  <c r="L180" i="59"/>
  <c r="K180" i="59"/>
  <c r="J180" i="59"/>
  <c r="N179" i="59"/>
  <c r="M179" i="59"/>
  <c r="L179" i="59"/>
  <c r="K179" i="59"/>
  <c r="J179" i="59"/>
  <c r="N178" i="59"/>
  <c r="M178" i="59"/>
  <c r="L178" i="59"/>
  <c r="K178" i="59"/>
  <c r="J178" i="59"/>
  <c r="N177" i="59"/>
  <c r="M177" i="59"/>
  <c r="L177" i="59"/>
  <c r="K177" i="59"/>
  <c r="J177" i="59"/>
  <c r="N176" i="59"/>
  <c r="M176" i="59"/>
  <c r="L176" i="59"/>
  <c r="K176" i="59"/>
  <c r="J176" i="59"/>
  <c r="N175" i="59"/>
  <c r="M175" i="59"/>
  <c r="L175" i="59"/>
  <c r="K175" i="59"/>
  <c r="J175" i="59"/>
  <c r="N174" i="59"/>
  <c r="M174" i="59"/>
  <c r="L174" i="59"/>
  <c r="K174" i="59"/>
  <c r="J174" i="59"/>
  <c r="N173" i="59"/>
  <c r="M173" i="59"/>
  <c r="L173" i="59"/>
  <c r="K173" i="59"/>
  <c r="J173" i="59"/>
  <c r="N172" i="59"/>
  <c r="M172" i="59"/>
  <c r="L172" i="59"/>
  <c r="K172" i="59"/>
  <c r="J172" i="59"/>
  <c r="N171" i="59"/>
  <c r="M171" i="59"/>
  <c r="L171" i="59"/>
  <c r="K171" i="59"/>
  <c r="J171" i="59"/>
  <c r="N170" i="59"/>
  <c r="M170" i="59"/>
  <c r="L170" i="59"/>
  <c r="K170" i="59"/>
  <c r="J170" i="59"/>
  <c r="N169" i="59"/>
  <c r="M169" i="59"/>
  <c r="L169" i="59"/>
  <c r="K169" i="59"/>
  <c r="J169" i="59"/>
  <c r="N168" i="59"/>
  <c r="M168" i="59"/>
  <c r="L168" i="59"/>
  <c r="K168" i="59"/>
  <c r="J168" i="59"/>
  <c r="N167" i="59"/>
  <c r="M167" i="59"/>
  <c r="L167" i="59"/>
  <c r="K167" i="59"/>
  <c r="J167" i="59"/>
  <c r="N166" i="59"/>
  <c r="M166" i="59"/>
  <c r="L166" i="59"/>
  <c r="K166" i="59"/>
  <c r="J166" i="59"/>
  <c r="N165" i="59"/>
  <c r="M165" i="59"/>
  <c r="L165" i="59"/>
  <c r="K165" i="59"/>
  <c r="J165" i="59"/>
  <c r="N164" i="59"/>
  <c r="M164" i="59"/>
  <c r="L164" i="59"/>
  <c r="K164" i="59"/>
  <c r="J164" i="59"/>
  <c r="N163" i="59"/>
  <c r="M163" i="59"/>
  <c r="L163" i="59"/>
  <c r="K163" i="59"/>
  <c r="J163" i="59"/>
  <c r="N162" i="59"/>
  <c r="M162" i="59"/>
  <c r="L162" i="59"/>
  <c r="K162" i="59"/>
  <c r="J162" i="59"/>
  <c r="N161" i="59"/>
  <c r="M161" i="59"/>
  <c r="L161" i="59"/>
  <c r="K161" i="59"/>
  <c r="J161" i="59"/>
  <c r="N160" i="59"/>
  <c r="M160" i="59"/>
  <c r="L160" i="59"/>
  <c r="K160" i="59"/>
  <c r="J160" i="59"/>
  <c r="N159" i="59"/>
  <c r="M159" i="59"/>
  <c r="L159" i="59"/>
  <c r="K159" i="59"/>
  <c r="J159" i="59"/>
  <c r="N158" i="59"/>
  <c r="M158" i="59"/>
  <c r="L158" i="59"/>
  <c r="K158" i="59"/>
  <c r="J158" i="59"/>
  <c r="N157" i="59"/>
  <c r="M157" i="59"/>
  <c r="L157" i="59"/>
  <c r="K157" i="59"/>
  <c r="J157" i="59"/>
  <c r="N156" i="59"/>
  <c r="M156" i="59"/>
  <c r="L156" i="59"/>
  <c r="K156" i="59"/>
  <c r="J156" i="59"/>
  <c r="N155" i="59"/>
  <c r="M155" i="59"/>
  <c r="L155" i="59"/>
  <c r="K155" i="59"/>
  <c r="J155" i="59"/>
  <c r="N154" i="59"/>
  <c r="M154" i="59"/>
  <c r="L154" i="59"/>
  <c r="K154" i="59"/>
  <c r="J154" i="59"/>
  <c r="N153" i="59"/>
  <c r="M153" i="59"/>
  <c r="L153" i="59"/>
  <c r="K153" i="59"/>
  <c r="J153" i="59"/>
  <c r="N152" i="59"/>
  <c r="M152" i="59"/>
  <c r="L152" i="59"/>
  <c r="K152" i="59"/>
  <c r="J152" i="59"/>
  <c r="N151" i="59"/>
  <c r="M151" i="59"/>
  <c r="L151" i="59"/>
  <c r="K151" i="59"/>
  <c r="J151" i="59"/>
  <c r="N150" i="59"/>
  <c r="M150" i="59"/>
  <c r="L150" i="59"/>
  <c r="K150" i="59"/>
  <c r="J150" i="59"/>
  <c r="N149" i="59"/>
  <c r="M149" i="59"/>
  <c r="L149" i="59"/>
  <c r="K149" i="59"/>
  <c r="J149" i="59"/>
  <c r="N148" i="59"/>
  <c r="M148" i="59"/>
  <c r="L148" i="59"/>
  <c r="K148" i="59"/>
  <c r="J148" i="59"/>
  <c r="N147" i="59"/>
  <c r="M147" i="59"/>
  <c r="L147" i="59"/>
  <c r="K147" i="59"/>
  <c r="J147" i="59"/>
  <c r="N146" i="59"/>
  <c r="M146" i="59"/>
  <c r="L146" i="59"/>
  <c r="K146" i="59"/>
  <c r="J146" i="59"/>
  <c r="N145" i="59"/>
  <c r="M145" i="59"/>
  <c r="L145" i="59"/>
  <c r="K145" i="59"/>
  <c r="J145" i="59"/>
  <c r="N144" i="59"/>
  <c r="M144" i="59"/>
  <c r="L144" i="59"/>
  <c r="K144" i="59"/>
  <c r="J144" i="59"/>
  <c r="N143" i="59"/>
  <c r="M143" i="59"/>
  <c r="L143" i="59"/>
  <c r="K143" i="59"/>
  <c r="J143" i="59"/>
  <c r="N142" i="59"/>
  <c r="M142" i="59"/>
  <c r="L142" i="59"/>
  <c r="K142" i="59"/>
  <c r="J142" i="59"/>
  <c r="N141" i="59"/>
  <c r="M141" i="59"/>
  <c r="L141" i="59"/>
  <c r="K141" i="59"/>
  <c r="J141" i="59"/>
  <c r="N140" i="59"/>
  <c r="M140" i="59"/>
  <c r="L140" i="59"/>
  <c r="K140" i="59"/>
  <c r="J140" i="59"/>
  <c r="N139" i="59"/>
  <c r="M139" i="59"/>
  <c r="L139" i="59"/>
  <c r="K139" i="59"/>
  <c r="J139" i="59"/>
  <c r="N138" i="59"/>
  <c r="M138" i="59"/>
  <c r="L138" i="59"/>
  <c r="K138" i="59"/>
  <c r="J138" i="59"/>
  <c r="N137" i="59"/>
  <c r="M137" i="59"/>
  <c r="L137" i="59"/>
  <c r="K137" i="59"/>
  <c r="J137" i="59"/>
  <c r="N136" i="59"/>
  <c r="M136" i="59"/>
  <c r="L136" i="59"/>
  <c r="K136" i="59"/>
  <c r="J136" i="59"/>
  <c r="N135" i="59"/>
  <c r="M135" i="59"/>
  <c r="L135" i="59"/>
  <c r="K135" i="59"/>
  <c r="J135" i="59"/>
  <c r="N134" i="59"/>
  <c r="M134" i="59"/>
  <c r="L134" i="59"/>
  <c r="K134" i="59"/>
  <c r="J134" i="59"/>
  <c r="N133" i="59"/>
  <c r="M133" i="59"/>
  <c r="L133" i="59"/>
  <c r="K133" i="59"/>
  <c r="J133" i="59"/>
  <c r="N132" i="59"/>
  <c r="M132" i="59"/>
  <c r="L132" i="59"/>
  <c r="K132" i="59"/>
  <c r="J132" i="59"/>
  <c r="N131" i="59"/>
  <c r="M131" i="59"/>
  <c r="L131" i="59"/>
  <c r="K131" i="59"/>
  <c r="J131" i="59"/>
  <c r="N130" i="59"/>
  <c r="M130" i="59"/>
  <c r="L130" i="59"/>
  <c r="K130" i="59"/>
  <c r="J130" i="59"/>
  <c r="N129" i="59"/>
  <c r="M129" i="59"/>
  <c r="L129" i="59"/>
  <c r="K129" i="59"/>
  <c r="J129" i="59"/>
  <c r="N128" i="59"/>
  <c r="M128" i="59"/>
  <c r="L128" i="59"/>
  <c r="K128" i="59"/>
  <c r="J128" i="59"/>
  <c r="N127" i="59"/>
  <c r="M127" i="59"/>
  <c r="L127" i="59"/>
  <c r="K127" i="59"/>
  <c r="J127" i="59"/>
  <c r="N126" i="59"/>
  <c r="M126" i="59"/>
  <c r="L126" i="59"/>
  <c r="K126" i="59"/>
  <c r="J126" i="59"/>
  <c r="N125" i="59"/>
  <c r="M125" i="59"/>
  <c r="L125" i="59"/>
  <c r="K125" i="59"/>
  <c r="J125" i="59"/>
  <c r="N124" i="59"/>
  <c r="M124" i="59"/>
  <c r="L124" i="59"/>
  <c r="K124" i="59"/>
  <c r="J124" i="59"/>
  <c r="N123" i="59"/>
  <c r="M123" i="59"/>
  <c r="L123" i="59"/>
  <c r="K123" i="59"/>
  <c r="J123" i="59"/>
  <c r="N122" i="59"/>
  <c r="M122" i="59"/>
  <c r="L122" i="59"/>
  <c r="K122" i="59"/>
  <c r="J122" i="59"/>
  <c r="N121" i="59"/>
  <c r="M121" i="59"/>
  <c r="L121" i="59"/>
  <c r="K121" i="59"/>
  <c r="J121" i="59"/>
  <c r="N120" i="59"/>
  <c r="M120" i="59"/>
  <c r="L120" i="59"/>
  <c r="K120" i="59"/>
  <c r="J120" i="59"/>
  <c r="N119" i="59"/>
  <c r="M119" i="59"/>
  <c r="L119" i="59"/>
  <c r="K119" i="59"/>
  <c r="J119" i="59"/>
  <c r="N118" i="59"/>
  <c r="M118" i="59"/>
  <c r="L118" i="59"/>
  <c r="K118" i="59"/>
  <c r="J118" i="59"/>
  <c r="C70" i="59"/>
  <c r="C71" i="59"/>
  <c r="C72" i="59"/>
  <c r="C73" i="59"/>
  <c r="C74" i="59"/>
  <c r="C75" i="59"/>
  <c r="C76" i="59"/>
  <c r="C77" i="59"/>
  <c r="C78" i="59"/>
  <c r="C79" i="59"/>
  <c r="C80" i="59"/>
  <c r="C81" i="59"/>
  <c r="C82" i="59"/>
  <c r="C83" i="59"/>
  <c r="C84" i="59"/>
  <c r="C69" i="59"/>
  <c r="C4" i="59"/>
  <c r="C5" i="59"/>
  <c r="C6" i="59"/>
  <c r="C7" i="59"/>
  <c r="C8" i="59"/>
  <c r="C9" i="59"/>
  <c r="C10" i="59"/>
  <c r="C11" i="59"/>
  <c r="C12" i="59"/>
  <c r="C13" i="59"/>
  <c r="C14" i="59"/>
  <c r="C15" i="59"/>
  <c r="C16" i="59"/>
  <c r="C17" i="59"/>
  <c r="C18" i="59"/>
  <c r="C19" i="59"/>
  <c r="C20" i="59"/>
  <c r="C21" i="59"/>
  <c r="C22" i="59"/>
  <c r="C23" i="59"/>
  <c r="C24" i="59"/>
  <c r="C25" i="59"/>
  <c r="C26" i="59"/>
  <c r="C27" i="59"/>
  <c r="C28" i="59"/>
  <c r="C29" i="59"/>
  <c r="C30" i="59"/>
  <c r="C31" i="59"/>
  <c r="C32" i="59"/>
  <c r="C33" i="59"/>
  <c r="C34" i="59"/>
  <c r="C35" i="59"/>
  <c r="C36" i="59"/>
  <c r="C37" i="59"/>
  <c r="C38" i="59"/>
  <c r="C39" i="59"/>
  <c r="C40" i="59"/>
  <c r="C41" i="59"/>
  <c r="C42" i="59"/>
  <c r="C43" i="59"/>
  <c r="C44" i="59"/>
  <c r="C45" i="59"/>
  <c r="C46" i="59"/>
  <c r="C47" i="59"/>
  <c r="C48" i="59"/>
  <c r="C49" i="59"/>
  <c r="C50" i="59"/>
  <c r="C51" i="59"/>
  <c r="C52" i="59"/>
  <c r="C53" i="59"/>
  <c r="C54" i="59"/>
  <c r="C55" i="59"/>
  <c r="C56" i="59"/>
  <c r="C57" i="59"/>
  <c r="C58" i="59"/>
  <c r="C59" i="59"/>
  <c r="C60" i="59"/>
  <c r="C61" i="59"/>
  <c r="C62" i="59"/>
  <c r="C63" i="59"/>
  <c r="C64" i="59"/>
  <c r="C65" i="59"/>
  <c r="C66" i="59"/>
  <c r="C3" i="59"/>
  <c r="N66" i="59"/>
  <c r="M66" i="59"/>
  <c r="L66" i="59"/>
  <c r="K66" i="59"/>
  <c r="N65" i="59"/>
  <c r="M65" i="59"/>
  <c r="L65" i="59"/>
  <c r="K65" i="59"/>
  <c r="N64" i="59"/>
  <c r="M64" i="59"/>
  <c r="L64" i="59"/>
  <c r="K64" i="59"/>
  <c r="N63" i="59"/>
  <c r="M63" i="59"/>
  <c r="L63" i="59"/>
  <c r="K63" i="59"/>
  <c r="N62" i="59"/>
  <c r="M62" i="59"/>
  <c r="L62" i="59"/>
  <c r="K62" i="59"/>
  <c r="N61" i="59"/>
  <c r="M61" i="59"/>
  <c r="L61" i="59"/>
  <c r="K61" i="59"/>
  <c r="N60" i="59"/>
  <c r="M60" i="59"/>
  <c r="L60" i="59"/>
  <c r="K60" i="59"/>
  <c r="N59" i="59"/>
  <c r="M59" i="59"/>
  <c r="L59" i="59"/>
  <c r="K59" i="59"/>
  <c r="N58" i="59"/>
  <c r="M58" i="59"/>
  <c r="L58" i="59"/>
  <c r="K58" i="59"/>
  <c r="N57" i="59"/>
  <c r="M57" i="59"/>
  <c r="L57" i="59"/>
  <c r="K57" i="59"/>
  <c r="N56" i="59"/>
  <c r="M56" i="59"/>
  <c r="L56" i="59"/>
  <c r="K56" i="59"/>
  <c r="N55" i="59"/>
  <c r="M55" i="59"/>
  <c r="L55" i="59"/>
  <c r="K55" i="59"/>
  <c r="N54" i="59"/>
  <c r="M54" i="59"/>
  <c r="L54" i="59"/>
  <c r="K54" i="59"/>
  <c r="N53" i="59"/>
  <c r="M53" i="59"/>
  <c r="L53" i="59"/>
  <c r="K53" i="59"/>
  <c r="N52" i="59"/>
  <c r="M52" i="59"/>
  <c r="L52" i="59"/>
  <c r="K52" i="59"/>
  <c r="N51" i="59"/>
  <c r="M51" i="59"/>
  <c r="L51" i="59"/>
  <c r="K51" i="59"/>
  <c r="N50" i="59"/>
  <c r="M50" i="59"/>
  <c r="L50" i="59"/>
  <c r="K50" i="59"/>
  <c r="N49" i="59"/>
  <c r="M49" i="59"/>
  <c r="L49" i="59"/>
  <c r="K49" i="59"/>
  <c r="N48" i="59"/>
  <c r="M48" i="59"/>
  <c r="L48" i="59"/>
  <c r="K48" i="59"/>
  <c r="N47" i="59"/>
  <c r="M47" i="59"/>
  <c r="L47" i="59"/>
  <c r="K47" i="59"/>
  <c r="N46" i="59"/>
  <c r="M46" i="59"/>
  <c r="L46" i="59"/>
  <c r="K46" i="59"/>
  <c r="N45" i="59"/>
  <c r="M45" i="59"/>
  <c r="L45" i="59"/>
  <c r="K45" i="59"/>
  <c r="N44" i="59"/>
  <c r="M44" i="59"/>
  <c r="L44" i="59"/>
  <c r="K44" i="59"/>
  <c r="N43" i="59"/>
  <c r="M43" i="59"/>
  <c r="L43" i="59"/>
  <c r="K43" i="59"/>
  <c r="N42" i="59"/>
  <c r="M42" i="59"/>
  <c r="L42" i="59"/>
  <c r="K42" i="59"/>
  <c r="N41" i="59"/>
  <c r="M41" i="59"/>
  <c r="L41" i="59"/>
  <c r="K41" i="59"/>
  <c r="N40" i="59"/>
  <c r="M40" i="59"/>
  <c r="L40" i="59"/>
  <c r="K40" i="59"/>
  <c r="N39" i="59"/>
  <c r="M39" i="59"/>
  <c r="L39" i="59"/>
  <c r="K39" i="59"/>
  <c r="N38" i="59"/>
  <c r="M38" i="59"/>
  <c r="L38" i="59"/>
  <c r="K38" i="59"/>
  <c r="N37" i="59"/>
  <c r="M37" i="59"/>
  <c r="L37" i="59"/>
  <c r="K37" i="59"/>
  <c r="N36" i="59"/>
  <c r="M36" i="59"/>
  <c r="L36" i="59"/>
  <c r="K36" i="59"/>
  <c r="N35" i="59"/>
  <c r="M35" i="59"/>
  <c r="L35" i="59"/>
  <c r="K35" i="59"/>
  <c r="N34" i="59"/>
  <c r="M34" i="59"/>
  <c r="L34" i="59"/>
  <c r="K34" i="59"/>
  <c r="N33" i="59"/>
  <c r="M33" i="59"/>
  <c r="L33" i="59"/>
  <c r="K33" i="59"/>
  <c r="N32" i="59"/>
  <c r="M32" i="59"/>
  <c r="L32" i="59"/>
  <c r="K32" i="59"/>
  <c r="N31" i="59"/>
  <c r="M31" i="59"/>
  <c r="L31" i="59"/>
  <c r="K31" i="59"/>
  <c r="N30" i="59"/>
  <c r="M30" i="59"/>
  <c r="L30" i="59"/>
  <c r="K30" i="59"/>
  <c r="N29" i="59"/>
  <c r="M29" i="59"/>
  <c r="L29" i="59"/>
  <c r="K29" i="59"/>
  <c r="N28" i="59"/>
  <c r="M28" i="59"/>
  <c r="L28" i="59"/>
  <c r="K28" i="59"/>
  <c r="N27" i="59"/>
  <c r="M27" i="59"/>
  <c r="L27" i="59"/>
  <c r="K27" i="59"/>
  <c r="N26" i="59"/>
  <c r="M26" i="59"/>
  <c r="L26" i="59"/>
  <c r="K26" i="59"/>
  <c r="N25" i="59"/>
  <c r="M25" i="59"/>
  <c r="L25" i="59"/>
  <c r="K25" i="59"/>
  <c r="N24" i="59"/>
  <c r="M24" i="59"/>
  <c r="L24" i="59"/>
  <c r="K24" i="59"/>
  <c r="N23" i="59"/>
  <c r="M23" i="59"/>
  <c r="L23" i="59"/>
  <c r="K23" i="59"/>
  <c r="N22" i="59"/>
  <c r="M22" i="59"/>
  <c r="L22" i="59"/>
  <c r="K22" i="59"/>
  <c r="N21" i="59"/>
  <c r="M21" i="59"/>
  <c r="L21" i="59"/>
  <c r="K21" i="59"/>
  <c r="N20" i="59"/>
  <c r="M20" i="59"/>
  <c r="L20" i="59"/>
  <c r="K20" i="59"/>
  <c r="N19" i="59"/>
  <c r="M19" i="59"/>
  <c r="L19" i="59"/>
  <c r="K19" i="59"/>
  <c r="DY10" i="60"/>
  <c r="DX10" i="60"/>
  <c r="DW10" i="60"/>
  <c r="DV10" i="60"/>
  <c r="DU10" i="60"/>
  <c r="DT10" i="60"/>
  <c r="DS10" i="60"/>
  <c r="DR10" i="60"/>
  <c r="DQ10" i="60"/>
  <c r="DP10" i="60"/>
  <c r="DO10" i="60"/>
  <c r="DN10" i="60"/>
  <c r="DM10" i="60"/>
  <c r="DL10" i="60"/>
  <c r="DK10" i="60"/>
  <c r="DJ10" i="60"/>
  <c r="DI10" i="60"/>
  <c r="DH10" i="60"/>
  <c r="DG10" i="60"/>
  <c r="DF10" i="60"/>
  <c r="DE10" i="60"/>
  <c r="DD10" i="60"/>
  <c r="DC10" i="60"/>
  <c r="DB10" i="60"/>
  <c r="BF10" i="60"/>
  <c r="BE10" i="60"/>
  <c r="BD10" i="60"/>
  <c r="BC10" i="60"/>
  <c r="BB10" i="60"/>
  <c r="BA10" i="60"/>
  <c r="CL10" i="60"/>
  <c r="CM10" i="60"/>
  <c r="CN10" i="60"/>
  <c r="CO10" i="60"/>
  <c r="CP10" i="60"/>
  <c r="CQ10" i="60"/>
  <c r="CR10" i="60"/>
  <c r="CS10" i="60"/>
  <c r="CT10" i="60"/>
  <c r="CU10" i="60"/>
  <c r="CV10" i="60"/>
  <c r="CW10" i="60"/>
  <c r="CX10" i="60"/>
  <c r="CY10" i="60"/>
  <c r="CZ10" i="60"/>
  <c r="DA10" i="60"/>
  <c r="CJ10" i="60"/>
  <c r="CI10" i="60"/>
  <c r="CH10" i="60"/>
  <c r="CG10" i="60"/>
  <c r="CF10" i="60"/>
  <c r="CE10" i="60"/>
  <c r="CD10" i="60"/>
  <c r="CC10" i="60"/>
  <c r="CB10" i="60"/>
  <c r="CA10" i="60"/>
  <c r="BZ10" i="60"/>
  <c r="BY10" i="60"/>
  <c r="BX10" i="60"/>
  <c r="BW10" i="60"/>
  <c r="BV10" i="60"/>
  <c r="BU10" i="60"/>
  <c r="BT10" i="60"/>
  <c r="BS10" i="60"/>
  <c r="BR10" i="60"/>
  <c r="BQ10" i="60"/>
  <c r="BP10" i="60"/>
  <c r="BO10" i="60"/>
  <c r="BN10" i="60"/>
  <c r="BM10" i="60"/>
  <c r="BL10" i="60"/>
  <c r="BK10" i="60"/>
  <c r="BJ10" i="60"/>
  <c r="BI10" i="60"/>
  <c r="BH10" i="60"/>
  <c r="CK10" i="60"/>
  <c r="BG10" i="60"/>
  <c r="AW44" i="59"/>
  <c r="AV44" i="59"/>
  <c r="AU44" i="59"/>
  <c r="AW43" i="59"/>
  <c r="AV43" i="59"/>
  <c r="AU43" i="59"/>
  <c r="AW42" i="59"/>
  <c r="AV42" i="59"/>
  <c r="AU42" i="59"/>
  <c r="AW41" i="59"/>
  <c r="AV41" i="59"/>
  <c r="AU41" i="59"/>
  <c r="AW40" i="59"/>
  <c r="AV40" i="59"/>
  <c r="AU40" i="59"/>
  <c r="AW39" i="59"/>
  <c r="AV39" i="59"/>
  <c r="AU39" i="59"/>
  <c r="AW38" i="59"/>
  <c r="AV38" i="59"/>
  <c r="AU38" i="59"/>
  <c r="AW37" i="59"/>
  <c r="AV37" i="59"/>
  <c r="AU37" i="59"/>
  <c r="AM230" i="59"/>
  <c r="AL230" i="59"/>
  <c r="AK230" i="59"/>
  <c r="AJ230" i="59"/>
  <c r="AM229" i="59"/>
  <c r="AL229" i="59"/>
  <c r="AK229" i="59"/>
  <c r="AJ229" i="59"/>
  <c r="AM228" i="59"/>
  <c r="AL228" i="59"/>
  <c r="AK228" i="59"/>
  <c r="AJ228" i="59"/>
  <c r="AM227" i="59"/>
  <c r="AL227" i="59"/>
  <c r="AK227" i="59"/>
  <c r="AJ227" i="59"/>
  <c r="AM226" i="59"/>
  <c r="AL226" i="59"/>
  <c r="AK226" i="59"/>
  <c r="AJ226" i="59"/>
  <c r="AM225" i="59"/>
  <c r="AL225" i="59"/>
  <c r="AK225" i="59"/>
  <c r="AJ225" i="59"/>
  <c r="AM224" i="59"/>
  <c r="AL224" i="59"/>
  <c r="AK224" i="59"/>
  <c r="AJ224" i="59"/>
  <c r="AM223" i="59"/>
  <c r="AL223" i="59"/>
  <c r="AK223" i="59"/>
  <c r="AJ223" i="59"/>
  <c r="AM222" i="59"/>
  <c r="AL222" i="59"/>
  <c r="AK222" i="59"/>
  <c r="AJ222" i="59"/>
  <c r="AM221" i="59"/>
  <c r="AL221" i="59"/>
  <c r="AK221" i="59"/>
  <c r="AJ221" i="59"/>
  <c r="AM220" i="59"/>
  <c r="AL220" i="59"/>
  <c r="AK220" i="59"/>
  <c r="AJ220" i="59"/>
  <c r="AM219" i="59"/>
  <c r="AL219" i="59"/>
  <c r="AK219" i="59"/>
  <c r="AJ219" i="59"/>
  <c r="AM218" i="59"/>
  <c r="AL218" i="59"/>
  <c r="AK218" i="59"/>
  <c r="AJ218" i="59"/>
  <c r="AM217" i="59"/>
  <c r="AL217" i="59"/>
  <c r="AK217" i="59"/>
  <c r="AJ217" i="59"/>
  <c r="AM216" i="59"/>
  <c r="AL216" i="59"/>
  <c r="AK216" i="59"/>
  <c r="AJ216" i="59"/>
  <c r="AM215" i="59"/>
  <c r="AL215" i="59"/>
  <c r="AK215" i="59"/>
  <c r="AJ215" i="59"/>
  <c r="AM212" i="59"/>
  <c r="AL212" i="59"/>
  <c r="AK212" i="59"/>
  <c r="AJ212" i="59"/>
  <c r="AM211" i="59"/>
  <c r="AL211" i="59"/>
  <c r="AK211" i="59"/>
  <c r="AJ211" i="59"/>
  <c r="AM210" i="59"/>
  <c r="AL210" i="59"/>
  <c r="AK210" i="59"/>
  <c r="AJ210" i="59"/>
  <c r="AM209" i="59"/>
  <c r="AL209" i="59"/>
  <c r="AK209" i="59"/>
  <c r="AJ209" i="59"/>
  <c r="AM208" i="59"/>
  <c r="AL208" i="59"/>
  <c r="AK208" i="59"/>
  <c r="AJ208" i="59"/>
  <c r="AM207" i="59"/>
  <c r="AL207" i="59"/>
  <c r="AK207" i="59"/>
  <c r="AJ207" i="59"/>
  <c r="AM206" i="59"/>
  <c r="AL206" i="59"/>
  <c r="AK206" i="59"/>
  <c r="AJ206" i="59"/>
  <c r="AM205" i="59"/>
  <c r="AL205" i="59"/>
  <c r="AK205" i="59"/>
  <c r="AJ205" i="59"/>
  <c r="AM204" i="59"/>
  <c r="AL204" i="59"/>
  <c r="AK204" i="59"/>
  <c r="AJ204" i="59"/>
  <c r="AM203" i="59"/>
  <c r="AL203" i="59"/>
  <c r="AK203" i="59"/>
  <c r="AJ203" i="59"/>
  <c r="AM202" i="59"/>
  <c r="AL202" i="59"/>
  <c r="AK202" i="59"/>
  <c r="AJ202" i="59"/>
  <c r="AM201" i="59"/>
  <c r="AL201" i="59"/>
  <c r="AK201" i="59"/>
  <c r="AJ201" i="59"/>
  <c r="AM200" i="59"/>
  <c r="AL200" i="59"/>
  <c r="AK200" i="59"/>
  <c r="AJ200" i="59"/>
  <c r="AM199" i="59"/>
  <c r="AL199" i="59"/>
  <c r="AK199" i="59"/>
  <c r="AJ199" i="59"/>
  <c r="AM198" i="59"/>
  <c r="AL198" i="59"/>
  <c r="AK198" i="59"/>
  <c r="AJ198" i="59"/>
  <c r="AM197" i="59"/>
  <c r="AL197" i="59"/>
  <c r="AK197" i="59"/>
  <c r="AJ197" i="59"/>
  <c r="AA230" i="59"/>
  <c r="Z230" i="59"/>
  <c r="Y230" i="59"/>
  <c r="X230" i="59"/>
  <c r="AA229" i="59"/>
  <c r="Z229" i="59"/>
  <c r="Y229" i="59"/>
  <c r="X229" i="59"/>
  <c r="AA228" i="59"/>
  <c r="Z228" i="59"/>
  <c r="Y228" i="59"/>
  <c r="X228" i="59"/>
  <c r="AA227" i="59"/>
  <c r="Z227" i="59"/>
  <c r="Y227" i="59"/>
  <c r="X227" i="59"/>
  <c r="AA226" i="59"/>
  <c r="Z226" i="59"/>
  <c r="Y226" i="59"/>
  <c r="X226" i="59"/>
  <c r="AA225" i="59"/>
  <c r="Z225" i="59"/>
  <c r="Y225" i="59"/>
  <c r="X225" i="59"/>
  <c r="AA224" i="59"/>
  <c r="Z224" i="59"/>
  <c r="Y224" i="59"/>
  <c r="X224" i="59"/>
  <c r="AA223" i="59"/>
  <c r="Z223" i="59"/>
  <c r="Y223" i="59"/>
  <c r="X223" i="59"/>
  <c r="AA222" i="59"/>
  <c r="Z222" i="59"/>
  <c r="Y222" i="59"/>
  <c r="X222" i="59"/>
  <c r="AA221" i="59"/>
  <c r="Z221" i="59"/>
  <c r="Y221" i="59"/>
  <c r="X221" i="59"/>
  <c r="AA220" i="59"/>
  <c r="Z220" i="59"/>
  <c r="Y220" i="59"/>
  <c r="X220" i="59"/>
  <c r="AA219" i="59"/>
  <c r="Z219" i="59"/>
  <c r="Y219" i="59"/>
  <c r="X219" i="59"/>
  <c r="AA218" i="59"/>
  <c r="Z218" i="59"/>
  <c r="Y218" i="59"/>
  <c r="X218" i="59"/>
  <c r="AA217" i="59"/>
  <c r="Z217" i="59"/>
  <c r="Y217" i="59"/>
  <c r="X217" i="59"/>
  <c r="AA216" i="59"/>
  <c r="Z216" i="59"/>
  <c r="Y216" i="59"/>
  <c r="X216" i="59"/>
  <c r="AA215" i="59"/>
  <c r="Z215" i="59"/>
  <c r="Y215" i="59"/>
  <c r="X215" i="59"/>
  <c r="AA212" i="59"/>
  <c r="Z212" i="59"/>
  <c r="Y212" i="59"/>
  <c r="X212" i="59"/>
  <c r="AA211" i="59"/>
  <c r="Z211" i="59"/>
  <c r="Y211" i="59"/>
  <c r="X211" i="59"/>
  <c r="AA210" i="59"/>
  <c r="Z210" i="59"/>
  <c r="Y210" i="59"/>
  <c r="X210" i="59"/>
  <c r="AA209" i="59"/>
  <c r="Z209" i="59"/>
  <c r="Y209" i="59"/>
  <c r="X209" i="59"/>
  <c r="AA208" i="59"/>
  <c r="Z208" i="59"/>
  <c r="Y208" i="59"/>
  <c r="X208" i="59"/>
  <c r="AA207" i="59"/>
  <c r="Z207" i="59"/>
  <c r="Y207" i="59"/>
  <c r="X207" i="59"/>
  <c r="AA206" i="59"/>
  <c r="Z206" i="59"/>
  <c r="Y206" i="59"/>
  <c r="X206" i="59"/>
  <c r="AA205" i="59"/>
  <c r="Z205" i="59"/>
  <c r="Y205" i="59"/>
  <c r="X205" i="59"/>
  <c r="AA204" i="59"/>
  <c r="Z204" i="59"/>
  <c r="Y204" i="59"/>
  <c r="X204" i="59"/>
  <c r="AA203" i="59"/>
  <c r="Z203" i="59"/>
  <c r="Y203" i="59"/>
  <c r="X203" i="59"/>
  <c r="AA202" i="59"/>
  <c r="Z202" i="59"/>
  <c r="Y202" i="59"/>
  <c r="X202" i="59"/>
  <c r="AA201" i="59"/>
  <c r="Z201" i="59"/>
  <c r="Y201" i="59"/>
  <c r="X201" i="59"/>
  <c r="AA200" i="59"/>
  <c r="Z200" i="59"/>
  <c r="Y200" i="59"/>
  <c r="X200" i="59"/>
  <c r="AA199" i="59"/>
  <c r="Z199" i="59"/>
  <c r="Y199" i="59"/>
  <c r="X199" i="59"/>
  <c r="AA198" i="59"/>
  <c r="Z198" i="59"/>
  <c r="Y198" i="59"/>
  <c r="X198" i="59"/>
  <c r="AA197" i="59"/>
  <c r="Z197" i="59"/>
  <c r="Y197" i="59"/>
  <c r="X197" i="59"/>
  <c r="O360" i="59"/>
  <c r="N360" i="59"/>
  <c r="L360" i="59"/>
  <c r="K360" i="59"/>
  <c r="J360" i="59"/>
  <c r="O356" i="59"/>
  <c r="N356" i="59"/>
  <c r="L356" i="59"/>
  <c r="K356" i="59"/>
  <c r="J356" i="59"/>
  <c r="O352" i="59"/>
  <c r="N352" i="59"/>
  <c r="L352" i="59"/>
  <c r="K352" i="59"/>
  <c r="J352" i="59"/>
  <c r="O348" i="59"/>
  <c r="N348" i="59"/>
  <c r="L348" i="59"/>
  <c r="K348" i="59"/>
  <c r="J348" i="59"/>
  <c r="O344" i="59"/>
  <c r="N344" i="59"/>
  <c r="L344" i="59"/>
  <c r="K344" i="59"/>
  <c r="J344" i="59"/>
  <c r="O340" i="59"/>
  <c r="N340" i="59"/>
  <c r="L340" i="59"/>
  <c r="K340" i="59"/>
  <c r="J340" i="59"/>
  <c r="O359" i="59"/>
  <c r="N359" i="59"/>
  <c r="L359" i="59"/>
  <c r="K359" i="59"/>
  <c r="J359" i="59"/>
  <c r="O355" i="59"/>
  <c r="N355" i="59"/>
  <c r="L355" i="59"/>
  <c r="K355" i="59"/>
  <c r="J355" i="59"/>
  <c r="O351" i="59"/>
  <c r="N351" i="59"/>
  <c r="L351" i="59"/>
  <c r="K351" i="59"/>
  <c r="J351" i="59"/>
  <c r="O347" i="59"/>
  <c r="N347" i="59"/>
  <c r="L347" i="59"/>
  <c r="K347" i="59"/>
  <c r="J347" i="59"/>
  <c r="O343" i="59"/>
  <c r="N343" i="59"/>
  <c r="L343" i="59"/>
  <c r="K343" i="59"/>
  <c r="J343" i="59"/>
  <c r="O339" i="59"/>
  <c r="N339" i="59"/>
  <c r="L339" i="59"/>
  <c r="K339" i="59"/>
  <c r="J339" i="59"/>
  <c r="O358" i="59"/>
  <c r="N358" i="59"/>
  <c r="L358" i="59"/>
  <c r="K358" i="59"/>
  <c r="J358" i="59"/>
  <c r="O354" i="59"/>
  <c r="N354" i="59"/>
  <c r="L354" i="59"/>
  <c r="K354" i="59"/>
  <c r="J354" i="59"/>
  <c r="O350" i="59"/>
  <c r="N350" i="59"/>
  <c r="L350" i="59"/>
  <c r="K350" i="59"/>
  <c r="J350" i="59"/>
  <c r="O346" i="59"/>
  <c r="N346" i="59"/>
  <c r="L346" i="59"/>
  <c r="K346" i="59"/>
  <c r="J346" i="59"/>
  <c r="O342" i="59"/>
  <c r="N342" i="59"/>
  <c r="L342" i="59"/>
  <c r="K342" i="59"/>
  <c r="J342" i="59"/>
  <c r="O338" i="59"/>
  <c r="N338" i="59"/>
  <c r="L338" i="59"/>
  <c r="K338" i="59"/>
  <c r="J338" i="59"/>
  <c r="O361" i="59"/>
  <c r="N361" i="59"/>
  <c r="L361" i="59"/>
  <c r="K361" i="59"/>
  <c r="J361" i="59"/>
  <c r="O357" i="59"/>
  <c r="N357" i="59"/>
  <c r="L357" i="59"/>
  <c r="K357" i="59"/>
  <c r="J357" i="59"/>
  <c r="O353" i="59"/>
  <c r="N353" i="59"/>
  <c r="L353" i="59"/>
  <c r="K353" i="59"/>
  <c r="J353" i="59"/>
  <c r="O349" i="59"/>
  <c r="N349" i="59"/>
  <c r="L349" i="59"/>
  <c r="K349" i="59"/>
  <c r="J349" i="59"/>
  <c r="O345" i="59"/>
  <c r="N345" i="59"/>
  <c r="L345" i="59"/>
  <c r="K345" i="59"/>
  <c r="J345" i="59"/>
  <c r="O341" i="59"/>
  <c r="N341" i="59"/>
  <c r="L341" i="59"/>
  <c r="K341" i="59"/>
  <c r="J341" i="59"/>
  <c r="O337" i="59"/>
  <c r="N337" i="59"/>
  <c r="L337" i="59"/>
  <c r="K337" i="59"/>
  <c r="J337" i="59"/>
  <c r="AW10" i="59"/>
  <c r="AV10" i="59"/>
  <c r="AU10" i="59"/>
  <c r="AW9" i="59"/>
  <c r="AV9" i="59"/>
  <c r="AU9" i="59"/>
  <c r="AW8" i="59"/>
  <c r="AV8" i="59"/>
  <c r="AU8" i="59"/>
  <c r="AW7" i="59"/>
  <c r="AV7" i="59"/>
  <c r="AU7" i="59"/>
  <c r="AW6" i="59"/>
  <c r="AV6" i="59"/>
  <c r="AU6" i="59"/>
  <c r="AW5" i="59"/>
  <c r="AV5" i="59"/>
  <c r="AU5" i="59"/>
  <c r="AW4" i="59"/>
  <c r="AV4" i="59"/>
  <c r="AU4" i="59"/>
  <c r="AV3" i="59"/>
  <c r="AU3" i="59"/>
  <c r="AW3" i="59"/>
  <c r="N117" i="59"/>
  <c r="M117" i="59"/>
  <c r="L117" i="59"/>
  <c r="K117" i="59"/>
  <c r="J117" i="59"/>
  <c r="N116" i="59"/>
  <c r="M116" i="59"/>
  <c r="L116" i="59"/>
  <c r="K116" i="59"/>
  <c r="J116" i="59"/>
  <c r="N115" i="59"/>
  <c r="M115" i="59"/>
  <c r="L115" i="59"/>
  <c r="K115" i="59"/>
  <c r="J115" i="59"/>
  <c r="N114" i="59"/>
  <c r="M114" i="59"/>
  <c r="L114" i="59"/>
  <c r="K114" i="59"/>
  <c r="J114" i="59"/>
  <c r="N113" i="59"/>
  <c r="M113" i="59"/>
  <c r="L113" i="59"/>
  <c r="K113" i="59"/>
  <c r="J113" i="59"/>
  <c r="N112" i="59"/>
  <c r="M112" i="59"/>
  <c r="L112" i="59"/>
  <c r="K112" i="59"/>
  <c r="J112" i="59"/>
  <c r="N111" i="59"/>
  <c r="M111" i="59"/>
  <c r="L111" i="59"/>
  <c r="K111" i="59"/>
  <c r="J111" i="59"/>
  <c r="N110" i="59"/>
  <c r="M110" i="59"/>
  <c r="L110" i="59"/>
  <c r="K110" i="59"/>
  <c r="J110" i="59"/>
  <c r="N109" i="59"/>
  <c r="M109" i="59"/>
  <c r="L109" i="59"/>
  <c r="K109" i="59"/>
  <c r="J109" i="59"/>
  <c r="N108" i="59"/>
  <c r="M108" i="59"/>
  <c r="L108" i="59"/>
  <c r="K108" i="59"/>
  <c r="J108" i="59"/>
  <c r="N107" i="59"/>
  <c r="M107" i="59"/>
  <c r="L107" i="59"/>
  <c r="K107" i="59"/>
  <c r="J107" i="59"/>
  <c r="N106" i="59"/>
  <c r="M106" i="59"/>
  <c r="L106" i="59"/>
  <c r="K106" i="59"/>
  <c r="J106" i="59"/>
  <c r="N105" i="59"/>
  <c r="M105" i="59"/>
  <c r="L105" i="59"/>
  <c r="K105" i="59"/>
  <c r="J105" i="59"/>
  <c r="N104" i="59"/>
  <c r="M104" i="59"/>
  <c r="L104" i="59"/>
  <c r="K104" i="59"/>
  <c r="J104" i="59"/>
  <c r="N103" i="59"/>
  <c r="M103" i="59"/>
  <c r="L103" i="59"/>
  <c r="K103" i="59"/>
  <c r="J103" i="59"/>
  <c r="N102" i="59"/>
  <c r="M102" i="59"/>
  <c r="L102" i="59"/>
  <c r="K102" i="59"/>
  <c r="J102" i="59"/>
  <c r="N101" i="59"/>
  <c r="M101" i="59"/>
  <c r="L101" i="59"/>
  <c r="K101" i="59"/>
  <c r="J101" i="59"/>
  <c r="N100" i="59"/>
  <c r="M100" i="59"/>
  <c r="L100" i="59"/>
  <c r="K100" i="59"/>
  <c r="J100" i="59"/>
  <c r="N99" i="59"/>
  <c r="M99" i="59"/>
  <c r="L99" i="59"/>
  <c r="K99" i="59"/>
  <c r="J99" i="59"/>
  <c r="N98" i="59"/>
  <c r="M98" i="59"/>
  <c r="L98" i="59"/>
  <c r="K98" i="59"/>
  <c r="J98" i="59"/>
  <c r="N97" i="59"/>
  <c r="M97" i="59"/>
  <c r="L97" i="59"/>
  <c r="K97" i="59"/>
  <c r="J97" i="59"/>
  <c r="N96" i="59"/>
  <c r="M96" i="59"/>
  <c r="L96" i="59"/>
  <c r="K96" i="59"/>
  <c r="J96" i="59"/>
  <c r="N95" i="59"/>
  <c r="M95" i="59"/>
  <c r="L95" i="59"/>
  <c r="K95" i="59"/>
  <c r="J95" i="59"/>
  <c r="N94" i="59"/>
  <c r="M94" i="59"/>
  <c r="L94" i="59"/>
  <c r="K94" i="59"/>
  <c r="J94" i="59"/>
  <c r="N93" i="59"/>
  <c r="M93" i="59"/>
  <c r="L93" i="59"/>
  <c r="K93" i="59"/>
  <c r="J93" i="59"/>
  <c r="N92" i="59"/>
  <c r="M92" i="59"/>
  <c r="L92" i="59"/>
  <c r="K92" i="59"/>
  <c r="J92" i="59"/>
  <c r="N91" i="59"/>
  <c r="M91" i="59"/>
  <c r="L91" i="59"/>
  <c r="K91" i="59"/>
  <c r="J91" i="59"/>
  <c r="N90" i="59"/>
  <c r="M90" i="59"/>
  <c r="L90" i="59"/>
  <c r="K90" i="59"/>
  <c r="J90" i="59"/>
  <c r="N89" i="59"/>
  <c r="M89" i="59"/>
  <c r="L89" i="59"/>
  <c r="K89" i="59"/>
  <c r="J89" i="59"/>
  <c r="N88" i="59"/>
  <c r="M88" i="59"/>
  <c r="L88" i="59"/>
  <c r="K88" i="59"/>
  <c r="J88" i="59"/>
  <c r="N87" i="59"/>
  <c r="M87" i="59"/>
  <c r="L87" i="59"/>
  <c r="K87" i="59"/>
  <c r="J87" i="59"/>
  <c r="AM18" i="59"/>
  <c r="AL18" i="59"/>
  <c r="AK18" i="59"/>
  <c r="AJ18" i="59"/>
  <c r="AM17" i="59"/>
  <c r="AL17" i="59"/>
  <c r="AK17" i="59"/>
  <c r="AJ17" i="59"/>
  <c r="AM16" i="59"/>
  <c r="AL16" i="59"/>
  <c r="AK16" i="59"/>
  <c r="AJ16" i="59"/>
  <c r="AM15" i="59"/>
  <c r="AL15" i="59"/>
  <c r="AK15" i="59"/>
  <c r="AJ15" i="59"/>
  <c r="AM14" i="59"/>
  <c r="AL14" i="59"/>
  <c r="AK14" i="59"/>
  <c r="AJ14" i="59"/>
  <c r="AM13" i="59"/>
  <c r="AL13" i="59"/>
  <c r="AK13" i="59"/>
  <c r="AJ13" i="59"/>
  <c r="AM12" i="59"/>
  <c r="AL12" i="59"/>
  <c r="AK12" i="59"/>
  <c r="AJ12" i="59"/>
  <c r="AM11" i="59"/>
  <c r="AL11" i="59"/>
  <c r="AK11" i="59"/>
  <c r="AJ11" i="59"/>
  <c r="AM10" i="59"/>
  <c r="AL10" i="59"/>
  <c r="AK10" i="59"/>
  <c r="AJ10" i="59"/>
  <c r="AM9" i="59"/>
  <c r="AL9" i="59"/>
  <c r="AK9" i="59"/>
  <c r="AJ9" i="59"/>
  <c r="AM8" i="59"/>
  <c r="AL8" i="59"/>
  <c r="AK8" i="59"/>
  <c r="AJ8" i="59"/>
  <c r="AM7" i="59"/>
  <c r="AL7" i="59"/>
  <c r="AK7" i="59"/>
  <c r="AJ7" i="59"/>
  <c r="AM6" i="59"/>
  <c r="AL6" i="59"/>
  <c r="AK6" i="59"/>
  <c r="AJ6" i="59"/>
  <c r="AM5" i="59"/>
  <c r="AL5" i="59"/>
  <c r="AK5" i="59"/>
  <c r="AJ5" i="59"/>
  <c r="AM4" i="59"/>
  <c r="AL4" i="59"/>
  <c r="AK4" i="59"/>
  <c r="AJ4" i="59"/>
  <c r="AM3" i="59"/>
  <c r="AL3" i="59"/>
  <c r="AK3" i="59"/>
  <c r="AJ3" i="59"/>
  <c r="AA18" i="59"/>
  <c r="Z18" i="59"/>
  <c r="Y18" i="59"/>
  <c r="X18" i="59"/>
  <c r="AA17" i="59"/>
  <c r="Z17" i="59"/>
  <c r="Y17" i="59"/>
  <c r="X17" i="59"/>
  <c r="AA16" i="59"/>
  <c r="Z16" i="59"/>
  <c r="Y16" i="59"/>
  <c r="X16" i="59"/>
  <c r="AA15" i="59"/>
  <c r="Z15" i="59"/>
  <c r="Y15" i="59"/>
  <c r="X15" i="59"/>
  <c r="AA14" i="59"/>
  <c r="Z14" i="59"/>
  <c r="Y14" i="59"/>
  <c r="X14" i="59"/>
  <c r="AA13" i="59"/>
  <c r="Z13" i="59"/>
  <c r="Y13" i="59"/>
  <c r="X13" i="59"/>
  <c r="AA12" i="59"/>
  <c r="Z12" i="59"/>
  <c r="Y12" i="59"/>
  <c r="X12" i="59"/>
  <c r="AA11" i="59"/>
  <c r="Z11" i="59"/>
  <c r="Y11" i="59"/>
  <c r="X11" i="59"/>
  <c r="AA10" i="59"/>
  <c r="Z10" i="59"/>
  <c r="Y10" i="59"/>
  <c r="X10" i="59"/>
  <c r="AA9" i="59"/>
  <c r="Z9" i="59"/>
  <c r="Y9" i="59"/>
  <c r="X9" i="59"/>
  <c r="AA8" i="59"/>
  <c r="Z8" i="59"/>
  <c r="Y8" i="59"/>
  <c r="X8" i="59"/>
  <c r="AA7" i="59"/>
  <c r="Z7" i="59"/>
  <c r="Y7" i="59"/>
  <c r="X7" i="59"/>
  <c r="AA6" i="59"/>
  <c r="Z6" i="59"/>
  <c r="Y6" i="59"/>
  <c r="X6" i="59"/>
  <c r="AA5" i="59"/>
  <c r="Z5" i="59"/>
  <c r="Y5" i="59"/>
  <c r="X5" i="59"/>
  <c r="AA4" i="59"/>
  <c r="Z4" i="59"/>
  <c r="Y4" i="59"/>
  <c r="X4" i="59"/>
  <c r="AA3" i="59"/>
  <c r="Z3" i="59"/>
  <c r="Y3" i="59"/>
  <c r="X3" i="59"/>
  <c r="N18" i="59"/>
  <c r="M18" i="59"/>
  <c r="L18" i="59"/>
  <c r="K18" i="59"/>
  <c r="N17" i="59"/>
  <c r="M17" i="59"/>
  <c r="L17" i="59"/>
  <c r="K17" i="59"/>
  <c r="N16" i="59"/>
  <c r="M16" i="59"/>
  <c r="L16" i="59"/>
  <c r="K16" i="59"/>
  <c r="N15" i="59"/>
  <c r="M15" i="59"/>
  <c r="L15" i="59"/>
  <c r="K15" i="59"/>
  <c r="N14" i="59"/>
  <c r="M14" i="59"/>
  <c r="L14" i="59"/>
  <c r="K14" i="59"/>
  <c r="N13" i="59"/>
  <c r="M13" i="59"/>
  <c r="L13" i="59"/>
  <c r="K13" i="59"/>
  <c r="N12" i="59"/>
  <c r="M12" i="59"/>
  <c r="L12" i="59"/>
  <c r="K12" i="59"/>
  <c r="N11" i="59"/>
  <c r="M11" i="59"/>
  <c r="L11" i="59"/>
  <c r="K11" i="59"/>
  <c r="N10" i="59"/>
  <c r="M10" i="59"/>
  <c r="L10" i="59"/>
  <c r="K10" i="59"/>
  <c r="N9" i="59"/>
  <c r="M9" i="59"/>
  <c r="L9" i="59"/>
  <c r="K9" i="59"/>
  <c r="N8" i="59"/>
  <c r="M8" i="59"/>
  <c r="L8" i="59"/>
  <c r="K8" i="59"/>
  <c r="N7" i="59"/>
  <c r="M7" i="59"/>
  <c r="L7" i="59"/>
  <c r="K7" i="59"/>
  <c r="N6" i="59"/>
  <c r="M6" i="59"/>
  <c r="L6" i="59"/>
  <c r="K6" i="59"/>
  <c r="N5" i="59"/>
  <c r="M5" i="59"/>
  <c r="L5" i="59"/>
  <c r="K5" i="59"/>
  <c r="N4" i="59"/>
  <c r="M4" i="59"/>
  <c r="L4" i="59"/>
  <c r="K4" i="59"/>
  <c r="N3" i="59"/>
  <c r="M3" i="59"/>
  <c r="L3" i="59"/>
  <c r="K3" i="59"/>
  <c r="N84" i="59"/>
  <c r="M84" i="59"/>
  <c r="L84" i="59"/>
  <c r="K84" i="59"/>
  <c r="N83" i="59"/>
  <c r="M83" i="59"/>
  <c r="L83" i="59"/>
  <c r="K83" i="59"/>
  <c r="N82" i="59"/>
  <c r="M82" i="59"/>
  <c r="L82" i="59"/>
  <c r="K82" i="59"/>
  <c r="N81" i="59"/>
  <c r="M81" i="59"/>
  <c r="L81" i="59"/>
  <c r="K81" i="59"/>
  <c r="N80" i="59"/>
  <c r="M80" i="59"/>
  <c r="L80" i="59"/>
  <c r="K80" i="59"/>
  <c r="N79" i="59"/>
  <c r="M79" i="59"/>
  <c r="L79" i="59"/>
  <c r="K79" i="59"/>
  <c r="N78" i="59"/>
  <c r="M78" i="59"/>
  <c r="L78" i="59"/>
  <c r="K78" i="59"/>
  <c r="N77" i="59"/>
  <c r="M77" i="59"/>
  <c r="L77" i="59"/>
  <c r="K77" i="59"/>
  <c r="N76" i="59"/>
  <c r="M76" i="59"/>
  <c r="L76" i="59"/>
  <c r="K76" i="59"/>
  <c r="N75" i="59"/>
  <c r="M75" i="59"/>
  <c r="L75" i="59"/>
  <c r="K75" i="59"/>
  <c r="N74" i="59"/>
  <c r="M74" i="59"/>
  <c r="L74" i="59"/>
  <c r="K74" i="59"/>
  <c r="N73" i="59"/>
  <c r="M73" i="59"/>
  <c r="L73" i="59"/>
  <c r="K73" i="59"/>
  <c r="N72" i="59"/>
  <c r="M72" i="59"/>
  <c r="L72" i="59"/>
  <c r="K72" i="59"/>
  <c r="N71" i="59"/>
  <c r="M71" i="59"/>
  <c r="L71" i="59"/>
  <c r="K71" i="59"/>
  <c r="N70" i="59"/>
  <c r="M70" i="59"/>
  <c r="L70" i="59"/>
  <c r="K70" i="59"/>
  <c r="N69" i="59"/>
  <c r="M69" i="59"/>
  <c r="L69" i="59"/>
  <c r="K69" i="59"/>
  <c r="H10" i="60" l="1"/>
  <c r="I10" i="60"/>
  <c r="J10" i="60"/>
  <c r="K10" i="60"/>
  <c r="L10" i="60"/>
  <c r="M10" i="60"/>
  <c r="H17" i="36" l="1"/>
  <c r="AH12" i="56" l="1"/>
  <c r="AF13" i="56"/>
  <c r="AF29" i="56" s="1"/>
  <c r="AE13" i="56"/>
  <c r="AD13" i="56"/>
  <c r="AC13" i="56"/>
  <c r="V13" i="56"/>
  <c r="U13" i="56"/>
  <c r="T13" i="56"/>
  <c r="T29" i="56" s="1"/>
  <c r="S13" i="56"/>
  <c r="W13" i="56" s="1"/>
  <c r="M13" i="56"/>
  <c r="M38" i="56" s="1" a="1"/>
  <c r="M38" i="56" s="1"/>
  <c r="X12" i="56"/>
  <c r="N12" i="56"/>
  <c r="X12" i="57"/>
  <c r="N12" i="57"/>
  <c r="L12" i="55"/>
  <c r="AA12" i="51"/>
  <c r="S12" i="51"/>
  <c r="K12" i="51"/>
  <c r="S12" i="54"/>
  <c r="K12" i="54"/>
  <c r="J12" i="50"/>
  <c r="AG12" i="42"/>
  <c r="W12" i="42"/>
  <c r="M12" i="42"/>
  <c r="W12" i="53"/>
  <c r="M12" i="53"/>
  <c r="L12" i="40"/>
  <c r="AM12" i="39"/>
  <c r="AA12" i="39"/>
  <c r="O12" i="39"/>
  <c r="O12" i="52"/>
  <c r="AA12" i="52"/>
  <c r="N12" i="37"/>
  <c r="AJ12" i="25"/>
  <c r="Y12" i="25"/>
  <c r="N12" i="25"/>
  <c r="N12" i="35"/>
  <c r="Y12" i="35"/>
  <c r="M12" i="36"/>
  <c r="L38" i="57"/>
  <c r="K38" i="57"/>
  <c r="J38" i="57"/>
  <c r="I38" i="57"/>
  <c r="L37" i="57"/>
  <c r="K37" i="57"/>
  <c r="J37" i="57"/>
  <c r="I37" i="57"/>
  <c r="L36" i="57"/>
  <c r="K36" i="57"/>
  <c r="J36" i="57"/>
  <c r="I36" i="57"/>
  <c r="L35" i="57"/>
  <c r="K35" i="57"/>
  <c r="J35" i="57"/>
  <c r="I35" i="57"/>
  <c r="L34" i="57"/>
  <c r="K34" i="57"/>
  <c r="J34" i="57"/>
  <c r="I34" i="57"/>
  <c r="L33" i="57"/>
  <c r="K33" i="57"/>
  <c r="J33" i="57"/>
  <c r="I33" i="57"/>
  <c r="L32" i="57"/>
  <c r="K32" i="57"/>
  <c r="J32" i="57"/>
  <c r="I32" i="57"/>
  <c r="L31" i="57"/>
  <c r="K31" i="57"/>
  <c r="J31" i="57"/>
  <c r="I31" i="57"/>
  <c r="L30" i="57"/>
  <c r="K30" i="57"/>
  <c r="J30" i="57"/>
  <c r="I30" i="57"/>
  <c r="T29" i="57"/>
  <c r="L29" i="57"/>
  <c r="K29" i="57"/>
  <c r="J29" i="57"/>
  <c r="I29" i="57"/>
  <c r="L28" i="57"/>
  <c r="K28" i="57"/>
  <c r="J28" i="57"/>
  <c r="I28" i="57"/>
  <c r="L27" i="57"/>
  <c r="K27" i="57"/>
  <c r="J27" i="57"/>
  <c r="I27" i="57"/>
  <c r="L26" i="57"/>
  <c r="K26" i="57"/>
  <c r="J26" i="57"/>
  <c r="I26" i="57"/>
  <c r="L25" i="57"/>
  <c r="K25" i="57"/>
  <c r="J25" i="57"/>
  <c r="I25" i="57"/>
  <c r="AD24" i="57"/>
  <c r="L24" i="57"/>
  <c r="K24" i="57"/>
  <c r="J24" i="57"/>
  <c r="I24" i="57"/>
  <c r="L23" i="57"/>
  <c r="K23" i="57"/>
  <c r="J23" i="57"/>
  <c r="I23" i="57"/>
  <c r="AD22" i="57"/>
  <c r="AC22" i="57"/>
  <c r="L22" i="57"/>
  <c r="K22" i="57"/>
  <c r="J22" i="57"/>
  <c r="I22" i="57"/>
  <c r="AD21" i="57"/>
  <c r="AC21" i="57"/>
  <c r="L21" i="57"/>
  <c r="K21" i="57"/>
  <c r="J21" i="57"/>
  <c r="I21" i="57"/>
  <c r="L20" i="57"/>
  <c r="K20" i="57"/>
  <c r="J20" i="57"/>
  <c r="I20" i="57"/>
  <c r="AD19" i="57"/>
  <c r="L19" i="57"/>
  <c r="K19" i="57"/>
  <c r="J19" i="57"/>
  <c r="I19" i="57"/>
  <c r="AC18" i="57"/>
  <c r="L18" i="57"/>
  <c r="K18" i="57"/>
  <c r="J18" i="57"/>
  <c r="I18" i="57"/>
  <c r="AD17" i="57"/>
  <c r="L17" i="57"/>
  <c r="K17" i="57"/>
  <c r="J17" i="57"/>
  <c r="I17" i="57"/>
  <c r="L16" i="57"/>
  <c r="K16" i="57"/>
  <c r="J16" i="57"/>
  <c r="I16" i="57"/>
  <c r="AD15" i="57"/>
  <c r="L15" i="57"/>
  <c r="K15" i="57"/>
  <c r="J15" i="57"/>
  <c r="I15" i="57"/>
  <c r="L14" i="57"/>
  <c r="K14" i="57"/>
  <c r="J14" i="57"/>
  <c r="I14" i="57"/>
  <c r="AF13" i="57"/>
  <c r="AF29" i="57" s="1"/>
  <c r="AE13" i="57"/>
  <c r="AE29" i="57" s="1"/>
  <c r="AD13" i="57"/>
  <c r="AD29" i="57" s="1"/>
  <c r="AC13" i="57"/>
  <c r="AC29" i="57" s="1"/>
  <c r="V13" i="57"/>
  <c r="V28" i="57" s="1"/>
  <c r="U13" i="57"/>
  <c r="U22" i="57" s="1"/>
  <c r="T13" i="57"/>
  <c r="T28" i="57" s="1"/>
  <c r="S13" i="57"/>
  <c r="S29" i="57" s="1"/>
  <c r="M13" i="57"/>
  <c r="X11" i="57"/>
  <c r="N11" i="57"/>
  <c r="B11" i="57"/>
  <c r="AL13" i="56"/>
  <c r="AM13" i="56"/>
  <c r="L38" i="56"/>
  <c r="K38" i="56"/>
  <c r="J38" i="56"/>
  <c r="I38" i="56"/>
  <c r="L37" i="56"/>
  <c r="K37" i="56"/>
  <c r="J37" i="56"/>
  <c r="I37" i="56"/>
  <c r="L33" i="56"/>
  <c r="K33" i="56"/>
  <c r="J33" i="56"/>
  <c r="I33" i="56"/>
  <c r="L29" i="56"/>
  <c r="K29" i="56"/>
  <c r="J29" i="56"/>
  <c r="I29" i="56"/>
  <c r="L25" i="56"/>
  <c r="K25" i="56"/>
  <c r="J25" i="56"/>
  <c r="I25" i="56"/>
  <c r="L21" i="56"/>
  <c r="K21" i="56"/>
  <c r="J21" i="56"/>
  <c r="I21" i="56"/>
  <c r="L17" i="56"/>
  <c r="K17" i="56"/>
  <c r="J17" i="56"/>
  <c r="I17" i="56"/>
  <c r="L36" i="56"/>
  <c r="K36" i="56"/>
  <c r="J36" i="56"/>
  <c r="I36" i="56"/>
  <c r="L32" i="56"/>
  <c r="K32" i="56"/>
  <c r="J32" i="56"/>
  <c r="I32" i="56"/>
  <c r="L28" i="56"/>
  <c r="K28" i="56"/>
  <c r="J28" i="56"/>
  <c r="I28" i="56"/>
  <c r="L24" i="56"/>
  <c r="K24" i="56"/>
  <c r="J24" i="56"/>
  <c r="I24" i="56"/>
  <c r="L20" i="56"/>
  <c r="K20" i="56"/>
  <c r="J20" i="56"/>
  <c r="I20" i="56"/>
  <c r="L16" i="56"/>
  <c r="K16" i="56"/>
  <c r="J16" i="56"/>
  <c r="I16" i="56"/>
  <c r="L35" i="56"/>
  <c r="K35" i="56"/>
  <c r="J35" i="56"/>
  <c r="I35" i="56"/>
  <c r="L31" i="56"/>
  <c r="K31" i="56"/>
  <c r="J31" i="56"/>
  <c r="I31" i="56"/>
  <c r="L27" i="56"/>
  <c r="K27" i="56"/>
  <c r="J27" i="56"/>
  <c r="I27" i="56"/>
  <c r="L23" i="56"/>
  <c r="K23" i="56"/>
  <c r="J23" i="56"/>
  <c r="I23" i="56"/>
  <c r="L19" i="56"/>
  <c r="K19" i="56"/>
  <c r="J19" i="56"/>
  <c r="I19" i="56"/>
  <c r="L15" i="56"/>
  <c r="K15" i="56"/>
  <c r="J15" i="56"/>
  <c r="I15" i="56"/>
  <c r="L34" i="56"/>
  <c r="K34" i="56"/>
  <c r="J34" i="56"/>
  <c r="I34" i="56"/>
  <c r="L30" i="56"/>
  <c r="K30" i="56"/>
  <c r="J30" i="56"/>
  <c r="I30" i="56"/>
  <c r="L26" i="56"/>
  <c r="K26" i="56"/>
  <c r="J26" i="56"/>
  <c r="I26" i="56"/>
  <c r="L22" i="56"/>
  <c r="K22" i="56"/>
  <c r="J22" i="56"/>
  <c r="I22" i="56"/>
  <c r="L18" i="56"/>
  <c r="K18" i="56"/>
  <c r="J18" i="56"/>
  <c r="I18" i="56"/>
  <c r="L14" i="56"/>
  <c r="K14" i="56"/>
  <c r="J14" i="56"/>
  <c r="I14" i="56"/>
  <c r="AO13" i="56"/>
  <c r="AO21" i="56" s="1"/>
  <c r="AN13" i="56"/>
  <c r="AN21" i="56" s="1"/>
  <c r="AM21" i="56"/>
  <c r="AE26" i="56"/>
  <c r="AD26" i="56"/>
  <c r="AC27" i="56"/>
  <c r="V28" i="56"/>
  <c r="U29" i="56"/>
  <c r="AH11" i="56"/>
  <c r="X11" i="56"/>
  <c r="N11" i="56"/>
  <c r="B11" i="56"/>
  <c r="R29" i="55"/>
  <c r="J29" i="55"/>
  <c r="I29" i="55"/>
  <c r="H29" i="55"/>
  <c r="G29" i="55"/>
  <c r="J28" i="55"/>
  <c r="I28" i="55"/>
  <c r="H28" i="55"/>
  <c r="G28" i="55"/>
  <c r="J27" i="55"/>
  <c r="I27" i="55"/>
  <c r="H27" i="55"/>
  <c r="G27" i="55"/>
  <c r="J26" i="55"/>
  <c r="I26" i="55"/>
  <c r="H26" i="55"/>
  <c r="G26" i="55"/>
  <c r="R25" i="55"/>
  <c r="J25" i="55"/>
  <c r="I25" i="55"/>
  <c r="H25" i="55"/>
  <c r="G25" i="55"/>
  <c r="Q24" i="55"/>
  <c r="J24" i="55"/>
  <c r="I24" i="55"/>
  <c r="H24" i="55"/>
  <c r="G24" i="55"/>
  <c r="J23" i="55"/>
  <c r="I23" i="55"/>
  <c r="H23" i="55"/>
  <c r="G23" i="55"/>
  <c r="J22" i="55"/>
  <c r="I22" i="55"/>
  <c r="H22" i="55"/>
  <c r="G22" i="55"/>
  <c r="J21" i="55"/>
  <c r="I21" i="55"/>
  <c r="H21" i="55"/>
  <c r="G21" i="55"/>
  <c r="S20" i="55"/>
  <c r="J20" i="55"/>
  <c r="I20" i="55"/>
  <c r="H20" i="55"/>
  <c r="G20" i="55"/>
  <c r="S19" i="55"/>
  <c r="R19" i="55"/>
  <c r="J19" i="55"/>
  <c r="I19" i="55"/>
  <c r="H19" i="55"/>
  <c r="G19" i="55"/>
  <c r="Q18" i="55"/>
  <c r="J18" i="55"/>
  <c r="I18" i="55"/>
  <c r="H18" i="55"/>
  <c r="G18" i="55"/>
  <c r="J17" i="55"/>
  <c r="I17" i="55"/>
  <c r="H17" i="55"/>
  <c r="G17" i="55"/>
  <c r="R16" i="55"/>
  <c r="J16" i="55"/>
  <c r="I16" i="55"/>
  <c r="H16" i="55"/>
  <c r="G16" i="55"/>
  <c r="R15" i="55"/>
  <c r="J15" i="55"/>
  <c r="I15" i="55"/>
  <c r="H15" i="55"/>
  <c r="G15" i="55"/>
  <c r="J14" i="55"/>
  <c r="I14" i="55"/>
  <c r="H14" i="55"/>
  <c r="G14" i="55"/>
  <c r="T13" i="55"/>
  <c r="T29" i="55" s="1"/>
  <c r="S13" i="55"/>
  <c r="S29" i="55" s="1"/>
  <c r="R13" i="55"/>
  <c r="R28" i="55" s="1"/>
  <c r="Q13" i="55"/>
  <c r="Q27" i="55" s="1"/>
  <c r="K13" i="55"/>
  <c r="K28" i="55" s="1" a="1"/>
  <c r="K28" i="55" s="1"/>
  <c r="L11" i="55"/>
  <c r="B11" i="55"/>
  <c r="S26" i="56" l="1"/>
  <c r="AP13" i="56"/>
  <c r="AP14" i="56" s="1" a="1"/>
  <c r="AP14" i="56" s="1"/>
  <c r="U20" i="57"/>
  <c r="U26" i="57"/>
  <c r="U19" i="57"/>
  <c r="AC20" i="57"/>
  <c r="AC26" i="57"/>
  <c r="U18" i="57"/>
  <c r="AC19" i="57"/>
  <c r="AD20" i="57"/>
  <c r="T25" i="57"/>
  <c r="AD26" i="57"/>
  <c r="U21" i="57"/>
  <c r="U27" i="57"/>
  <c r="M38" i="57" a="1"/>
  <c r="M38" i="57" s="1"/>
  <c r="U16" i="57"/>
  <c r="AC17" i="57"/>
  <c r="AD18" i="57"/>
  <c r="AC24" i="57"/>
  <c r="U28" i="57"/>
  <c r="U29" i="57"/>
  <c r="U17" i="57"/>
  <c r="U24" i="57"/>
  <c r="U25" i="57"/>
  <c r="U15" i="57"/>
  <c r="AC16" i="57"/>
  <c r="U23" i="57"/>
  <c r="AC28" i="57"/>
  <c r="AC15" i="57"/>
  <c r="AD16" i="57"/>
  <c r="AC23" i="57"/>
  <c r="AD28" i="57"/>
  <c r="AG13" i="57"/>
  <c r="S15" i="57"/>
  <c r="AE15" i="57"/>
  <c r="S16" i="57"/>
  <c r="AE16" i="57"/>
  <c r="S17" i="57"/>
  <c r="AE17" i="57"/>
  <c r="S18" i="57"/>
  <c r="AE18" i="57"/>
  <c r="S19" i="57"/>
  <c r="AE19" i="57"/>
  <c r="S20" i="57"/>
  <c r="AE20" i="57"/>
  <c r="S21" i="57"/>
  <c r="AE21" i="57"/>
  <c r="S22" i="57"/>
  <c r="AE22" i="57"/>
  <c r="M23" i="57" a="1"/>
  <c r="M23" i="57" s="1"/>
  <c r="S26" i="57"/>
  <c r="AE26" i="57"/>
  <c r="M27" i="57" a="1"/>
  <c r="M27" i="57" s="1"/>
  <c r="AC27" i="57"/>
  <c r="M33" i="57" a="1"/>
  <c r="M33" i="57" s="1"/>
  <c r="M37" i="57" a="1"/>
  <c r="M37" i="57" s="1"/>
  <c r="T15" i="57"/>
  <c r="AF15" i="57"/>
  <c r="T16" i="57"/>
  <c r="AF16" i="57"/>
  <c r="T17" i="57"/>
  <c r="AF17" i="57"/>
  <c r="T18" i="57"/>
  <c r="AF18" i="57"/>
  <c r="T19" i="57"/>
  <c r="AF19" i="57"/>
  <c r="T20" i="57"/>
  <c r="AF20" i="57"/>
  <c r="T21" i="57"/>
  <c r="AF21" i="57"/>
  <c r="T22" i="57"/>
  <c r="AF22" i="57"/>
  <c r="AD23" i="57"/>
  <c r="V25" i="57"/>
  <c r="T26" i="57"/>
  <c r="AF26" i="57"/>
  <c r="AD27" i="57"/>
  <c r="V29" i="57"/>
  <c r="S23" i="57"/>
  <c r="M24" i="57" a="1"/>
  <c r="M24" i="57" s="1"/>
  <c r="S27" i="57"/>
  <c r="AE27" i="57"/>
  <c r="M28" i="57" a="1"/>
  <c r="M28" i="57" s="1"/>
  <c r="M32" i="57" a="1"/>
  <c r="M32" i="57" s="1"/>
  <c r="M36" i="57" a="1"/>
  <c r="M36" i="57" s="1"/>
  <c r="M15" i="57" a="1"/>
  <c r="M15" i="57" s="1"/>
  <c r="V16" i="57"/>
  <c r="V19" i="57"/>
  <c r="T27" i="57"/>
  <c r="V26" i="57"/>
  <c r="S24" i="57"/>
  <c r="AE24" i="57"/>
  <c r="M25" i="57" a="1"/>
  <c r="M25" i="57" s="1"/>
  <c r="AC25" i="57"/>
  <c r="S28" i="57"/>
  <c r="AE28" i="57"/>
  <c r="M29" i="57" a="1"/>
  <c r="M29" i="57" s="1"/>
  <c r="M31" i="57" a="1"/>
  <c r="M31" i="57" s="1"/>
  <c r="M35" i="57" a="1"/>
  <c r="M35" i="57" s="1"/>
  <c r="M14" i="57" a="1"/>
  <c r="M14" i="57" s="1"/>
  <c r="AE23" i="57"/>
  <c r="W13" i="57"/>
  <c r="V15" i="57"/>
  <c r="V17" i="57"/>
  <c r="V18" i="57"/>
  <c r="V20" i="57"/>
  <c r="V21" i="57"/>
  <c r="V22" i="57"/>
  <c r="T23" i="57"/>
  <c r="AF23" i="57"/>
  <c r="AF27" i="57"/>
  <c r="V23" i="57"/>
  <c r="T24" i="57"/>
  <c r="AF24" i="57"/>
  <c r="AD25" i="57"/>
  <c r="V27" i="57"/>
  <c r="AF28" i="57"/>
  <c r="M16" i="57" a="1"/>
  <c r="M16" i="57" s="1"/>
  <c r="M17" i="57" a="1"/>
  <c r="M17" i="57" s="1"/>
  <c r="M18" i="57" a="1"/>
  <c r="M18" i="57" s="1"/>
  <c r="M19" i="57" a="1"/>
  <c r="M19" i="57" s="1"/>
  <c r="M20" i="57" a="1"/>
  <c r="M20" i="57" s="1"/>
  <c r="M21" i="57" a="1"/>
  <c r="M21" i="57" s="1"/>
  <c r="M22" i="57" a="1"/>
  <c r="M22" i="57" s="1"/>
  <c r="S25" i="57"/>
  <c r="AE25" i="57"/>
  <c r="M26" i="57" a="1"/>
  <c r="M26" i="57" s="1"/>
  <c r="M30" i="57" a="1"/>
  <c r="M30" i="57" s="1"/>
  <c r="M34" i="57" a="1"/>
  <c r="M34" i="57" s="1"/>
  <c r="V24" i="57"/>
  <c r="AF25" i="57"/>
  <c r="AD23" i="56"/>
  <c r="AF22" i="56"/>
  <c r="T26" i="56"/>
  <c r="V19" i="56"/>
  <c r="AF17" i="56"/>
  <c r="AF19" i="56"/>
  <c r="AF16" i="56"/>
  <c r="AF26" i="56"/>
  <c r="AF20" i="56"/>
  <c r="T20" i="56"/>
  <c r="AG13" i="56"/>
  <c r="T18" i="56"/>
  <c r="T16" i="56"/>
  <c r="V17" i="56"/>
  <c r="AF18" i="56"/>
  <c r="T22" i="56"/>
  <c r="T19" i="56"/>
  <c r="T17" i="56"/>
  <c r="V18" i="56"/>
  <c r="V25" i="56"/>
  <c r="T15" i="56"/>
  <c r="V16" i="56"/>
  <c r="V15" i="56"/>
  <c r="T21" i="56"/>
  <c r="AD27" i="56"/>
  <c r="AF15" i="56"/>
  <c r="AF21" i="56"/>
  <c r="V29" i="56"/>
  <c r="M14" i="56" a="1"/>
  <c r="M14" i="56" s="1"/>
  <c r="U15" i="56"/>
  <c r="U16" i="56"/>
  <c r="U17" i="56"/>
  <c r="U18" i="56"/>
  <c r="U19" i="56"/>
  <c r="U20" i="56"/>
  <c r="U21" i="56"/>
  <c r="U22" i="56"/>
  <c r="S23" i="56"/>
  <c r="AE23" i="56"/>
  <c r="M27" i="56" a="1"/>
  <c r="M27" i="56" s="1"/>
  <c r="AC24" i="56"/>
  <c r="U26" i="56"/>
  <c r="S27" i="56"/>
  <c r="AE27" i="56"/>
  <c r="M16" i="56" a="1"/>
  <c r="M16" i="56" s="1"/>
  <c r="AC28" i="56"/>
  <c r="M32" i="56" a="1"/>
  <c r="M32" i="56" s="1"/>
  <c r="M21" i="56" a="1"/>
  <c r="M21" i="56" s="1"/>
  <c r="M37" i="56" a="1"/>
  <c r="M37" i="56" s="1"/>
  <c r="V20" i="56"/>
  <c r="V21" i="56"/>
  <c r="V22" i="56"/>
  <c r="T23" i="56"/>
  <c r="AF23" i="56"/>
  <c r="AD24" i="56"/>
  <c r="V26" i="56"/>
  <c r="T27" i="56"/>
  <c r="AF27" i="56"/>
  <c r="AD28" i="56"/>
  <c r="AL15" i="56"/>
  <c r="AL16" i="56"/>
  <c r="AL17" i="56"/>
  <c r="AL18" i="56"/>
  <c r="AL19" i="56"/>
  <c r="AL20" i="56"/>
  <c r="AL21" i="56"/>
  <c r="U23" i="56"/>
  <c r="S24" i="56"/>
  <c r="AE24" i="56"/>
  <c r="M31" i="56" a="1"/>
  <c r="M31" i="56" s="1"/>
  <c r="AC25" i="56"/>
  <c r="U27" i="56"/>
  <c r="S28" i="56"/>
  <c r="AE28" i="56"/>
  <c r="M20" i="56" a="1"/>
  <c r="M20" i="56" s="1"/>
  <c r="AC29" i="56"/>
  <c r="M28" i="56" a="1"/>
  <c r="M28" i="56" s="1"/>
  <c r="M17" i="56" a="1"/>
  <c r="M17" i="56" s="1"/>
  <c r="M33" i="56" a="1"/>
  <c r="M33" i="56" s="1"/>
  <c r="AM15" i="56"/>
  <c r="AM16" i="56"/>
  <c r="AM17" i="56"/>
  <c r="AM18" i="56"/>
  <c r="AM19" i="56"/>
  <c r="AM20" i="56"/>
  <c r="V23" i="56"/>
  <c r="T24" i="56"/>
  <c r="AF24" i="56"/>
  <c r="AD25" i="56"/>
  <c r="V27" i="56"/>
  <c r="T28" i="56"/>
  <c r="AF28" i="56"/>
  <c r="AD29" i="56"/>
  <c r="M18" i="56" a="1"/>
  <c r="M18" i="56" s="1"/>
  <c r="AC15" i="56"/>
  <c r="AN15" i="56"/>
  <c r="M22" i="56" a="1"/>
  <c r="M22" i="56" s="1"/>
  <c r="AC16" i="56"/>
  <c r="AN16" i="56"/>
  <c r="M26" i="56" a="1"/>
  <c r="M26" i="56" s="1"/>
  <c r="AC17" i="56"/>
  <c r="AN17" i="56"/>
  <c r="M30" i="56" a="1"/>
  <c r="M30" i="56" s="1"/>
  <c r="AC18" i="56"/>
  <c r="AN18" i="56"/>
  <c r="M34" i="56" a="1"/>
  <c r="M34" i="56" s="1"/>
  <c r="AC19" i="56"/>
  <c r="AN19" i="56"/>
  <c r="AC20" i="56"/>
  <c r="AN20" i="56"/>
  <c r="M15" i="56" a="1"/>
  <c r="M15" i="56" s="1"/>
  <c r="AC21" i="56"/>
  <c r="M19" i="56" a="1"/>
  <c r="M19" i="56" s="1"/>
  <c r="AC22" i="56"/>
  <c r="U24" i="56"/>
  <c r="S25" i="56"/>
  <c r="AE25" i="56"/>
  <c r="M35" i="56" a="1"/>
  <c r="M35" i="56" s="1"/>
  <c r="AC26" i="56"/>
  <c r="U28" i="56"/>
  <c r="S29" i="56"/>
  <c r="AE29" i="56"/>
  <c r="M24" i="56" a="1"/>
  <c r="M24" i="56" s="1"/>
  <c r="M29" i="56" a="1"/>
  <c r="M29" i="56" s="1"/>
  <c r="AD15" i="56"/>
  <c r="AO15" i="56"/>
  <c r="AD16" i="56"/>
  <c r="AO16" i="56"/>
  <c r="AD17" i="56"/>
  <c r="AO17" i="56"/>
  <c r="AD18" i="56"/>
  <c r="AO18" i="56"/>
  <c r="AD19" i="56"/>
  <c r="AO19" i="56"/>
  <c r="AD20" i="56"/>
  <c r="AO20" i="56"/>
  <c r="AD21" i="56"/>
  <c r="AD22" i="56"/>
  <c r="V24" i="56"/>
  <c r="T25" i="56"/>
  <c r="AF25" i="56"/>
  <c r="S15" i="56"/>
  <c r="AE15" i="56"/>
  <c r="S16" i="56"/>
  <c r="AE16" i="56"/>
  <c r="S17" i="56"/>
  <c r="AE17" i="56"/>
  <c r="S18" i="56"/>
  <c r="AE18" i="56"/>
  <c r="S19" i="56"/>
  <c r="AE19" i="56"/>
  <c r="S20" i="56"/>
  <c r="AE20" i="56"/>
  <c r="S21" i="56"/>
  <c r="AE21" i="56"/>
  <c r="S22" i="56"/>
  <c r="AE22" i="56"/>
  <c r="M23" i="56" a="1"/>
  <c r="M23" i="56" s="1"/>
  <c r="AC23" i="56"/>
  <c r="U25" i="56"/>
  <c r="M36" i="56" a="1"/>
  <c r="M36" i="56" s="1"/>
  <c r="M25" i="56" a="1"/>
  <c r="M25" i="56" s="1"/>
  <c r="S15" i="55"/>
  <c r="R22" i="55"/>
  <c r="Q25" i="55"/>
  <c r="S28" i="55"/>
  <c r="R24" i="55"/>
  <c r="S25" i="55"/>
  <c r="Q17" i="55"/>
  <c r="Q21" i="55"/>
  <c r="S24" i="55"/>
  <c r="R27" i="55"/>
  <c r="R17" i="55"/>
  <c r="Q20" i="55"/>
  <c r="Q16" i="55"/>
  <c r="R20" i="55"/>
  <c r="Q29" i="55"/>
  <c r="S27" i="55"/>
  <c r="S23" i="55"/>
  <c r="S18" i="55"/>
  <c r="S17" i="55"/>
  <c r="S22" i="55"/>
  <c r="S26" i="55"/>
  <c r="S16" i="55"/>
  <c r="S21" i="55"/>
  <c r="R21" i="55"/>
  <c r="R26" i="55"/>
  <c r="R18" i="55"/>
  <c r="R23" i="55"/>
  <c r="Q26" i="55"/>
  <c r="Q15" i="55"/>
  <c r="Q23" i="55"/>
  <c r="Q22" i="55"/>
  <c r="Q28" i="55"/>
  <c r="Q19" i="55"/>
  <c r="K14" i="55" a="1"/>
  <c r="K14" i="55" s="1"/>
  <c r="K15" i="55" a="1"/>
  <c r="K15" i="55" s="1"/>
  <c r="K17" i="55" a="1"/>
  <c r="K17" i="55" s="1"/>
  <c r="K19" i="55" a="1"/>
  <c r="K19" i="55" s="1"/>
  <c r="K21" i="55" a="1"/>
  <c r="K21" i="55" s="1"/>
  <c r="K23" i="55" a="1"/>
  <c r="K23" i="55" s="1"/>
  <c r="K25" i="55" a="1"/>
  <c r="K25" i="55" s="1"/>
  <c r="K27" i="55" a="1"/>
  <c r="K27" i="55" s="1"/>
  <c r="K29" i="55" a="1"/>
  <c r="K29" i="55" s="1"/>
  <c r="T16" i="55"/>
  <c r="T18" i="55"/>
  <c r="T20" i="55"/>
  <c r="T22" i="55"/>
  <c r="T24" i="55"/>
  <c r="T26" i="55"/>
  <c r="T28" i="55"/>
  <c r="U13" i="55"/>
  <c r="K16" i="55" a="1"/>
  <c r="K16" i="55" s="1"/>
  <c r="K18" i="55" a="1"/>
  <c r="K18" i="55" s="1"/>
  <c r="K20" i="55" a="1"/>
  <c r="K20" i="55" s="1"/>
  <c r="K22" i="55" a="1"/>
  <c r="K22" i="55" s="1"/>
  <c r="K24" i="55" a="1"/>
  <c r="K24" i="55" s="1"/>
  <c r="K26" i="55" a="1"/>
  <c r="K26" i="55" s="1"/>
  <c r="T15" i="55"/>
  <c r="T17" i="55"/>
  <c r="T19" i="55"/>
  <c r="T21" i="55"/>
  <c r="T23" i="55"/>
  <c r="T25" i="55"/>
  <c r="T27" i="55"/>
  <c r="AP21" i="56" l="1" a="1"/>
  <c r="AP21" i="56" s="1"/>
  <c r="W27" i="57" a="1"/>
  <c r="W27" i="57" s="1"/>
  <c r="W23" i="57" a="1"/>
  <c r="W23" i="57" s="1"/>
  <c r="W14" i="57" a="1"/>
  <c r="W14" i="57" s="1"/>
  <c r="W26" i="57" a="1"/>
  <c r="W26" i="57" s="1"/>
  <c r="W22" i="57" a="1"/>
  <c r="W22" i="57" s="1"/>
  <c r="W21" i="57" a="1"/>
  <c r="W21" i="57" s="1"/>
  <c r="W20" i="57" a="1"/>
  <c r="W20" i="57" s="1"/>
  <c r="W19" i="57" a="1"/>
  <c r="W19" i="57" s="1"/>
  <c r="W18" i="57" a="1"/>
  <c r="W18" i="57" s="1"/>
  <c r="W17" i="57" a="1"/>
  <c r="W17" i="57" s="1"/>
  <c r="W16" i="57" a="1"/>
  <c r="W16" i="57" s="1"/>
  <c r="W15" i="57" a="1"/>
  <c r="W15" i="57" s="1"/>
  <c r="W29" i="57" a="1"/>
  <c r="W29" i="57" s="1"/>
  <c r="W25" i="57" a="1"/>
  <c r="W25" i="57" s="1"/>
  <c r="W28" i="57" a="1"/>
  <c r="W28" i="57" s="1"/>
  <c r="W24" i="57" a="1"/>
  <c r="W24" i="57" s="1"/>
  <c r="AG28" i="57" a="1"/>
  <c r="AG28" i="57" s="1"/>
  <c r="AG24" i="57" a="1"/>
  <c r="AG24" i="57" s="1"/>
  <c r="AG26" i="57" a="1"/>
  <c r="AG26" i="57" s="1"/>
  <c r="AG19" i="57" a="1"/>
  <c r="AG19" i="57" s="1"/>
  <c r="AG18" i="57" a="1"/>
  <c r="AG18" i="57" s="1"/>
  <c r="AG17" i="57" a="1"/>
  <c r="AG17" i="57" s="1"/>
  <c r="AG15" i="57" a="1"/>
  <c r="AG15" i="57" s="1"/>
  <c r="AG27" i="57" a="1"/>
  <c r="AG27" i="57" s="1"/>
  <c r="AG23" i="57" a="1"/>
  <c r="AG23" i="57" s="1"/>
  <c r="AG22" i="57" a="1"/>
  <c r="AG22" i="57" s="1"/>
  <c r="AG21" i="57" a="1"/>
  <c r="AG21" i="57" s="1"/>
  <c r="AG20" i="57" a="1"/>
  <c r="AG20" i="57" s="1"/>
  <c r="AG16" i="57" a="1"/>
  <c r="AG16" i="57" s="1"/>
  <c r="AG29" i="57" a="1"/>
  <c r="AG29" i="57" s="1"/>
  <c r="AG25" i="57" a="1"/>
  <c r="AG25" i="57" s="1"/>
  <c r="AG14" i="57" a="1"/>
  <c r="AG14" i="57" s="1"/>
  <c r="AP19" i="56" a="1"/>
  <c r="AP19" i="56" s="1"/>
  <c r="AP16" i="56" a="1"/>
  <c r="AP16" i="56" s="1"/>
  <c r="AP18" i="56" a="1"/>
  <c r="AP18" i="56" s="1"/>
  <c r="AP15" i="56" a="1"/>
  <c r="AP15" i="56" s="1"/>
  <c r="AP20" i="56" a="1"/>
  <c r="AP20" i="56" s="1"/>
  <c r="AP17" i="56" a="1"/>
  <c r="AP17" i="56" s="1"/>
  <c r="AG29" i="56" a="1"/>
  <c r="AG29" i="56" s="1"/>
  <c r="AG27" i="56" a="1"/>
  <c r="AG27" i="56" s="1"/>
  <c r="AG22" i="56" a="1"/>
  <c r="AG22" i="56" s="1"/>
  <c r="AG18" i="56" a="1"/>
  <c r="AG18" i="56" s="1"/>
  <c r="AG25" i="56" a="1"/>
  <c r="AG25" i="56" s="1"/>
  <c r="AG24" i="56" a="1"/>
  <c r="AG24" i="56" s="1"/>
  <c r="AG14" i="56" a="1"/>
  <c r="AG14" i="56" s="1"/>
  <c r="AG26" i="56" a="1"/>
  <c r="AG26" i="56" s="1"/>
  <c r="AG21" i="56" a="1"/>
  <c r="AG21" i="56" s="1"/>
  <c r="AG17" i="56" a="1"/>
  <c r="AG17" i="56" s="1"/>
  <c r="AG20" i="56" a="1"/>
  <c r="AG20" i="56" s="1"/>
  <c r="AG16" i="56" a="1"/>
  <c r="AG16" i="56" s="1"/>
  <c r="AG28" i="56" a="1"/>
  <c r="AG28" i="56" s="1"/>
  <c r="AG19" i="56" a="1"/>
  <c r="AG19" i="56" s="1"/>
  <c r="AG15" i="56" a="1"/>
  <c r="AG15" i="56" s="1"/>
  <c r="AG23" i="56" a="1"/>
  <c r="AG23" i="56" s="1"/>
  <c r="W28" i="56" a="1"/>
  <c r="W28" i="56" s="1"/>
  <c r="W24" i="56" a="1"/>
  <c r="W24" i="56" s="1"/>
  <c r="W27" i="56" a="1"/>
  <c r="W27" i="56" s="1"/>
  <c r="W23" i="56" a="1"/>
  <c r="W23" i="56" s="1"/>
  <c r="W26" i="56" a="1"/>
  <c r="W26" i="56" s="1"/>
  <c r="W22" i="56" a="1"/>
  <c r="W22" i="56" s="1"/>
  <c r="W21" i="56" a="1"/>
  <c r="W21" i="56" s="1"/>
  <c r="W20" i="56" a="1"/>
  <c r="W20" i="56" s="1"/>
  <c r="W19" i="56" a="1"/>
  <c r="W19" i="56" s="1"/>
  <c r="W18" i="56" a="1"/>
  <c r="W18" i="56" s="1"/>
  <c r="W17" i="56" a="1"/>
  <c r="W17" i="56" s="1"/>
  <c r="W16" i="56" a="1"/>
  <c r="W16" i="56" s="1"/>
  <c r="W15" i="56" a="1"/>
  <c r="W15" i="56" s="1"/>
  <c r="W14" i="56" a="1"/>
  <c r="W14" i="56" s="1"/>
  <c r="W29" i="56" a="1"/>
  <c r="W29" i="56" s="1"/>
  <c r="W25" i="56" a="1"/>
  <c r="W25" i="56" s="1"/>
  <c r="U28" i="55" a="1"/>
  <c r="U28" i="55" s="1"/>
  <c r="U26" i="55" a="1"/>
  <c r="U26" i="55" s="1"/>
  <c r="U24" i="55" a="1"/>
  <c r="U24" i="55" s="1"/>
  <c r="U22" i="55" a="1"/>
  <c r="U22" i="55" s="1"/>
  <c r="U20" i="55" a="1"/>
  <c r="U20" i="55" s="1"/>
  <c r="U18" i="55" a="1"/>
  <c r="U18" i="55" s="1"/>
  <c r="U16" i="55" a="1"/>
  <c r="U16" i="55" s="1"/>
  <c r="U14" i="55" a="1"/>
  <c r="U14" i="55" s="1"/>
  <c r="U29" i="55" a="1"/>
  <c r="U29" i="55" s="1"/>
  <c r="U27" i="55" a="1"/>
  <c r="U27" i="55" s="1"/>
  <c r="U25" i="55" a="1"/>
  <c r="U25" i="55" s="1"/>
  <c r="U23" i="55" a="1"/>
  <c r="U23" i="55" s="1"/>
  <c r="U21" i="55" a="1"/>
  <c r="U21" i="55" s="1"/>
  <c r="U19" i="55" a="1"/>
  <c r="U19" i="55" s="1"/>
  <c r="U17" i="55" a="1"/>
  <c r="U17" i="55" s="1"/>
  <c r="U15" i="55" a="1"/>
  <c r="U15" i="55" s="1"/>
  <c r="I44" i="54" l="1"/>
  <c r="H44" i="54"/>
  <c r="I43" i="54"/>
  <c r="H43" i="54"/>
  <c r="I42" i="54"/>
  <c r="H42" i="54"/>
  <c r="I41" i="54"/>
  <c r="H41" i="54"/>
  <c r="I40" i="54"/>
  <c r="H40" i="54"/>
  <c r="I39" i="54"/>
  <c r="H39" i="54"/>
  <c r="I38" i="54"/>
  <c r="H38" i="54"/>
  <c r="I37" i="54"/>
  <c r="H37" i="54"/>
  <c r="I36" i="54"/>
  <c r="H36" i="54"/>
  <c r="I35" i="54"/>
  <c r="H35" i="54"/>
  <c r="I34" i="54"/>
  <c r="H34" i="54"/>
  <c r="I33" i="54"/>
  <c r="H33" i="54"/>
  <c r="I32" i="54"/>
  <c r="H32" i="54"/>
  <c r="I31" i="54"/>
  <c r="H31" i="54"/>
  <c r="I30" i="54"/>
  <c r="H30" i="54"/>
  <c r="I29" i="54"/>
  <c r="H29" i="54"/>
  <c r="I28" i="54"/>
  <c r="H28" i="54"/>
  <c r="I27" i="54"/>
  <c r="H27" i="54"/>
  <c r="I26" i="54"/>
  <c r="H26" i="54"/>
  <c r="I25" i="54"/>
  <c r="H25" i="54"/>
  <c r="I24" i="54"/>
  <c r="H24" i="54"/>
  <c r="I23" i="54"/>
  <c r="H23" i="54"/>
  <c r="I22" i="54"/>
  <c r="H22" i="54"/>
  <c r="I21" i="54"/>
  <c r="H21" i="54"/>
  <c r="I20" i="54"/>
  <c r="H20" i="54"/>
  <c r="I19" i="54"/>
  <c r="H19" i="54"/>
  <c r="I18" i="54"/>
  <c r="H18" i="54"/>
  <c r="I17" i="54"/>
  <c r="H17" i="54"/>
  <c r="I16" i="54"/>
  <c r="H16" i="54"/>
  <c r="I15" i="54"/>
  <c r="H15" i="54"/>
  <c r="I14" i="54"/>
  <c r="H14" i="54"/>
  <c r="Y13" i="54"/>
  <c r="Y29" i="54" s="1"/>
  <c r="X13" i="54"/>
  <c r="X28" i="54" s="1"/>
  <c r="Q13" i="54"/>
  <c r="P13" i="54"/>
  <c r="P29" i="54" s="1"/>
  <c r="J13" i="54"/>
  <c r="J44" i="54" s="1" a="1"/>
  <c r="J44" i="54" s="1"/>
  <c r="S11" i="54"/>
  <c r="K11" i="54"/>
  <c r="B11" i="54"/>
  <c r="K44" i="53"/>
  <c r="J44" i="53"/>
  <c r="I44" i="53"/>
  <c r="H44" i="53"/>
  <c r="K43" i="53"/>
  <c r="J43" i="53"/>
  <c r="I43" i="53"/>
  <c r="H43" i="53"/>
  <c r="K42" i="53"/>
  <c r="J42" i="53"/>
  <c r="I42" i="53"/>
  <c r="H42" i="53"/>
  <c r="K41" i="53"/>
  <c r="J41" i="53"/>
  <c r="I41" i="53"/>
  <c r="H41" i="53"/>
  <c r="K40" i="53"/>
  <c r="J40" i="53"/>
  <c r="I40" i="53"/>
  <c r="H40" i="53"/>
  <c r="K39" i="53"/>
  <c r="J39" i="53"/>
  <c r="I39" i="53"/>
  <c r="H39" i="53"/>
  <c r="K38" i="53"/>
  <c r="J38" i="53"/>
  <c r="I38" i="53"/>
  <c r="H38" i="53"/>
  <c r="K37" i="53"/>
  <c r="J37" i="53"/>
  <c r="I37" i="53"/>
  <c r="H37" i="53"/>
  <c r="K36" i="53"/>
  <c r="J36" i="53"/>
  <c r="I36" i="53"/>
  <c r="H36" i="53"/>
  <c r="K35" i="53"/>
  <c r="J35" i="53"/>
  <c r="I35" i="53"/>
  <c r="H35" i="53"/>
  <c r="K34" i="53"/>
  <c r="J34" i="53"/>
  <c r="I34" i="53"/>
  <c r="H34" i="53"/>
  <c r="K33" i="53"/>
  <c r="J33" i="53"/>
  <c r="I33" i="53"/>
  <c r="H33" i="53"/>
  <c r="K32" i="53"/>
  <c r="J32" i="53"/>
  <c r="I32" i="53"/>
  <c r="H32" i="53"/>
  <c r="K31" i="53"/>
  <c r="J31" i="53"/>
  <c r="I31" i="53"/>
  <c r="H31" i="53"/>
  <c r="K30" i="53"/>
  <c r="J30" i="53"/>
  <c r="I30" i="53"/>
  <c r="H30" i="53"/>
  <c r="K29" i="53"/>
  <c r="J29" i="53"/>
  <c r="I29" i="53"/>
  <c r="H29" i="53"/>
  <c r="K28" i="53"/>
  <c r="J28" i="53"/>
  <c r="I28" i="53"/>
  <c r="H28" i="53"/>
  <c r="K27" i="53"/>
  <c r="J27" i="53"/>
  <c r="I27" i="53"/>
  <c r="H27" i="53"/>
  <c r="K26" i="53"/>
  <c r="J26" i="53"/>
  <c r="I26" i="53"/>
  <c r="H26" i="53"/>
  <c r="K25" i="53"/>
  <c r="J25" i="53"/>
  <c r="I25" i="53"/>
  <c r="H25" i="53"/>
  <c r="K24" i="53"/>
  <c r="J24" i="53"/>
  <c r="I24" i="53"/>
  <c r="H24" i="53"/>
  <c r="K23" i="53"/>
  <c r="J23" i="53"/>
  <c r="I23" i="53"/>
  <c r="H23" i="53"/>
  <c r="AE22" i="53"/>
  <c r="K22" i="53"/>
  <c r="J22" i="53"/>
  <c r="I22" i="53"/>
  <c r="H22" i="53"/>
  <c r="K21" i="53"/>
  <c r="J21" i="53"/>
  <c r="I21" i="53"/>
  <c r="H21" i="53"/>
  <c r="AE20" i="53"/>
  <c r="K20" i="53"/>
  <c r="J20" i="53"/>
  <c r="I20" i="53"/>
  <c r="H20" i="53"/>
  <c r="AD19" i="53"/>
  <c r="K19" i="53"/>
  <c r="J19" i="53"/>
  <c r="I19" i="53"/>
  <c r="H19" i="53"/>
  <c r="K18" i="53"/>
  <c r="J18" i="53"/>
  <c r="I18" i="53"/>
  <c r="H18" i="53"/>
  <c r="K17" i="53"/>
  <c r="J17" i="53"/>
  <c r="I17" i="53"/>
  <c r="H17" i="53"/>
  <c r="K16" i="53"/>
  <c r="J16" i="53"/>
  <c r="I16" i="53"/>
  <c r="H16" i="53"/>
  <c r="K15" i="53"/>
  <c r="J15" i="53"/>
  <c r="I15" i="53"/>
  <c r="H15" i="53"/>
  <c r="K14" i="53"/>
  <c r="J14" i="53"/>
  <c r="I14" i="53"/>
  <c r="H14" i="53"/>
  <c r="AE13" i="53"/>
  <c r="AE29" i="53" s="1"/>
  <c r="AD13" i="53"/>
  <c r="AD26" i="53" s="1"/>
  <c r="AC13" i="53"/>
  <c r="AC27" i="53" s="1"/>
  <c r="AB13" i="53"/>
  <c r="AB27" i="53" s="1"/>
  <c r="U13" i="53"/>
  <c r="U29" i="53" s="1"/>
  <c r="T13" i="53"/>
  <c r="T29" i="53" s="1"/>
  <c r="S13" i="53"/>
  <c r="S26" i="53" s="1"/>
  <c r="R13" i="53"/>
  <c r="R24" i="53" s="1"/>
  <c r="L13" i="53"/>
  <c r="L44" i="53" s="1" a="1"/>
  <c r="L44" i="53" s="1"/>
  <c r="W11" i="53"/>
  <c r="M11" i="53"/>
  <c r="B11" i="53"/>
  <c r="M44" i="52"/>
  <c r="L44" i="52"/>
  <c r="K44" i="52"/>
  <c r="J44" i="52"/>
  <c r="I44" i="52"/>
  <c r="H44" i="52"/>
  <c r="M43" i="52"/>
  <c r="L43" i="52"/>
  <c r="K43" i="52"/>
  <c r="J43" i="52"/>
  <c r="I43" i="52"/>
  <c r="H43" i="52"/>
  <c r="M42" i="52"/>
  <c r="L42" i="52"/>
  <c r="K42" i="52"/>
  <c r="J42" i="52"/>
  <c r="I42" i="52"/>
  <c r="H42" i="52"/>
  <c r="M41" i="52"/>
  <c r="L41" i="52"/>
  <c r="K41" i="52"/>
  <c r="J41" i="52"/>
  <c r="I41" i="52"/>
  <c r="H41" i="52"/>
  <c r="M40" i="52"/>
  <c r="L40" i="52"/>
  <c r="K40" i="52"/>
  <c r="J40" i="52"/>
  <c r="I40" i="52"/>
  <c r="H40" i="52"/>
  <c r="M39" i="52"/>
  <c r="L39" i="52"/>
  <c r="K39" i="52"/>
  <c r="J39" i="52"/>
  <c r="I39" i="52"/>
  <c r="H39" i="52"/>
  <c r="M38" i="52"/>
  <c r="L38" i="52"/>
  <c r="K38" i="52"/>
  <c r="J38" i="52"/>
  <c r="I38" i="52"/>
  <c r="H38" i="52"/>
  <c r="M37" i="52"/>
  <c r="L37" i="52"/>
  <c r="K37" i="52"/>
  <c r="J37" i="52"/>
  <c r="I37" i="52"/>
  <c r="H37" i="52"/>
  <c r="M36" i="52"/>
  <c r="L36" i="52"/>
  <c r="K36" i="52"/>
  <c r="J36" i="52"/>
  <c r="I36" i="52"/>
  <c r="H36" i="52"/>
  <c r="M35" i="52"/>
  <c r="L35" i="52"/>
  <c r="K35" i="52"/>
  <c r="J35" i="52"/>
  <c r="I35" i="52"/>
  <c r="H35" i="52"/>
  <c r="M34" i="52"/>
  <c r="L34" i="52"/>
  <c r="K34" i="52"/>
  <c r="J34" i="52"/>
  <c r="I34" i="52"/>
  <c r="H34" i="52"/>
  <c r="M33" i="52"/>
  <c r="L33" i="52"/>
  <c r="K33" i="52"/>
  <c r="J33" i="52"/>
  <c r="I33" i="52"/>
  <c r="H33" i="52"/>
  <c r="M32" i="52"/>
  <c r="L32" i="52"/>
  <c r="K32" i="52"/>
  <c r="J32" i="52"/>
  <c r="I32" i="52"/>
  <c r="H32" i="52"/>
  <c r="M31" i="52"/>
  <c r="L31" i="52"/>
  <c r="K31" i="52"/>
  <c r="J31" i="52"/>
  <c r="I31" i="52"/>
  <c r="H31" i="52"/>
  <c r="M30" i="52"/>
  <c r="L30" i="52"/>
  <c r="K30" i="52"/>
  <c r="J30" i="52"/>
  <c r="I30" i="52"/>
  <c r="H30" i="52"/>
  <c r="M29" i="52"/>
  <c r="L29" i="52"/>
  <c r="K29" i="52"/>
  <c r="J29" i="52"/>
  <c r="I29" i="52"/>
  <c r="H29" i="52"/>
  <c r="M28" i="52"/>
  <c r="L28" i="52"/>
  <c r="K28" i="52"/>
  <c r="J28" i="52"/>
  <c r="I28" i="52"/>
  <c r="H28" i="52"/>
  <c r="M27" i="52"/>
  <c r="L27" i="52"/>
  <c r="K27" i="52"/>
  <c r="J27" i="52"/>
  <c r="I27" i="52"/>
  <c r="H27" i="52"/>
  <c r="M26" i="52"/>
  <c r="L26" i="52"/>
  <c r="K26" i="52"/>
  <c r="J26" i="52"/>
  <c r="I26" i="52"/>
  <c r="H26" i="52"/>
  <c r="M25" i="52"/>
  <c r="L25" i="52"/>
  <c r="K25" i="52"/>
  <c r="J25" i="52"/>
  <c r="I25" i="52"/>
  <c r="H25" i="52"/>
  <c r="M24" i="52"/>
  <c r="L24" i="52"/>
  <c r="K24" i="52"/>
  <c r="J24" i="52"/>
  <c r="I24" i="52"/>
  <c r="H24" i="52"/>
  <c r="M23" i="52"/>
  <c r="L23" i="52"/>
  <c r="K23" i="52"/>
  <c r="J23" i="52"/>
  <c r="I23" i="52"/>
  <c r="H23" i="52"/>
  <c r="M22" i="52"/>
  <c r="L22" i="52"/>
  <c r="K22" i="52"/>
  <c r="J22" i="52"/>
  <c r="I22" i="52"/>
  <c r="H22" i="52"/>
  <c r="M21" i="52"/>
  <c r="L21" i="52"/>
  <c r="K21" i="52"/>
  <c r="J21" i="52"/>
  <c r="I21" i="52"/>
  <c r="H21" i="52"/>
  <c r="M20" i="52"/>
  <c r="L20" i="52"/>
  <c r="K20" i="52"/>
  <c r="J20" i="52"/>
  <c r="I20" i="52"/>
  <c r="H20" i="52"/>
  <c r="M19" i="52"/>
  <c r="L19" i="52"/>
  <c r="K19" i="52"/>
  <c r="J19" i="52"/>
  <c r="I19" i="52"/>
  <c r="H19" i="52"/>
  <c r="M18" i="52"/>
  <c r="L18" i="52"/>
  <c r="K18" i="52"/>
  <c r="J18" i="52"/>
  <c r="I18" i="52"/>
  <c r="H18" i="52"/>
  <c r="M17" i="52"/>
  <c r="L17" i="52"/>
  <c r="K17" i="52"/>
  <c r="J17" i="52"/>
  <c r="I17" i="52"/>
  <c r="H17" i="52"/>
  <c r="M16" i="52"/>
  <c r="L16" i="52"/>
  <c r="K16" i="52"/>
  <c r="J16" i="52"/>
  <c r="I16" i="52"/>
  <c r="H16" i="52"/>
  <c r="M15" i="52"/>
  <c r="L15" i="52"/>
  <c r="K15" i="52"/>
  <c r="J15" i="52"/>
  <c r="I15" i="52"/>
  <c r="H15" i="52"/>
  <c r="M14" i="52"/>
  <c r="L14" i="52"/>
  <c r="K14" i="52"/>
  <c r="J14" i="52"/>
  <c r="I14" i="52"/>
  <c r="H14" i="52"/>
  <c r="AK13" i="52"/>
  <c r="AK29" i="52" s="1"/>
  <c r="AJ13" i="52"/>
  <c r="AJ29" i="52" s="1"/>
  <c r="AI13" i="52"/>
  <c r="AI29" i="52" s="1"/>
  <c r="AH13" i="52"/>
  <c r="AH29" i="52" s="1"/>
  <c r="AG13" i="52"/>
  <c r="AG29" i="52" s="1"/>
  <c r="AF13" i="52"/>
  <c r="AF29" i="52" s="1"/>
  <c r="Y13" i="52"/>
  <c r="Y29" i="52" s="1"/>
  <c r="X13" i="52"/>
  <c r="X29" i="52" s="1"/>
  <c r="W13" i="52"/>
  <c r="W29" i="52" s="1"/>
  <c r="V13" i="52"/>
  <c r="V29" i="52" s="1"/>
  <c r="U13" i="52"/>
  <c r="U29" i="52" s="1"/>
  <c r="T13" i="52"/>
  <c r="T29" i="52" s="1"/>
  <c r="N13" i="52"/>
  <c r="N44" i="52" s="1" a="1"/>
  <c r="N44" i="52" s="1"/>
  <c r="AA11" i="52"/>
  <c r="O11" i="52"/>
  <c r="B11" i="52"/>
  <c r="I44" i="51"/>
  <c r="H44" i="51"/>
  <c r="I43" i="51"/>
  <c r="H43" i="51"/>
  <c r="I42" i="51"/>
  <c r="H42" i="51"/>
  <c r="I41" i="51"/>
  <c r="H41" i="51"/>
  <c r="I40" i="51"/>
  <c r="H40" i="51"/>
  <c r="I39" i="51"/>
  <c r="H39" i="51"/>
  <c r="I38" i="51"/>
  <c r="H38" i="51"/>
  <c r="I37" i="51"/>
  <c r="H37" i="51"/>
  <c r="I36" i="51"/>
  <c r="H36" i="51"/>
  <c r="I35" i="51"/>
  <c r="H35" i="51"/>
  <c r="I34" i="51"/>
  <c r="H34" i="51"/>
  <c r="I33" i="51"/>
  <c r="H33" i="51"/>
  <c r="I32" i="51"/>
  <c r="H32" i="51"/>
  <c r="I31" i="51"/>
  <c r="H31" i="51"/>
  <c r="I30" i="51"/>
  <c r="H30" i="51"/>
  <c r="I29" i="51"/>
  <c r="H29" i="51"/>
  <c r="I28" i="51"/>
  <c r="H28" i="51"/>
  <c r="I27" i="51"/>
  <c r="H27" i="51"/>
  <c r="I26" i="51"/>
  <c r="H26" i="51"/>
  <c r="I25" i="51"/>
  <c r="H25" i="51"/>
  <c r="I24" i="51"/>
  <c r="H24" i="51"/>
  <c r="I23" i="51"/>
  <c r="H23" i="51"/>
  <c r="I22" i="51"/>
  <c r="H22" i="51"/>
  <c r="I21" i="51"/>
  <c r="H21" i="51"/>
  <c r="I20" i="51"/>
  <c r="H20" i="51"/>
  <c r="I19" i="51"/>
  <c r="H19" i="51"/>
  <c r="I18" i="51"/>
  <c r="H18" i="51"/>
  <c r="I17" i="51"/>
  <c r="H17" i="51"/>
  <c r="I16" i="51"/>
  <c r="H16" i="51"/>
  <c r="I15" i="51"/>
  <c r="H15" i="51"/>
  <c r="I14" i="51"/>
  <c r="H14" i="51"/>
  <c r="AF13" i="51"/>
  <c r="AF21" i="51" s="1"/>
  <c r="AE13" i="51"/>
  <c r="AE21" i="51" s="1"/>
  <c r="Y13" i="51"/>
  <c r="Y26" i="51" s="1"/>
  <c r="X13" i="51"/>
  <c r="X27" i="51" s="1"/>
  <c r="Q13" i="51"/>
  <c r="Q29" i="51" s="1"/>
  <c r="P13" i="51"/>
  <c r="P26" i="51" s="1"/>
  <c r="J13" i="51"/>
  <c r="J44" i="51" s="1" a="1"/>
  <c r="J44" i="51" s="1"/>
  <c r="AA11" i="51"/>
  <c r="S11" i="51"/>
  <c r="K11" i="51"/>
  <c r="B11" i="51"/>
  <c r="H29" i="50"/>
  <c r="G29" i="50"/>
  <c r="H28" i="50"/>
  <c r="G28" i="50"/>
  <c r="H27" i="50"/>
  <c r="G27" i="50"/>
  <c r="H26" i="50"/>
  <c r="G26" i="50"/>
  <c r="H25" i="50"/>
  <c r="G25" i="50"/>
  <c r="H24" i="50"/>
  <c r="G24" i="50"/>
  <c r="H23" i="50"/>
  <c r="G23" i="50"/>
  <c r="H22" i="50"/>
  <c r="G22" i="50"/>
  <c r="H21" i="50"/>
  <c r="G21" i="50"/>
  <c r="H20" i="50"/>
  <c r="G20" i="50"/>
  <c r="H19" i="50"/>
  <c r="G19" i="50"/>
  <c r="H18" i="50"/>
  <c r="G18" i="50"/>
  <c r="H17" i="50"/>
  <c r="G17" i="50"/>
  <c r="H16" i="50"/>
  <c r="G16" i="50"/>
  <c r="H15" i="50"/>
  <c r="G15" i="50"/>
  <c r="H14" i="50"/>
  <c r="G14" i="50"/>
  <c r="P13" i="50"/>
  <c r="P28" i="50" s="1"/>
  <c r="O13" i="50"/>
  <c r="O22" i="50" s="1"/>
  <c r="I13" i="50"/>
  <c r="I26" i="50" s="1" a="1"/>
  <c r="I26" i="50" s="1"/>
  <c r="J11" i="50"/>
  <c r="B11" i="50"/>
  <c r="H26" i="25"/>
  <c r="AS13" i="39"/>
  <c r="AS15" i="39" s="1"/>
  <c r="AT13" i="39"/>
  <c r="AT15" i="39" s="1"/>
  <c r="AS21" i="39"/>
  <c r="AT21" i="39"/>
  <c r="AH13" i="39"/>
  <c r="AH20" i="39" s="1"/>
  <c r="AI13" i="39"/>
  <c r="AI15" i="39" s="1"/>
  <c r="AI17" i="39"/>
  <c r="AH18" i="39"/>
  <c r="AI18" i="39"/>
  <c r="AH19" i="39"/>
  <c r="AI21" i="39"/>
  <c r="AI22" i="39"/>
  <c r="AH23" i="39"/>
  <c r="AH24" i="39"/>
  <c r="AH25" i="39"/>
  <c r="AI25" i="39"/>
  <c r="AI26" i="39"/>
  <c r="AH28" i="39"/>
  <c r="AH29" i="39"/>
  <c r="AI29" i="39"/>
  <c r="V13" i="39"/>
  <c r="V15" i="39" s="1"/>
  <c r="W13" i="39"/>
  <c r="W15" i="39" s="1"/>
  <c r="V17" i="39"/>
  <c r="V18" i="39"/>
  <c r="W18" i="39"/>
  <c r="V19" i="39"/>
  <c r="V20" i="39"/>
  <c r="V21" i="39"/>
  <c r="W21" i="39"/>
  <c r="V22" i="39"/>
  <c r="W22" i="39"/>
  <c r="V23" i="39"/>
  <c r="V24" i="39"/>
  <c r="V25" i="39"/>
  <c r="W25" i="39"/>
  <c r="V26" i="39"/>
  <c r="W26" i="39"/>
  <c r="V27" i="39"/>
  <c r="V28" i="39"/>
  <c r="W28" i="39"/>
  <c r="V29" i="39"/>
  <c r="W29"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6" i="39"/>
  <c r="K15" i="39"/>
  <c r="K14" i="39"/>
  <c r="N13" i="39"/>
  <c r="M13" i="37"/>
  <c r="V28" i="37"/>
  <c r="X26" i="37"/>
  <c r="W25" i="37"/>
  <c r="U25" i="37"/>
  <c r="V24" i="37"/>
  <c r="V20" i="37"/>
  <c r="W19" i="37"/>
  <c r="U19" i="37"/>
  <c r="X18" i="37"/>
  <c r="U17" i="37"/>
  <c r="W15" i="37"/>
  <c r="U15" i="37"/>
  <c r="X13" i="37"/>
  <c r="X29" i="37" s="1"/>
  <c r="W13" i="37"/>
  <c r="W26" i="37" s="1"/>
  <c r="V13" i="37"/>
  <c r="V23" i="37" s="1"/>
  <c r="U13" i="37"/>
  <c r="U28" i="37" s="1"/>
  <c r="T13" i="37"/>
  <c r="T25" i="37" s="1"/>
  <c r="L29" i="37"/>
  <c r="K29" i="37"/>
  <c r="J29" i="37"/>
  <c r="L28" i="37"/>
  <c r="K28" i="37"/>
  <c r="J28" i="37"/>
  <c r="L27" i="37"/>
  <c r="K27" i="37"/>
  <c r="J27" i="37"/>
  <c r="L26" i="37"/>
  <c r="K26" i="37"/>
  <c r="J26" i="37"/>
  <c r="L25" i="37"/>
  <c r="K25" i="37"/>
  <c r="J25" i="37"/>
  <c r="L24" i="37"/>
  <c r="K24" i="37"/>
  <c r="J24" i="37"/>
  <c r="L23" i="37"/>
  <c r="K23" i="37"/>
  <c r="J23" i="37"/>
  <c r="L22" i="37"/>
  <c r="K22" i="37"/>
  <c r="J22" i="37"/>
  <c r="L21" i="37"/>
  <c r="K21" i="37"/>
  <c r="J21" i="37"/>
  <c r="L20" i="37"/>
  <c r="K20" i="37"/>
  <c r="J20" i="37"/>
  <c r="L19" i="37"/>
  <c r="K19" i="37"/>
  <c r="J19" i="37"/>
  <c r="L18" i="37"/>
  <c r="K18" i="37"/>
  <c r="J18" i="37"/>
  <c r="L17" i="37"/>
  <c r="K17" i="37"/>
  <c r="J17" i="37"/>
  <c r="L16" i="37"/>
  <c r="K16" i="37"/>
  <c r="J16" i="37"/>
  <c r="L15" i="37"/>
  <c r="K15" i="37"/>
  <c r="J15" i="37"/>
  <c r="L14" i="37"/>
  <c r="K14" i="37"/>
  <c r="J14" i="37"/>
  <c r="H14" i="37"/>
  <c r="I14" i="37"/>
  <c r="G15" i="37"/>
  <c r="H15" i="37"/>
  <c r="I15" i="37"/>
  <c r="G16" i="37"/>
  <c r="H16" i="37"/>
  <c r="I16" i="37"/>
  <c r="G17" i="37"/>
  <c r="H17" i="37"/>
  <c r="I17" i="37"/>
  <c r="G18" i="37"/>
  <c r="H18" i="37"/>
  <c r="I18" i="37"/>
  <c r="G19" i="37"/>
  <c r="H19" i="37"/>
  <c r="I19" i="37"/>
  <c r="G20" i="37"/>
  <c r="H20" i="37"/>
  <c r="I20" i="37"/>
  <c r="G21" i="37"/>
  <c r="H21" i="37"/>
  <c r="I21" i="37"/>
  <c r="G22" i="37"/>
  <c r="H22" i="37"/>
  <c r="I22" i="37"/>
  <c r="G23" i="37"/>
  <c r="H23" i="37"/>
  <c r="I23" i="37"/>
  <c r="G24" i="37"/>
  <c r="H24" i="37"/>
  <c r="I24" i="37"/>
  <c r="G25" i="37"/>
  <c r="H25" i="37"/>
  <c r="I25" i="37"/>
  <c r="G26" i="37"/>
  <c r="H26" i="37"/>
  <c r="I26" i="37"/>
  <c r="G27" i="37"/>
  <c r="H27" i="37"/>
  <c r="I27" i="37"/>
  <c r="G28" i="37"/>
  <c r="H28" i="37"/>
  <c r="I28" i="37"/>
  <c r="G29" i="37"/>
  <c r="H29" i="37"/>
  <c r="I29" i="37"/>
  <c r="K44" i="42"/>
  <c r="J44" i="42"/>
  <c r="I44" i="42"/>
  <c r="H44" i="42"/>
  <c r="K43" i="42"/>
  <c r="J43" i="42"/>
  <c r="I43" i="42"/>
  <c r="H43" i="42"/>
  <c r="K42" i="42"/>
  <c r="J42" i="42"/>
  <c r="I42" i="42"/>
  <c r="H42" i="42"/>
  <c r="K41" i="42"/>
  <c r="J41" i="42"/>
  <c r="I41" i="42"/>
  <c r="H41" i="42"/>
  <c r="K40" i="42"/>
  <c r="J40" i="42"/>
  <c r="I40" i="42"/>
  <c r="H40" i="42"/>
  <c r="K39" i="42"/>
  <c r="J39" i="42"/>
  <c r="I39" i="42"/>
  <c r="H39" i="42"/>
  <c r="K38" i="42"/>
  <c r="J38" i="42"/>
  <c r="I38" i="42"/>
  <c r="H38" i="42"/>
  <c r="K37" i="42"/>
  <c r="J37" i="42"/>
  <c r="I37" i="42"/>
  <c r="H37" i="42"/>
  <c r="K36" i="42"/>
  <c r="J36" i="42"/>
  <c r="I36" i="42"/>
  <c r="H36" i="42"/>
  <c r="K35" i="42"/>
  <c r="J35" i="42"/>
  <c r="I35" i="42"/>
  <c r="H35" i="42"/>
  <c r="K34" i="42"/>
  <c r="J34" i="42"/>
  <c r="I34" i="42"/>
  <c r="H34" i="42"/>
  <c r="K33" i="42"/>
  <c r="J33" i="42"/>
  <c r="I33" i="42"/>
  <c r="H33" i="42"/>
  <c r="K32" i="42"/>
  <c r="J32" i="42"/>
  <c r="I32" i="42"/>
  <c r="H32" i="42"/>
  <c r="K31" i="42"/>
  <c r="J31" i="42"/>
  <c r="I31" i="42"/>
  <c r="H31" i="42"/>
  <c r="K30" i="42"/>
  <c r="J30" i="42"/>
  <c r="I30" i="42"/>
  <c r="H30" i="42"/>
  <c r="K29" i="42"/>
  <c r="J29" i="42"/>
  <c r="I29" i="42"/>
  <c r="H29" i="42"/>
  <c r="K28" i="42"/>
  <c r="J28" i="42"/>
  <c r="I28" i="42"/>
  <c r="H28" i="42"/>
  <c r="K27" i="42"/>
  <c r="J27" i="42"/>
  <c r="I27" i="42"/>
  <c r="H27" i="42"/>
  <c r="K26" i="42"/>
  <c r="J26" i="42"/>
  <c r="I26" i="42"/>
  <c r="H26" i="42"/>
  <c r="K25" i="42"/>
  <c r="J25" i="42"/>
  <c r="I25" i="42"/>
  <c r="H25" i="42"/>
  <c r="K24" i="42"/>
  <c r="J24" i="42"/>
  <c r="I24" i="42"/>
  <c r="H24" i="42"/>
  <c r="K23" i="42"/>
  <c r="J23" i="42"/>
  <c r="I23" i="42"/>
  <c r="H23" i="42"/>
  <c r="K22" i="42"/>
  <c r="J22" i="42"/>
  <c r="I22" i="42"/>
  <c r="H22" i="42"/>
  <c r="K21" i="42"/>
  <c r="J21" i="42"/>
  <c r="I21" i="42"/>
  <c r="H21" i="42"/>
  <c r="K20" i="42"/>
  <c r="J20" i="42"/>
  <c r="I20" i="42"/>
  <c r="H20" i="42"/>
  <c r="K19" i="42"/>
  <c r="J19" i="42"/>
  <c r="I19" i="42"/>
  <c r="H19" i="42"/>
  <c r="K18" i="42"/>
  <c r="J18" i="42"/>
  <c r="I18" i="42"/>
  <c r="H18" i="42"/>
  <c r="K17" i="42"/>
  <c r="J17" i="42"/>
  <c r="I17" i="42"/>
  <c r="H17" i="42"/>
  <c r="K16" i="42"/>
  <c r="J16" i="42"/>
  <c r="I16" i="42"/>
  <c r="H16" i="42"/>
  <c r="K15" i="42"/>
  <c r="J15" i="42"/>
  <c r="I15" i="42"/>
  <c r="H15" i="42"/>
  <c r="K14" i="42"/>
  <c r="J14" i="42"/>
  <c r="I14" i="42"/>
  <c r="H14" i="42"/>
  <c r="AN13" i="42"/>
  <c r="AN21" i="42" s="1"/>
  <c r="AM13" i="42"/>
  <c r="AM20" i="42" s="1"/>
  <c r="AL13" i="42"/>
  <c r="AL21" i="42" s="1"/>
  <c r="AK13" i="42"/>
  <c r="AK17" i="42" s="1"/>
  <c r="AE13" i="42"/>
  <c r="AE23" i="42" s="1"/>
  <c r="AD13" i="42"/>
  <c r="AD25" i="42" s="1"/>
  <c r="AC13" i="42"/>
  <c r="AC22" i="42" s="1"/>
  <c r="AB13" i="42"/>
  <c r="AB27" i="42" s="1"/>
  <c r="U13" i="42"/>
  <c r="U26" i="42" s="1"/>
  <c r="T13" i="42"/>
  <c r="T28" i="42" s="1"/>
  <c r="S13" i="42"/>
  <c r="S25" i="42" s="1"/>
  <c r="R13" i="42"/>
  <c r="R22" i="42" s="1"/>
  <c r="L13" i="42"/>
  <c r="AG11" i="42"/>
  <c r="W11" i="42"/>
  <c r="M11" i="42"/>
  <c r="B11" i="42"/>
  <c r="J29" i="40"/>
  <c r="I29" i="40"/>
  <c r="H29" i="40"/>
  <c r="G29" i="40"/>
  <c r="J28" i="40"/>
  <c r="I28" i="40"/>
  <c r="H28" i="40"/>
  <c r="G28" i="40"/>
  <c r="J27" i="40"/>
  <c r="I27" i="40"/>
  <c r="H27" i="40"/>
  <c r="G27" i="40"/>
  <c r="J26" i="40"/>
  <c r="I26" i="40"/>
  <c r="H26" i="40"/>
  <c r="G26" i="40"/>
  <c r="J25" i="40"/>
  <c r="I25" i="40"/>
  <c r="H25" i="40"/>
  <c r="G25" i="40"/>
  <c r="J24" i="40"/>
  <c r="I24" i="40"/>
  <c r="H24" i="40"/>
  <c r="G24" i="40"/>
  <c r="J23" i="40"/>
  <c r="I23" i="40"/>
  <c r="H23" i="40"/>
  <c r="G23" i="40"/>
  <c r="J22" i="40"/>
  <c r="I22" i="40"/>
  <c r="H22" i="40"/>
  <c r="G22" i="40"/>
  <c r="J21" i="40"/>
  <c r="I21" i="40"/>
  <c r="H21" i="40"/>
  <c r="G21" i="40"/>
  <c r="J20" i="40"/>
  <c r="I20" i="40"/>
  <c r="H20" i="40"/>
  <c r="G20" i="40"/>
  <c r="J19" i="40"/>
  <c r="I19" i="40"/>
  <c r="H19" i="40"/>
  <c r="G19" i="40"/>
  <c r="J18" i="40"/>
  <c r="I18" i="40"/>
  <c r="H18" i="40"/>
  <c r="G18" i="40"/>
  <c r="J17" i="40"/>
  <c r="I17" i="40"/>
  <c r="H17" i="40"/>
  <c r="G17" i="40"/>
  <c r="J16" i="40"/>
  <c r="I16" i="40"/>
  <c r="H16" i="40"/>
  <c r="G16" i="40"/>
  <c r="J15" i="40"/>
  <c r="I15" i="40"/>
  <c r="H15" i="40"/>
  <c r="G15" i="40"/>
  <c r="J14" i="40"/>
  <c r="I14" i="40"/>
  <c r="H14" i="40"/>
  <c r="G14" i="40"/>
  <c r="T13" i="40"/>
  <c r="T26" i="40" s="1"/>
  <c r="S13" i="40"/>
  <c r="S28" i="40" s="1"/>
  <c r="R13" i="40"/>
  <c r="R25" i="40" s="1"/>
  <c r="Q13" i="40"/>
  <c r="Q22" i="40" s="1"/>
  <c r="K13" i="40"/>
  <c r="K22" i="40" s="1" a="1"/>
  <c r="K22" i="40" s="1"/>
  <c r="L11" i="40"/>
  <c r="B11" i="40"/>
  <c r="M44" i="39"/>
  <c r="L44" i="39"/>
  <c r="J44" i="39"/>
  <c r="I44" i="39"/>
  <c r="H44" i="39"/>
  <c r="M43" i="39"/>
  <c r="L43" i="39"/>
  <c r="J43" i="39"/>
  <c r="I43" i="39"/>
  <c r="H43" i="39"/>
  <c r="M42" i="39"/>
  <c r="L42" i="39"/>
  <c r="J42" i="39"/>
  <c r="I42" i="39"/>
  <c r="H42" i="39"/>
  <c r="M41" i="39"/>
  <c r="L41" i="39"/>
  <c r="J41" i="39"/>
  <c r="I41" i="39"/>
  <c r="H41" i="39"/>
  <c r="M40" i="39"/>
  <c r="L40" i="39"/>
  <c r="J40" i="39"/>
  <c r="I40" i="39"/>
  <c r="H40" i="39"/>
  <c r="M39" i="39"/>
  <c r="L39" i="39"/>
  <c r="J39" i="39"/>
  <c r="I39" i="39"/>
  <c r="H39" i="39"/>
  <c r="M38" i="39"/>
  <c r="L38" i="39"/>
  <c r="J38" i="39"/>
  <c r="I38" i="39"/>
  <c r="H38" i="39"/>
  <c r="M37" i="39"/>
  <c r="L37" i="39"/>
  <c r="J37" i="39"/>
  <c r="I37" i="39"/>
  <c r="H37" i="39"/>
  <c r="M36" i="39"/>
  <c r="L36" i="39"/>
  <c r="J36" i="39"/>
  <c r="I36" i="39"/>
  <c r="H36" i="39"/>
  <c r="M35" i="39"/>
  <c r="L35" i="39"/>
  <c r="J35" i="39"/>
  <c r="I35" i="39"/>
  <c r="H35" i="39"/>
  <c r="M34" i="39"/>
  <c r="L34" i="39"/>
  <c r="J34" i="39"/>
  <c r="I34" i="39"/>
  <c r="H34" i="39"/>
  <c r="M33" i="39"/>
  <c r="L33" i="39"/>
  <c r="J33" i="39"/>
  <c r="I33" i="39"/>
  <c r="H33" i="39"/>
  <c r="M32" i="39"/>
  <c r="L32" i="39"/>
  <c r="J32" i="39"/>
  <c r="I32" i="39"/>
  <c r="H32" i="39"/>
  <c r="M31" i="39"/>
  <c r="L31" i="39"/>
  <c r="J31" i="39"/>
  <c r="I31" i="39"/>
  <c r="H31" i="39"/>
  <c r="M30" i="39"/>
  <c r="L30" i="39"/>
  <c r="J30" i="39"/>
  <c r="I30" i="39"/>
  <c r="H30" i="39"/>
  <c r="M29" i="39"/>
  <c r="L29" i="39"/>
  <c r="J29" i="39"/>
  <c r="I29" i="39"/>
  <c r="H29" i="39"/>
  <c r="M28" i="39"/>
  <c r="L28" i="39"/>
  <c r="J28" i="39"/>
  <c r="I28" i="39"/>
  <c r="H28" i="39"/>
  <c r="M27" i="39"/>
  <c r="L27" i="39"/>
  <c r="J27" i="39"/>
  <c r="I27" i="39"/>
  <c r="H27" i="39"/>
  <c r="M26" i="39"/>
  <c r="L26" i="39"/>
  <c r="J26" i="39"/>
  <c r="I26" i="39"/>
  <c r="H26" i="39"/>
  <c r="M25" i="39"/>
  <c r="L25" i="39"/>
  <c r="J25" i="39"/>
  <c r="I25" i="39"/>
  <c r="H25" i="39"/>
  <c r="M24" i="39"/>
  <c r="L24" i="39"/>
  <c r="J24" i="39"/>
  <c r="I24" i="39"/>
  <c r="H24" i="39"/>
  <c r="M23" i="39"/>
  <c r="L23" i="39"/>
  <c r="J23" i="39"/>
  <c r="I23" i="39"/>
  <c r="H23" i="39"/>
  <c r="M22" i="39"/>
  <c r="L22" i="39"/>
  <c r="J22" i="39"/>
  <c r="I22" i="39"/>
  <c r="H22" i="39"/>
  <c r="M21" i="39"/>
  <c r="L21" i="39"/>
  <c r="J21" i="39"/>
  <c r="I21" i="39"/>
  <c r="H21" i="39"/>
  <c r="M20" i="39"/>
  <c r="L20" i="39"/>
  <c r="J20" i="39"/>
  <c r="I20" i="39"/>
  <c r="H20" i="39"/>
  <c r="M19" i="39"/>
  <c r="L19" i="39"/>
  <c r="J19" i="39"/>
  <c r="I19" i="39"/>
  <c r="H19" i="39"/>
  <c r="M18" i="39"/>
  <c r="L18" i="39"/>
  <c r="J18" i="39"/>
  <c r="I18" i="39"/>
  <c r="H18" i="39"/>
  <c r="M17" i="39"/>
  <c r="L17" i="39"/>
  <c r="J17" i="39"/>
  <c r="I17" i="39"/>
  <c r="H17" i="39"/>
  <c r="M16" i="39"/>
  <c r="L16" i="39"/>
  <c r="J16" i="39"/>
  <c r="I16" i="39"/>
  <c r="H16" i="39"/>
  <c r="M15" i="39"/>
  <c r="L15" i="39"/>
  <c r="J15" i="39"/>
  <c r="I15" i="39"/>
  <c r="H15" i="39"/>
  <c r="M14" i="39"/>
  <c r="L14" i="39"/>
  <c r="J14" i="39"/>
  <c r="I14" i="39"/>
  <c r="H14" i="39"/>
  <c r="AV13" i="39"/>
  <c r="AV21" i="39" s="1"/>
  <c r="AU13" i="39"/>
  <c r="AU21" i="39" s="1"/>
  <c r="AR13" i="39"/>
  <c r="AR20" i="39" s="1"/>
  <c r="AQ13" i="39"/>
  <c r="AW13" i="39" s="1"/>
  <c r="AK13" i="39"/>
  <c r="AK23" i="39" s="1"/>
  <c r="AJ13" i="39"/>
  <c r="AJ28" i="39" s="1"/>
  <c r="AG13" i="39"/>
  <c r="AG22" i="39" s="1"/>
  <c r="AF13" i="39"/>
  <c r="AF27" i="39" s="1"/>
  <c r="Y13" i="39"/>
  <c r="Y26" i="39" s="1"/>
  <c r="X13" i="39"/>
  <c r="X23" i="39" s="1"/>
  <c r="U13" i="39"/>
  <c r="U25" i="39" s="1"/>
  <c r="T13" i="39"/>
  <c r="T22" i="39" s="1"/>
  <c r="AM11" i="39"/>
  <c r="AA11" i="39"/>
  <c r="O11" i="39"/>
  <c r="B11" i="39"/>
  <c r="G14" i="37"/>
  <c r="S13" i="37"/>
  <c r="S24" i="37" s="1"/>
  <c r="N11" i="37"/>
  <c r="B11" i="37"/>
  <c r="AD18" i="53" l="1"/>
  <c r="AB28" i="53"/>
  <c r="AB24" i="53"/>
  <c r="AE18" i="53"/>
  <c r="AE21" i="53"/>
  <c r="L40" i="53" a="1"/>
  <c r="L40" i="53" s="1"/>
  <c r="AF13" i="53"/>
  <c r="AF29" i="53" s="1" a="1"/>
  <c r="AF29" i="53" s="1"/>
  <c r="T20" i="53"/>
  <c r="W17" i="39"/>
  <c r="AH27" i="39"/>
  <c r="AH22" i="39"/>
  <c r="AH17" i="39"/>
  <c r="AT18" i="39"/>
  <c r="AH16" i="39"/>
  <c r="AS18" i="39"/>
  <c r="AH26" i="39"/>
  <c r="AH21" i="39"/>
  <c r="AH15" i="39"/>
  <c r="AT17" i="39"/>
  <c r="AS17" i="39"/>
  <c r="Z13" i="39"/>
  <c r="AL13" i="39"/>
  <c r="AL28" i="39" s="1" a="1"/>
  <c r="AL28" i="39" s="1"/>
  <c r="V16" i="37"/>
  <c r="U21" i="37"/>
  <c r="W27" i="37"/>
  <c r="W21" i="37"/>
  <c r="W17" i="37"/>
  <c r="U23" i="37"/>
  <c r="U29" i="37"/>
  <c r="V18" i="37"/>
  <c r="W23" i="37"/>
  <c r="W29" i="37"/>
  <c r="Y13" i="37"/>
  <c r="T15" i="52"/>
  <c r="T16" i="52"/>
  <c r="T17" i="52"/>
  <c r="T18" i="52"/>
  <c r="T19" i="52"/>
  <c r="T20" i="52"/>
  <c r="T21" i="52"/>
  <c r="T22" i="52"/>
  <c r="T23" i="52"/>
  <c r="T24" i="52"/>
  <c r="T25" i="52"/>
  <c r="T26" i="52"/>
  <c r="T27" i="52"/>
  <c r="T28" i="52"/>
  <c r="N14" i="52" a="1"/>
  <c r="N14" i="52" s="1"/>
  <c r="AF15" i="52"/>
  <c r="AF16" i="52"/>
  <c r="AF17" i="52"/>
  <c r="AF18" i="52"/>
  <c r="AF19" i="52"/>
  <c r="AF20" i="52"/>
  <c r="AF21" i="52"/>
  <c r="AF22" i="52"/>
  <c r="AF23" i="52"/>
  <c r="AF24" i="52"/>
  <c r="AF25" i="52"/>
  <c r="AF26" i="52"/>
  <c r="AF27" i="52"/>
  <c r="AF28" i="52"/>
  <c r="R21" i="53"/>
  <c r="R22" i="53"/>
  <c r="R23" i="53"/>
  <c r="AE19" i="53"/>
  <c r="AD20" i="53"/>
  <c r="T21" i="53"/>
  <c r="T22" i="53"/>
  <c r="AD23" i="53"/>
  <c r="AE24" i="53"/>
  <c r="L28" i="53" a="1"/>
  <c r="L28" i="53" s="1"/>
  <c r="R29" i="53"/>
  <c r="T15" i="53"/>
  <c r="R16" i="53"/>
  <c r="R26" i="53"/>
  <c r="R27" i="53"/>
  <c r="AD15" i="53"/>
  <c r="T16" i="53"/>
  <c r="R17" i="53"/>
  <c r="T26" i="53"/>
  <c r="AD27" i="53"/>
  <c r="AE28" i="53"/>
  <c r="R15" i="53"/>
  <c r="L14" i="53" a="1"/>
  <c r="L14" i="53" s="1"/>
  <c r="AE15" i="53"/>
  <c r="AD16" i="53"/>
  <c r="T17" i="53"/>
  <c r="R18" i="53"/>
  <c r="AE26" i="53"/>
  <c r="AE16" i="53"/>
  <c r="AD17" i="53"/>
  <c r="T18" i="53"/>
  <c r="R19" i="53"/>
  <c r="L24" i="53" a="1"/>
  <c r="L24" i="53" s="1"/>
  <c r="R25" i="53"/>
  <c r="L32" i="53" a="1"/>
  <c r="L32" i="53" s="1"/>
  <c r="R28" i="53"/>
  <c r="AE17" i="53"/>
  <c r="T19" i="53"/>
  <c r="R20" i="53"/>
  <c r="L36" i="53" a="1"/>
  <c r="L36" i="53" s="1"/>
  <c r="R13" i="54"/>
  <c r="R19" i="54" s="1" a="1"/>
  <c r="R19" i="54" s="1"/>
  <c r="J15" i="54" a="1"/>
  <c r="J15" i="54" s="1"/>
  <c r="P19" i="54"/>
  <c r="P27" i="54"/>
  <c r="P15" i="54"/>
  <c r="J17" i="54" a="1"/>
  <c r="J17" i="54" s="1"/>
  <c r="P22" i="54"/>
  <c r="X15" i="54"/>
  <c r="P17" i="54"/>
  <c r="P25" i="54"/>
  <c r="P20" i="54"/>
  <c r="P28" i="54"/>
  <c r="P23" i="54"/>
  <c r="J14" i="54" a="1"/>
  <c r="J14" i="54" s="1"/>
  <c r="J16" i="54" a="1"/>
  <c r="J16" i="54" s="1"/>
  <c r="P18" i="54"/>
  <c r="P26" i="54"/>
  <c r="P24" i="54"/>
  <c r="P16" i="54"/>
  <c r="P21" i="54"/>
  <c r="Y15" i="54"/>
  <c r="Y16" i="54"/>
  <c r="Y17" i="54"/>
  <c r="Y18" i="54"/>
  <c r="Y19" i="54"/>
  <c r="Y20" i="54"/>
  <c r="Y21" i="54"/>
  <c r="Y22" i="54"/>
  <c r="Q23" i="54"/>
  <c r="Y24" i="54"/>
  <c r="Q25" i="54"/>
  <c r="Y26" i="54"/>
  <c r="Q27" i="54"/>
  <c r="Y28" i="54"/>
  <c r="Q29" i="54"/>
  <c r="X17" i="54"/>
  <c r="X19" i="54"/>
  <c r="X24" i="54"/>
  <c r="Z13" i="54"/>
  <c r="J18" i="54" a="1"/>
  <c r="J18" i="54" s="1"/>
  <c r="J19" i="54" a="1"/>
  <c r="J19" i="54" s="1"/>
  <c r="J20" i="54" a="1"/>
  <c r="J20" i="54" s="1"/>
  <c r="J21" i="54" a="1"/>
  <c r="J21" i="54" s="1"/>
  <c r="J22" i="54" a="1"/>
  <c r="J22" i="54" s="1"/>
  <c r="J24" i="54" a="1"/>
  <c r="J24" i="54" s="1"/>
  <c r="J26" i="54" a="1"/>
  <c r="J26" i="54" s="1"/>
  <c r="J28" i="54" a="1"/>
  <c r="J28" i="54" s="1"/>
  <c r="J30" i="54" a="1"/>
  <c r="J30" i="54" s="1"/>
  <c r="J32" i="54" a="1"/>
  <c r="J32" i="54" s="1"/>
  <c r="J34" i="54" a="1"/>
  <c r="J34" i="54" s="1"/>
  <c r="J36" i="54" a="1"/>
  <c r="J36" i="54" s="1"/>
  <c r="J38" i="54" a="1"/>
  <c r="J38" i="54" s="1"/>
  <c r="J40" i="54" a="1"/>
  <c r="J40" i="54" s="1"/>
  <c r="J42" i="54" a="1"/>
  <c r="J42" i="54" s="1"/>
  <c r="X18" i="54"/>
  <c r="X21" i="54"/>
  <c r="X26" i="54"/>
  <c r="X23" i="54"/>
  <c r="X25" i="54"/>
  <c r="X27" i="54"/>
  <c r="X29" i="54"/>
  <c r="Q15" i="54"/>
  <c r="Q16" i="54"/>
  <c r="Q17" i="54"/>
  <c r="Q18" i="54"/>
  <c r="Q19" i="54"/>
  <c r="Q20" i="54"/>
  <c r="Q21" i="54"/>
  <c r="Q22" i="54"/>
  <c r="Y23" i="54"/>
  <c r="Q24" i="54"/>
  <c r="Y25" i="54"/>
  <c r="Q26" i="54"/>
  <c r="Y27" i="54"/>
  <c r="Q28" i="54"/>
  <c r="X20" i="54"/>
  <c r="X22" i="54"/>
  <c r="J23" i="54" a="1"/>
  <c r="J23" i="54" s="1"/>
  <c r="J25" i="54" a="1"/>
  <c r="J25" i="54" s="1"/>
  <c r="J27" i="54" a="1"/>
  <c r="J27" i="54" s="1"/>
  <c r="J29" i="54" a="1"/>
  <c r="J29" i="54" s="1"/>
  <c r="J31" i="54" a="1"/>
  <c r="J31" i="54" s="1"/>
  <c r="J33" i="54" a="1"/>
  <c r="J33" i="54" s="1"/>
  <c r="J35" i="54" a="1"/>
  <c r="J35" i="54" s="1"/>
  <c r="J37" i="54" a="1"/>
  <c r="J37" i="54" s="1"/>
  <c r="J39" i="54" a="1"/>
  <c r="J39" i="54" s="1"/>
  <c r="J41" i="54" a="1"/>
  <c r="J41" i="54" s="1"/>
  <c r="J43" i="54" a="1"/>
  <c r="J43" i="54" s="1"/>
  <c r="X16" i="54"/>
  <c r="V13" i="53"/>
  <c r="U15" i="53"/>
  <c r="U16" i="53"/>
  <c r="U17" i="53"/>
  <c r="U18" i="53"/>
  <c r="U19" i="53"/>
  <c r="U20" i="53"/>
  <c r="U21" i="53"/>
  <c r="U22" i="53"/>
  <c r="S23" i="53"/>
  <c r="AE23" i="53"/>
  <c r="AC24" i="53"/>
  <c r="U26" i="53"/>
  <c r="S27" i="53"/>
  <c r="AE27" i="53"/>
  <c r="AC28" i="53"/>
  <c r="T23" i="53"/>
  <c r="AD24" i="53"/>
  <c r="L25" i="53" a="1"/>
  <c r="L25" i="53" s="1"/>
  <c r="AB25" i="53"/>
  <c r="T27" i="53"/>
  <c r="AD28" i="53"/>
  <c r="L29" i="53" a="1"/>
  <c r="L29" i="53" s="1"/>
  <c r="AB29" i="53"/>
  <c r="L31" i="53" a="1"/>
  <c r="L31" i="53" s="1"/>
  <c r="L35" i="53" a="1"/>
  <c r="L35" i="53" s="1"/>
  <c r="L39" i="53" a="1"/>
  <c r="L39" i="53" s="1"/>
  <c r="L43" i="53" a="1"/>
  <c r="L43" i="53" s="1"/>
  <c r="U23" i="53"/>
  <c r="S24" i="53"/>
  <c r="AC25" i="53"/>
  <c r="U27" i="53"/>
  <c r="S28" i="53"/>
  <c r="AC29" i="53"/>
  <c r="L15" i="53" a="1"/>
  <c r="L15" i="53" s="1"/>
  <c r="AB15" i="53"/>
  <c r="L16" i="53" a="1"/>
  <c r="L16" i="53" s="1"/>
  <c r="AB16" i="53"/>
  <c r="L17" i="53" a="1"/>
  <c r="L17" i="53" s="1"/>
  <c r="AB17" i="53"/>
  <c r="L18" i="53" a="1"/>
  <c r="L18" i="53" s="1"/>
  <c r="AB18" i="53"/>
  <c r="L19" i="53" a="1"/>
  <c r="L19" i="53" s="1"/>
  <c r="AB19" i="53"/>
  <c r="L20" i="53" a="1"/>
  <c r="L20" i="53" s="1"/>
  <c r="AB20" i="53"/>
  <c r="L21" i="53" a="1"/>
  <c r="L21" i="53" s="1"/>
  <c r="AB21" i="53"/>
  <c r="L22" i="53" a="1"/>
  <c r="L22" i="53" s="1"/>
  <c r="AB22" i="53"/>
  <c r="T24" i="53"/>
  <c r="AD25" i="53"/>
  <c r="L26" i="53" a="1"/>
  <c r="L26" i="53" s="1"/>
  <c r="AB26" i="53"/>
  <c r="T28" i="53"/>
  <c r="AD29" i="53"/>
  <c r="L30" i="53" a="1"/>
  <c r="L30" i="53" s="1"/>
  <c r="L34" i="53" a="1"/>
  <c r="L34" i="53" s="1"/>
  <c r="L38" i="53" a="1"/>
  <c r="L38" i="53" s="1"/>
  <c r="L42" i="53" a="1"/>
  <c r="L42" i="53" s="1"/>
  <c r="AC15" i="53"/>
  <c r="AC16" i="53"/>
  <c r="AC17" i="53"/>
  <c r="AC18" i="53"/>
  <c r="AC19" i="53"/>
  <c r="AC20" i="53"/>
  <c r="AC21" i="53"/>
  <c r="AC22" i="53"/>
  <c r="U24" i="53"/>
  <c r="S25" i="53"/>
  <c r="AE25" i="53"/>
  <c r="AC26" i="53"/>
  <c r="U28" i="53"/>
  <c r="S29" i="53"/>
  <c r="AD21" i="53"/>
  <c r="AD22" i="53"/>
  <c r="L23" i="53" a="1"/>
  <c r="L23" i="53" s="1"/>
  <c r="AB23" i="53"/>
  <c r="T25" i="53"/>
  <c r="L27" i="53" a="1"/>
  <c r="L27" i="53" s="1"/>
  <c r="L33" i="53" a="1"/>
  <c r="L33" i="53" s="1"/>
  <c r="L37" i="53" a="1"/>
  <c r="L37" i="53" s="1"/>
  <c r="L41" i="53" a="1"/>
  <c r="L41" i="53" s="1"/>
  <c r="S15" i="53"/>
  <c r="S16" i="53"/>
  <c r="S17" i="53"/>
  <c r="S18" i="53"/>
  <c r="S19" i="53"/>
  <c r="S20" i="53"/>
  <c r="S21" i="53"/>
  <c r="S22" i="53"/>
  <c r="AC23" i="53"/>
  <c r="U25" i="53"/>
  <c r="U15" i="52"/>
  <c r="AG15" i="52"/>
  <c r="U16" i="52"/>
  <c r="AG16" i="52"/>
  <c r="U17" i="52"/>
  <c r="AG17" i="52"/>
  <c r="U18" i="52"/>
  <c r="AG18" i="52"/>
  <c r="U19" i="52"/>
  <c r="AG19" i="52"/>
  <c r="U20" i="52"/>
  <c r="AG20" i="52"/>
  <c r="U21" i="52"/>
  <c r="AG21" i="52"/>
  <c r="U22" i="52"/>
  <c r="AG22" i="52"/>
  <c r="U23" i="52"/>
  <c r="AG23" i="52"/>
  <c r="U24" i="52"/>
  <c r="AG24" i="52"/>
  <c r="U25" i="52"/>
  <c r="AG25" i="52"/>
  <c r="U26" i="52"/>
  <c r="AG26" i="52"/>
  <c r="U27" i="52"/>
  <c r="AG27" i="52"/>
  <c r="U28" i="52"/>
  <c r="AG28" i="52"/>
  <c r="AL13" i="52"/>
  <c r="V15" i="52"/>
  <c r="AH15" i="52"/>
  <c r="V16" i="52"/>
  <c r="AH16" i="52"/>
  <c r="V17" i="52"/>
  <c r="AH17" i="52"/>
  <c r="V18" i="52"/>
  <c r="AH18" i="52"/>
  <c r="V19" i="52"/>
  <c r="AH19" i="52"/>
  <c r="V20" i="52"/>
  <c r="AH20" i="52"/>
  <c r="V21" i="52"/>
  <c r="AH21" i="52"/>
  <c r="V22" i="52"/>
  <c r="AH22" i="52"/>
  <c r="V23" i="52"/>
  <c r="AH23" i="52"/>
  <c r="V24" i="52"/>
  <c r="AH24" i="52"/>
  <c r="V25" i="52"/>
  <c r="AH25" i="52"/>
  <c r="V26" i="52"/>
  <c r="AH26" i="52"/>
  <c r="V27" i="52"/>
  <c r="AH27" i="52"/>
  <c r="V28" i="52"/>
  <c r="AH28" i="52"/>
  <c r="Z13" i="52"/>
  <c r="W15" i="52"/>
  <c r="AI15" i="52"/>
  <c r="W16" i="52"/>
  <c r="AI16" i="52"/>
  <c r="W17" i="52"/>
  <c r="AI17" i="52"/>
  <c r="W18" i="52"/>
  <c r="AI18" i="52"/>
  <c r="W19" i="52"/>
  <c r="AI19" i="52"/>
  <c r="W20" i="52"/>
  <c r="AI20" i="52"/>
  <c r="W21" i="52"/>
  <c r="AI21" i="52"/>
  <c r="W22" i="52"/>
  <c r="AI22" i="52"/>
  <c r="W23" i="52"/>
  <c r="AI23" i="52"/>
  <c r="W24" i="52"/>
  <c r="AI24" i="52"/>
  <c r="W25" i="52"/>
  <c r="AI25" i="52"/>
  <c r="W26" i="52"/>
  <c r="AI26" i="52"/>
  <c r="W27" i="52"/>
  <c r="AI27" i="52"/>
  <c r="W28" i="52"/>
  <c r="AI28" i="52"/>
  <c r="X15" i="52"/>
  <c r="AJ15" i="52"/>
  <c r="X16" i="52"/>
  <c r="AJ16" i="52"/>
  <c r="X17" i="52"/>
  <c r="AJ17" i="52"/>
  <c r="X18" i="52"/>
  <c r="AJ18" i="52"/>
  <c r="X19" i="52"/>
  <c r="AJ19" i="52"/>
  <c r="X20" i="52"/>
  <c r="AJ20" i="52"/>
  <c r="X21" i="52"/>
  <c r="AJ21" i="52"/>
  <c r="X22" i="52"/>
  <c r="AJ22" i="52"/>
  <c r="X23" i="52"/>
  <c r="AJ23" i="52"/>
  <c r="X24" i="52"/>
  <c r="AJ24" i="52"/>
  <c r="X25" i="52"/>
  <c r="AJ25" i="52"/>
  <c r="X26" i="52"/>
  <c r="AJ26" i="52"/>
  <c r="X27" i="52"/>
  <c r="AJ27" i="52"/>
  <c r="X28" i="52"/>
  <c r="AJ28" i="52"/>
  <c r="Y15" i="52"/>
  <c r="AK15" i="52"/>
  <c r="Y16" i="52"/>
  <c r="AK16" i="52"/>
  <c r="Y17" i="52"/>
  <c r="AK17" i="52"/>
  <c r="Y18" i="52"/>
  <c r="AK18" i="52"/>
  <c r="Y19" i="52"/>
  <c r="AK19" i="52"/>
  <c r="Y20" i="52"/>
  <c r="AK20" i="52"/>
  <c r="Y21" i="52"/>
  <c r="AK21" i="52"/>
  <c r="Y22" i="52"/>
  <c r="AK22" i="52"/>
  <c r="Y23" i="52"/>
  <c r="AK23" i="52"/>
  <c r="Y24" i="52"/>
  <c r="AK24" i="52"/>
  <c r="Y25" i="52"/>
  <c r="AK25" i="52"/>
  <c r="Y26" i="52"/>
  <c r="AK26" i="52"/>
  <c r="Y27" i="52"/>
  <c r="AK27" i="52"/>
  <c r="Y28" i="52"/>
  <c r="AK28" i="52"/>
  <c r="N15" i="52" a="1"/>
  <c r="N15" i="52" s="1"/>
  <c r="N16" i="52" a="1"/>
  <c r="N16" i="52" s="1"/>
  <c r="N17" i="52" a="1"/>
  <c r="N17" i="52" s="1"/>
  <c r="N18" i="52" a="1"/>
  <c r="N18" i="52" s="1"/>
  <c r="N19" i="52" a="1"/>
  <c r="N19" i="52" s="1"/>
  <c r="N20" i="52" a="1"/>
  <c r="N20" i="52" s="1"/>
  <c r="N21" i="52" a="1"/>
  <c r="N21" i="52" s="1"/>
  <c r="N22" i="52" a="1"/>
  <c r="N22" i="52" s="1"/>
  <c r="N23" i="52" a="1"/>
  <c r="N23" i="52" s="1"/>
  <c r="N24" i="52" a="1"/>
  <c r="N24" i="52" s="1"/>
  <c r="N25" i="52" a="1"/>
  <c r="N25" i="52" s="1"/>
  <c r="N26" i="52" a="1"/>
  <c r="N26" i="52" s="1"/>
  <c r="N27" i="52" a="1"/>
  <c r="N27" i="52" s="1"/>
  <c r="N28" i="52" a="1"/>
  <c r="N28" i="52" s="1"/>
  <c r="N29" i="52" a="1"/>
  <c r="N29" i="52" s="1"/>
  <c r="N30" i="52" a="1"/>
  <c r="N30" i="52" s="1"/>
  <c r="N31" i="52" a="1"/>
  <c r="N31" i="52" s="1"/>
  <c r="N32" i="52" a="1"/>
  <c r="N32" i="52" s="1"/>
  <c r="N33" i="52" a="1"/>
  <c r="N33" i="52" s="1"/>
  <c r="N34" i="52" a="1"/>
  <c r="N34" i="52" s="1"/>
  <c r="N35" i="52" a="1"/>
  <c r="N35" i="52" s="1"/>
  <c r="N36" i="52" a="1"/>
  <c r="N36" i="52" s="1"/>
  <c r="N37" i="52" a="1"/>
  <c r="N37" i="52" s="1"/>
  <c r="N38" i="52" a="1"/>
  <c r="N38" i="52" s="1"/>
  <c r="N39" i="52" a="1"/>
  <c r="N39" i="52" s="1"/>
  <c r="N40" i="52" a="1"/>
  <c r="N40" i="52" s="1"/>
  <c r="N41" i="52" a="1"/>
  <c r="N41" i="52" s="1"/>
  <c r="N42" i="52" a="1"/>
  <c r="N42" i="52" s="1"/>
  <c r="N43" i="52" a="1"/>
  <c r="N43" i="52" s="1"/>
  <c r="J14" i="51" a="1"/>
  <c r="J14" i="51" s="1"/>
  <c r="J28" i="51" a="1"/>
  <c r="J28" i="51" s="1"/>
  <c r="J40" i="51" a="1"/>
  <c r="J40" i="51" s="1"/>
  <c r="P27" i="51"/>
  <c r="J32" i="51" a="1"/>
  <c r="J32" i="51" s="1"/>
  <c r="J24" i="51" a="1"/>
  <c r="J24" i="51" s="1"/>
  <c r="J36" i="51" a="1"/>
  <c r="J36" i="51" s="1"/>
  <c r="X24" i="51"/>
  <c r="P23" i="51"/>
  <c r="X28" i="51"/>
  <c r="P21" i="50"/>
  <c r="P25" i="50"/>
  <c r="P17" i="50"/>
  <c r="I27" i="50" a="1"/>
  <c r="I27" i="50" s="1"/>
  <c r="I19" i="50" a="1"/>
  <c r="I19" i="50" s="1"/>
  <c r="P29" i="50"/>
  <c r="I15" i="50" a="1"/>
  <c r="I15" i="50" s="1"/>
  <c r="I23" i="50" a="1"/>
  <c r="I23" i="50" s="1"/>
  <c r="R13" i="51"/>
  <c r="Q15" i="51"/>
  <c r="Q16" i="51"/>
  <c r="Q17" i="51"/>
  <c r="Q18" i="51"/>
  <c r="Q19" i="51"/>
  <c r="Q20" i="51"/>
  <c r="Q21" i="51"/>
  <c r="Q22" i="51"/>
  <c r="Y23" i="51"/>
  <c r="Q26" i="51"/>
  <c r="Y27" i="51"/>
  <c r="AE15" i="51"/>
  <c r="AE16" i="51"/>
  <c r="AE17" i="51"/>
  <c r="AE18" i="51"/>
  <c r="AE19" i="51"/>
  <c r="AE20" i="51"/>
  <c r="P24" i="51"/>
  <c r="J25" i="51" a="1"/>
  <c r="J25" i="51" s="1"/>
  <c r="X25" i="51"/>
  <c r="P28" i="51"/>
  <c r="J29" i="51" a="1"/>
  <c r="J29" i="51" s="1"/>
  <c r="X29" i="51"/>
  <c r="J31" i="51" a="1"/>
  <c r="J31" i="51" s="1"/>
  <c r="J35" i="51" a="1"/>
  <c r="J35" i="51" s="1"/>
  <c r="J39" i="51" a="1"/>
  <c r="J39" i="51" s="1"/>
  <c r="J43" i="51" a="1"/>
  <c r="J43" i="51" s="1"/>
  <c r="AG13" i="51"/>
  <c r="Q23" i="51"/>
  <c r="Y24" i="51"/>
  <c r="Q27" i="51"/>
  <c r="Y28" i="51"/>
  <c r="J15" i="51" a="1"/>
  <c r="J15" i="51" s="1"/>
  <c r="X15" i="51"/>
  <c r="J16" i="51" a="1"/>
  <c r="J16" i="51" s="1"/>
  <c r="X16" i="51"/>
  <c r="J17" i="51" a="1"/>
  <c r="J17" i="51" s="1"/>
  <c r="X17" i="51"/>
  <c r="J18" i="51" a="1"/>
  <c r="J18" i="51" s="1"/>
  <c r="X18" i="51"/>
  <c r="J19" i="51" a="1"/>
  <c r="J19" i="51" s="1"/>
  <c r="X19" i="51"/>
  <c r="J20" i="51" a="1"/>
  <c r="J20" i="51" s="1"/>
  <c r="X20" i="51"/>
  <c r="J21" i="51" a="1"/>
  <c r="J21" i="51" s="1"/>
  <c r="X21" i="51"/>
  <c r="J22" i="51" a="1"/>
  <c r="J22" i="51" s="1"/>
  <c r="X22" i="51"/>
  <c r="P25" i="51"/>
  <c r="J26" i="51" a="1"/>
  <c r="J26" i="51" s="1"/>
  <c r="X26" i="51"/>
  <c r="P29" i="51"/>
  <c r="J30" i="51" a="1"/>
  <c r="J30" i="51" s="1"/>
  <c r="J34" i="51" a="1"/>
  <c r="J34" i="51" s="1"/>
  <c r="J38" i="51" a="1"/>
  <c r="J38" i="51" s="1"/>
  <c r="J42" i="51" a="1"/>
  <c r="J42" i="51" s="1"/>
  <c r="AF15" i="51"/>
  <c r="AF16" i="51"/>
  <c r="AF17" i="51"/>
  <c r="AF18" i="51"/>
  <c r="AF19" i="51"/>
  <c r="AF20" i="51"/>
  <c r="Q24" i="51"/>
  <c r="Y25" i="51"/>
  <c r="Q28" i="51"/>
  <c r="Y29" i="51"/>
  <c r="Z13" i="51"/>
  <c r="P15" i="51"/>
  <c r="P16" i="51"/>
  <c r="P17" i="51"/>
  <c r="P18" i="51"/>
  <c r="P19" i="51"/>
  <c r="P20" i="51"/>
  <c r="P21" i="51"/>
  <c r="P22" i="51"/>
  <c r="J23" i="51" a="1"/>
  <c r="J23" i="51" s="1"/>
  <c r="X23" i="51"/>
  <c r="J27" i="51" a="1"/>
  <c r="J27" i="51" s="1"/>
  <c r="J33" i="51" a="1"/>
  <c r="J33" i="51" s="1"/>
  <c r="J37" i="51" a="1"/>
  <c r="J37" i="51" s="1"/>
  <c r="J41" i="51" a="1"/>
  <c r="J41" i="51" s="1"/>
  <c r="Y15" i="51"/>
  <c r="Y16" i="51"/>
  <c r="Y17" i="51"/>
  <c r="Y18" i="51"/>
  <c r="Y19" i="51"/>
  <c r="Y20" i="51"/>
  <c r="Y21" i="51"/>
  <c r="Y22" i="51"/>
  <c r="Q25" i="51"/>
  <c r="O15" i="50"/>
  <c r="I16" i="50" a="1"/>
  <c r="I16" i="50" s="1"/>
  <c r="O19" i="50"/>
  <c r="I20" i="50" a="1"/>
  <c r="I20" i="50" s="1"/>
  <c r="O23" i="50"/>
  <c r="I24" i="50" a="1"/>
  <c r="I24" i="50" s="1"/>
  <c r="O27" i="50"/>
  <c r="I28" i="50" a="1"/>
  <c r="I28" i="50" s="1"/>
  <c r="P18" i="50"/>
  <c r="P22" i="50"/>
  <c r="P26" i="50"/>
  <c r="O26" i="50"/>
  <c r="Q13" i="50"/>
  <c r="O16" i="50"/>
  <c r="I17" i="50" a="1"/>
  <c r="I17" i="50" s="1"/>
  <c r="O20" i="50"/>
  <c r="I21" i="50" a="1"/>
  <c r="I21" i="50" s="1"/>
  <c r="O24" i="50"/>
  <c r="I25" i="50" a="1"/>
  <c r="I25" i="50" s="1"/>
  <c r="O28" i="50"/>
  <c r="I29" i="50" a="1"/>
  <c r="I29" i="50" s="1"/>
  <c r="P15" i="50"/>
  <c r="P19" i="50"/>
  <c r="P23" i="50"/>
  <c r="P27" i="50"/>
  <c r="I14" i="50" a="1"/>
  <c r="I14" i="50" s="1"/>
  <c r="O17" i="50"/>
  <c r="I18" i="50" a="1"/>
  <c r="I18" i="50" s="1"/>
  <c r="O21" i="50"/>
  <c r="I22" i="50" a="1"/>
  <c r="I22" i="50" s="1"/>
  <c r="O25" i="50"/>
  <c r="O29" i="50"/>
  <c r="O18" i="50"/>
  <c r="P16" i="50"/>
  <c r="P20" i="50"/>
  <c r="P24" i="50"/>
  <c r="S27" i="42"/>
  <c r="S22" i="42"/>
  <c r="S18" i="42"/>
  <c r="AE15" i="42"/>
  <c r="S24" i="42"/>
  <c r="AF13" i="42"/>
  <c r="AF26" i="42" s="1" a="1"/>
  <c r="AF26" i="42" s="1"/>
  <c r="U23" i="42"/>
  <c r="AN20" i="42"/>
  <c r="AE28" i="42"/>
  <c r="AE20" i="42"/>
  <c r="AE21" i="42"/>
  <c r="AE22" i="42"/>
  <c r="AE16" i="42"/>
  <c r="AE17" i="42"/>
  <c r="AE18" i="42"/>
  <c r="AE19" i="42"/>
  <c r="AE26" i="42"/>
  <c r="AN16" i="42"/>
  <c r="AN18" i="42"/>
  <c r="AE25" i="42"/>
  <c r="AD22" i="42"/>
  <c r="T23" i="42"/>
  <c r="AD24" i="42"/>
  <c r="T16" i="42"/>
  <c r="AD16" i="42"/>
  <c r="T18" i="42"/>
  <c r="AD18" i="42"/>
  <c r="T20" i="42"/>
  <c r="T27" i="42"/>
  <c r="AD28" i="42"/>
  <c r="AD20" i="42"/>
  <c r="T25" i="42"/>
  <c r="AD27" i="42"/>
  <c r="T22" i="42"/>
  <c r="S20" i="42"/>
  <c r="AC29" i="42"/>
  <c r="S16" i="42"/>
  <c r="AC24" i="42"/>
  <c r="AC25" i="42"/>
  <c r="AC27" i="42"/>
  <c r="AB15" i="42"/>
  <c r="L21" i="42" a="1"/>
  <c r="L21" i="42" s="1"/>
  <c r="AB29" i="42"/>
  <c r="L35" i="42" a="1"/>
  <c r="L35" i="42" s="1"/>
  <c r="AB21" i="42"/>
  <c r="L23" i="42" a="1"/>
  <c r="L23" i="42" s="1"/>
  <c r="R24" i="42"/>
  <c r="L43" i="42" a="1"/>
  <c r="L43" i="42" s="1"/>
  <c r="L17" i="42" a="1"/>
  <c r="L17" i="42" s="1"/>
  <c r="L34" i="42" a="1"/>
  <c r="L34" i="42" s="1"/>
  <c r="AB17" i="42"/>
  <c r="AB24" i="42"/>
  <c r="R25" i="42"/>
  <c r="L42" i="42" a="1"/>
  <c r="L42" i="42" s="1"/>
  <c r="L26" i="42" a="1"/>
  <c r="L26" i="42" s="1"/>
  <c r="R27" i="42"/>
  <c r="L19" i="42" a="1"/>
  <c r="L19" i="42" s="1"/>
  <c r="AB26" i="42"/>
  <c r="L33" i="42" a="1"/>
  <c r="L33" i="42" s="1"/>
  <c r="AB19" i="42"/>
  <c r="L29" i="42" a="1"/>
  <c r="L29" i="42" s="1"/>
  <c r="L41" i="42" a="1"/>
  <c r="L41" i="42" s="1"/>
  <c r="L15" i="42" a="1"/>
  <c r="L15" i="42" s="1"/>
  <c r="R29" i="42"/>
  <c r="S15" i="40"/>
  <c r="S16" i="40"/>
  <c r="S23" i="40"/>
  <c r="S24" i="40"/>
  <c r="S19" i="40"/>
  <c r="S20" i="40"/>
  <c r="R16" i="40"/>
  <c r="K15" i="40" a="1"/>
  <c r="K15" i="40" s="1"/>
  <c r="K28" i="40" a="1"/>
  <c r="K28" i="40" s="1"/>
  <c r="K14" i="40" a="1"/>
  <c r="K14" i="40" s="1"/>
  <c r="K16" i="40" a="1"/>
  <c r="K16" i="40" s="1"/>
  <c r="K17" i="40" a="1"/>
  <c r="K17" i="40" s="1"/>
  <c r="K19" i="40" a="1"/>
  <c r="K19" i="40" s="1"/>
  <c r="K21" i="40" a="1"/>
  <c r="K21" i="40" s="1"/>
  <c r="K23" i="40" a="1"/>
  <c r="K23" i="40" s="1"/>
  <c r="K20" i="40" a="1"/>
  <c r="K20" i="40" s="1"/>
  <c r="K24" i="40" a="1"/>
  <c r="K24" i="40" s="1"/>
  <c r="K25" i="40" a="1"/>
  <c r="K25" i="40" s="1"/>
  <c r="K27" i="40" a="1"/>
  <c r="K27" i="40" s="1"/>
  <c r="K29" i="40" a="1"/>
  <c r="K29" i="40" s="1"/>
  <c r="AT20" i="39"/>
  <c r="AT16" i="39"/>
  <c r="AS20" i="39"/>
  <c r="AS16" i="39"/>
  <c r="AT19" i="39"/>
  <c r="AS19" i="39"/>
  <c r="AI28" i="39"/>
  <c r="AI24" i="39"/>
  <c r="AI20" i="39"/>
  <c r="AI16" i="39"/>
  <c r="AI27" i="39"/>
  <c r="AI23" i="39"/>
  <c r="AI19" i="39"/>
  <c r="W24" i="39"/>
  <c r="W20" i="39"/>
  <c r="W16" i="39"/>
  <c r="V16" i="39"/>
  <c r="W27" i="39"/>
  <c r="W23" i="39"/>
  <c r="W19" i="39"/>
  <c r="AK25" i="39"/>
  <c r="AK28" i="39"/>
  <c r="AV20" i="39"/>
  <c r="AJ16" i="39"/>
  <c r="AJ25" i="39"/>
  <c r="AJ18" i="39"/>
  <c r="U22" i="39"/>
  <c r="AF24" i="39"/>
  <c r="T15" i="39"/>
  <c r="T27" i="39"/>
  <c r="T24" i="39"/>
  <c r="AU16" i="39"/>
  <c r="AU18" i="39"/>
  <c r="AV16" i="39"/>
  <c r="AV18" i="39"/>
  <c r="N35" i="39" a="1"/>
  <c r="N35" i="39" s="1"/>
  <c r="U16" i="39"/>
  <c r="U18" i="39"/>
  <c r="U20" i="39"/>
  <c r="N29" i="39" a="1"/>
  <c r="N29" i="39" s="1"/>
  <c r="N43" i="39" a="1"/>
  <c r="N43" i="39" s="1"/>
  <c r="Y23" i="39"/>
  <c r="AG24" i="39"/>
  <c r="AW21" i="39" a="1"/>
  <c r="AW21" i="39" s="1"/>
  <c r="AU20" i="39"/>
  <c r="AG27" i="39"/>
  <c r="X15" i="37"/>
  <c r="V17" i="37"/>
  <c r="T19" i="37"/>
  <c r="W20" i="37"/>
  <c r="U22" i="37"/>
  <c r="X23" i="37"/>
  <c r="V25" i="37"/>
  <c r="T27" i="37"/>
  <c r="W28" i="37"/>
  <c r="T16" i="37"/>
  <c r="X20" i="37"/>
  <c r="V22" i="37"/>
  <c r="T24" i="37"/>
  <c r="U27" i="37"/>
  <c r="X28" i="37"/>
  <c r="U16" i="37"/>
  <c r="X17" i="37"/>
  <c r="V19" i="37"/>
  <c r="T21" i="37"/>
  <c r="W22" i="37"/>
  <c r="U24" i="37"/>
  <c r="X25" i="37"/>
  <c r="V27" i="37"/>
  <c r="T29" i="37"/>
  <c r="T18" i="37"/>
  <c r="X22" i="37"/>
  <c r="T26" i="37"/>
  <c r="T15" i="37"/>
  <c r="W16" i="37"/>
  <c r="U18" i="37"/>
  <c r="X19" i="37"/>
  <c r="V21" i="37"/>
  <c r="T23" i="37"/>
  <c r="W24" i="37"/>
  <c r="U26" i="37"/>
  <c r="X27" i="37"/>
  <c r="V29" i="37"/>
  <c r="T22" i="37"/>
  <c r="X16" i="37"/>
  <c r="T20" i="37"/>
  <c r="X24" i="37"/>
  <c r="V26" i="37"/>
  <c r="T28" i="37"/>
  <c r="V15" i="37"/>
  <c r="T17" i="37"/>
  <c r="W18" i="37"/>
  <c r="U20" i="37"/>
  <c r="X21" i="37"/>
  <c r="Y18" i="37" a="1"/>
  <c r="Y18" i="37" s="1"/>
  <c r="S15" i="37"/>
  <c r="S16" i="37"/>
  <c r="S26" i="37"/>
  <c r="S20" i="37"/>
  <c r="S21" i="37"/>
  <c r="S18" i="37"/>
  <c r="S23" i="37"/>
  <c r="S28" i="37"/>
  <c r="S29" i="37"/>
  <c r="R15" i="42"/>
  <c r="AC15" i="42"/>
  <c r="AM15" i="42"/>
  <c r="U16" i="42"/>
  <c r="R17" i="42"/>
  <c r="AC17" i="42"/>
  <c r="AM17" i="42"/>
  <c r="U18" i="42"/>
  <c r="R19" i="42"/>
  <c r="AC19" i="42"/>
  <c r="AM19" i="42"/>
  <c r="U20" i="42"/>
  <c r="R21" i="42"/>
  <c r="AC21" i="42"/>
  <c r="AM21" i="42"/>
  <c r="U22" i="42"/>
  <c r="AB23" i="42"/>
  <c r="T24" i="42"/>
  <c r="R26" i="42"/>
  <c r="AC26" i="42"/>
  <c r="AE27" i="42"/>
  <c r="L28" i="42" a="1"/>
  <c r="L28" i="42" s="1"/>
  <c r="S29" i="42"/>
  <c r="AD29" i="42"/>
  <c r="L32" i="42" a="1"/>
  <c r="L32" i="42" s="1"/>
  <c r="L40" i="42" a="1"/>
  <c r="L40" i="42" s="1"/>
  <c r="AK19" i="42"/>
  <c r="AK21" i="42"/>
  <c r="L14" i="42" a="1"/>
  <c r="L14" i="42" s="1"/>
  <c r="S15" i="42"/>
  <c r="AD15" i="42"/>
  <c r="S17" i="42"/>
  <c r="AD17" i="42"/>
  <c r="S19" i="42"/>
  <c r="AD19" i="42"/>
  <c r="S21" i="42"/>
  <c r="AD21" i="42"/>
  <c r="R23" i="42"/>
  <c r="AC23" i="42"/>
  <c r="AE24" i="42"/>
  <c r="L25" i="42" a="1"/>
  <c r="L25" i="42" s="1"/>
  <c r="S26" i="42"/>
  <c r="AD26" i="42"/>
  <c r="U27" i="42"/>
  <c r="AB28" i="42"/>
  <c r="T29" i="42"/>
  <c r="L31" i="42" a="1"/>
  <c r="L31" i="42" s="1"/>
  <c r="L39" i="42" a="1"/>
  <c r="L39" i="42" s="1"/>
  <c r="AL17" i="42"/>
  <c r="U25" i="42"/>
  <c r="T15" i="42"/>
  <c r="AN15" i="42"/>
  <c r="L16" i="42" a="1"/>
  <c r="L16" i="42" s="1"/>
  <c r="AK16" i="42"/>
  <c r="T17" i="42"/>
  <c r="AN17" i="42"/>
  <c r="L18" i="42" a="1"/>
  <c r="L18" i="42" s="1"/>
  <c r="AK18" i="42"/>
  <c r="T19" i="42"/>
  <c r="AN19" i="42"/>
  <c r="L20" i="42" a="1"/>
  <c r="L20" i="42" s="1"/>
  <c r="AK20" i="42"/>
  <c r="T21" i="42"/>
  <c r="L22" i="42" a="1"/>
  <c r="L22" i="42" s="1"/>
  <c r="S23" i="42"/>
  <c r="AD23" i="42"/>
  <c r="U24" i="42"/>
  <c r="AB25" i="42"/>
  <c r="T26" i="42"/>
  <c r="R28" i="42"/>
  <c r="AC28" i="42"/>
  <c r="AE29" i="42"/>
  <c r="L30" i="42" a="1"/>
  <c r="L30" i="42" s="1"/>
  <c r="L38" i="42" a="1"/>
  <c r="L38" i="42" s="1"/>
  <c r="AO13" i="42"/>
  <c r="AB16" i="42"/>
  <c r="AL16" i="42"/>
  <c r="AB18" i="42"/>
  <c r="AL18" i="42"/>
  <c r="AB20" i="42"/>
  <c r="AL20" i="42"/>
  <c r="AB22" i="42"/>
  <c r="L27" i="42" a="1"/>
  <c r="L27" i="42" s="1"/>
  <c r="S28" i="42"/>
  <c r="U29" i="42"/>
  <c r="L37" i="42" a="1"/>
  <c r="L37" i="42" s="1"/>
  <c r="L44" i="42" a="1"/>
  <c r="L44" i="42" s="1"/>
  <c r="AK15" i="42"/>
  <c r="U28" i="42"/>
  <c r="V13" i="42"/>
  <c r="AL15" i="42"/>
  <c r="AL19" i="42"/>
  <c r="U15" i="42"/>
  <c r="R16" i="42"/>
  <c r="AC16" i="42"/>
  <c r="AM16" i="42"/>
  <c r="U17" i="42"/>
  <c r="R18" i="42"/>
  <c r="AC18" i="42"/>
  <c r="AM18" i="42"/>
  <c r="U19" i="42"/>
  <c r="R20" i="42"/>
  <c r="AC20" i="42"/>
  <c r="U21" i="42"/>
  <c r="L24" i="42" a="1"/>
  <c r="L24" i="42" s="1"/>
  <c r="L36" i="42" a="1"/>
  <c r="L36" i="42" s="1"/>
  <c r="T15" i="40"/>
  <c r="S17" i="40"/>
  <c r="Q19" i="40"/>
  <c r="R22" i="40"/>
  <c r="T23" i="40"/>
  <c r="S25" i="40"/>
  <c r="Q27" i="40"/>
  <c r="Q16" i="40"/>
  <c r="K18" i="40" a="1"/>
  <c r="K18" i="40" s="1"/>
  <c r="R19" i="40"/>
  <c r="T20" i="40"/>
  <c r="S22" i="40"/>
  <c r="Q24" i="40"/>
  <c r="K26" i="40" a="1"/>
  <c r="K26" i="40" s="1"/>
  <c r="R27" i="40"/>
  <c r="T28" i="40"/>
  <c r="T17" i="40"/>
  <c r="Q21" i="40"/>
  <c r="R24" i="40"/>
  <c r="T25" i="40"/>
  <c r="S27" i="40"/>
  <c r="Q29" i="40"/>
  <c r="R21" i="40"/>
  <c r="R18" i="40"/>
  <c r="S21" i="40"/>
  <c r="Q23" i="40"/>
  <c r="R26" i="40"/>
  <c r="T27" i="40"/>
  <c r="S29" i="40"/>
  <c r="U13" i="40"/>
  <c r="Q18" i="40"/>
  <c r="T22" i="40"/>
  <c r="Q26" i="40"/>
  <c r="R29" i="40"/>
  <c r="Q15" i="40"/>
  <c r="T19" i="40"/>
  <c r="R15" i="40"/>
  <c r="T16" i="40"/>
  <c r="S18" i="40"/>
  <c r="Q20" i="40"/>
  <c r="R23" i="40"/>
  <c r="T24" i="40"/>
  <c r="S26" i="40"/>
  <c r="Q28" i="40"/>
  <c r="Q17" i="40"/>
  <c r="R20" i="40"/>
  <c r="T21" i="40"/>
  <c r="Q25" i="40"/>
  <c r="R28" i="40"/>
  <c r="T29" i="40"/>
  <c r="R17" i="40"/>
  <c r="T18" i="40"/>
  <c r="N17" i="39" a="1"/>
  <c r="N17" i="39" s="1"/>
  <c r="AQ17" i="39"/>
  <c r="N19" i="39" a="1"/>
  <c r="N19" i="39" s="1"/>
  <c r="AQ19" i="39"/>
  <c r="AJ20" i="39"/>
  <c r="N21" i="39" a="1"/>
  <c r="N21" i="39" s="1"/>
  <c r="AQ21" i="39"/>
  <c r="AJ22" i="39"/>
  <c r="X25" i="39"/>
  <c r="N26" i="39" a="1"/>
  <c r="N26" i="39" s="1"/>
  <c r="U27" i="39"/>
  <c r="Y28" i="39"/>
  <c r="AF29" i="39"/>
  <c r="N34" i="39" a="1"/>
  <c r="N34" i="39" s="1"/>
  <c r="N42" i="39" a="1"/>
  <c r="N42" i="39" s="1"/>
  <c r="AQ15" i="39"/>
  <c r="AF15" i="39"/>
  <c r="AR15" i="39"/>
  <c r="X16" i="39"/>
  <c r="AK16" i="39"/>
  <c r="AF17" i="39"/>
  <c r="AR17" i="39"/>
  <c r="X18" i="39"/>
  <c r="AK18" i="39"/>
  <c r="AF19" i="39"/>
  <c r="AR19" i="39"/>
  <c r="X20" i="39"/>
  <c r="AK20" i="39"/>
  <c r="AF21" i="39"/>
  <c r="AR21" i="39"/>
  <c r="X22" i="39"/>
  <c r="AK22" i="39"/>
  <c r="N23" i="39" a="1"/>
  <c r="N23" i="39" s="1"/>
  <c r="U24" i="39"/>
  <c r="Y25" i="39"/>
  <c r="AF26" i="39"/>
  <c r="AJ27" i="39"/>
  <c r="T29" i="39"/>
  <c r="AG29" i="39"/>
  <c r="N33" i="39" a="1"/>
  <c r="N33" i="39" s="1"/>
  <c r="N41" i="39" a="1"/>
  <c r="N41" i="39" s="1"/>
  <c r="AG15" i="39"/>
  <c r="Y16" i="39"/>
  <c r="T17" i="39"/>
  <c r="AG17" i="39"/>
  <c r="Y18" i="39"/>
  <c r="T19" i="39"/>
  <c r="AG19" i="39"/>
  <c r="Y20" i="39"/>
  <c r="T21" i="39"/>
  <c r="AG21" i="39"/>
  <c r="Y22" i="39"/>
  <c r="AF23" i="39"/>
  <c r="AJ24" i="39"/>
  <c r="T26" i="39"/>
  <c r="AG26" i="39"/>
  <c r="X27" i="39"/>
  <c r="AK27" i="39"/>
  <c r="N28" i="39" a="1"/>
  <c r="N28" i="39" s="1"/>
  <c r="U29" i="39"/>
  <c r="N32" i="39" a="1"/>
  <c r="N32" i="39" s="1"/>
  <c r="N40" i="39" a="1"/>
  <c r="N40" i="39" s="1"/>
  <c r="N14" i="39" a="1"/>
  <c r="N14" i="39" s="1"/>
  <c r="U15" i="39"/>
  <c r="AU15" i="39"/>
  <c r="U17" i="39"/>
  <c r="AU17" i="39"/>
  <c r="U19" i="39"/>
  <c r="AU19" i="39"/>
  <c r="U21" i="39"/>
  <c r="T23" i="39"/>
  <c r="AG23" i="39"/>
  <c r="X24" i="39"/>
  <c r="AK24" i="39"/>
  <c r="N25" i="39" a="1"/>
  <c r="N25" i="39" s="1"/>
  <c r="U26" i="39"/>
  <c r="Y27" i="39"/>
  <c r="AF28" i="39"/>
  <c r="AJ29" i="39"/>
  <c r="N31" i="39" a="1"/>
  <c r="N31" i="39" s="1"/>
  <c r="N39" i="39" a="1"/>
  <c r="N39" i="39" s="1"/>
  <c r="N15" i="39" a="1"/>
  <c r="N15" i="39" s="1"/>
  <c r="AJ15" i="39"/>
  <c r="AV15" i="39"/>
  <c r="N16" i="39" a="1"/>
  <c r="N16" i="39" s="1"/>
  <c r="AQ16" i="39"/>
  <c r="AJ17" i="39"/>
  <c r="AV17" i="39"/>
  <c r="N18" i="39" a="1"/>
  <c r="N18" i="39" s="1"/>
  <c r="AQ18" i="39"/>
  <c r="AJ19" i="39"/>
  <c r="AV19" i="39"/>
  <c r="N20" i="39" a="1"/>
  <c r="N20" i="39" s="1"/>
  <c r="AQ20" i="39"/>
  <c r="AJ21" i="39"/>
  <c r="N22" i="39" a="1"/>
  <c r="N22" i="39" s="1"/>
  <c r="U23" i="39"/>
  <c r="Y24" i="39"/>
  <c r="AF25" i="39"/>
  <c r="AJ26" i="39"/>
  <c r="T28" i="39"/>
  <c r="AG28" i="39"/>
  <c r="X29" i="39"/>
  <c r="AK29" i="39"/>
  <c r="N30" i="39" a="1"/>
  <c r="N30" i="39" s="1"/>
  <c r="N38" i="39" a="1"/>
  <c r="N38" i="39" s="1"/>
  <c r="X15" i="39"/>
  <c r="AK15" i="39"/>
  <c r="AF16" i="39"/>
  <c r="AR16" i="39"/>
  <c r="X17" i="39"/>
  <c r="AK17" i="39"/>
  <c r="AF18" i="39"/>
  <c r="AR18" i="39"/>
  <c r="X19" i="39"/>
  <c r="AK19" i="39"/>
  <c r="AF20" i="39"/>
  <c r="X21" i="39"/>
  <c r="AK21" i="39"/>
  <c r="AF22" i="39"/>
  <c r="AJ23" i="39"/>
  <c r="T25" i="39"/>
  <c r="AG25" i="39"/>
  <c r="X26" i="39"/>
  <c r="AK26" i="39"/>
  <c r="N27" i="39" a="1"/>
  <c r="N27" i="39" s="1"/>
  <c r="U28" i="39"/>
  <c r="Y29" i="39"/>
  <c r="N37" i="39" a="1"/>
  <c r="N37" i="39" s="1"/>
  <c r="N44" i="39" a="1"/>
  <c r="N44" i="39" s="1"/>
  <c r="X28" i="39"/>
  <c r="Y15" i="39"/>
  <c r="T16" i="39"/>
  <c r="AG16" i="39"/>
  <c r="Y17" i="39"/>
  <c r="T18" i="39"/>
  <c r="AG18" i="39"/>
  <c r="Y19" i="39"/>
  <c r="T20" i="39"/>
  <c r="AG20" i="39"/>
  <c r="Y21" i="39"/>
  <c r="N24" i="39" a="1"/>
  <c r="N24" i="39" s="1"/>
  <c r="N36" i="39" a="1"/>
  <c r="N36" i="39" s="1"/>
  <c r="M26" i="37" a="1"/>
  <c r="M26" i="37" s="1"/>
  <c r="M18" i="37" a="1"/>
  <c r="M18" i="37" s="1"/>
  <c r="M29" i="37" a="1"/>
  <c r="M29" i="37" s="1"/>
  <c r="M21" i="37" a="1"/>
  <c r="M21" i="37" s="1"/>
  <c r="M24" i="37" a="1"/>
  <c r="M24" i="37" s="1"/>
  <c r="M16" i="37" a="1"/>
  <c r="M16" i="37" s="1"/>
  <c r="M14" i="37" a="1"/>
  <c r="M14" i="37" s="1"/>
  <c r="M27" i="37" a="1"/>
  <c r="M27" i="37" s="1"/>
  <c r="M19" i="37" a="1"/>
  <c r="M19" i="37" s="1"/>
  <c r="Y14" i="37" a="1"/>
  <c r="Y14" i="37" s="1"/>
  <c r="M23" i="37" a="1"/>
  <c r="M23" i="37" s="1"/>
  <c r="M17" i="37" a="1"/>
  <c r="M17" i="37" s="1"/>
  <c r="M15" i="37" a="1"/>
  <c r="M15" i="37" s="1"/>
  <c r="M22" i="37" a="1"/>
  <c r="M22" i="37" s="1"/>
  <c r="M28" i="37" a="1"/>
  <c r="M28" i="37" s="1"/>
  <c r="M25" i="37" a="1"/>
  <c r="M25" i="37" s="1"/>
  <c r="M20" i="37" a="1"/>
  <c r="M20" i="37" s="1"/>
  <c r="S17" i="37"/>
  <c r="S25" i="37"/>
  <c r="S22" i="37"/>
  <c r="S19" i="37"/>
  <c r="S27" i="37"/>
  <c r="K29" i="36"/>
  <c r="J29" i="36"/>
  <c r="I29" i="36"/>
  <c r="H29" i="36"/>
  <c r="G29" i="36"/>
  <c r="K28" i="36"/>
  <c r="J28" i="36"/>
  <c r="I28" i="36"/>
  <c r="H28" i="36"/>
  <c r="G28" i="36"/>
  <c r="K27" i="36"/>
  <c r="J27" i="36"/>
  <c r="I27" i="36"/>
  <c r="H27" i="36"/>
  <c r="G27" i="36"/>
  <c r="K26" i="36"/>
  <c r="J26" i="36"/>
  <c r="I26" i="36"/>
  <c r="H26" i="36"/>
  <c r="G26" i="36"/>
  <c r="K25" i="36"/>
  <c r="J25" i="36"/>
  <c r="I25" i="36"/>
  <c r="H25" i="36"/>
  <c r="G25" i="36"/>
  <c r="K24" i="36"/>
  <c r="J24" i="36"/>
  <c r="I24" i="36"/>
  <c r="H24" i="36"/>
  <c r="G24" i="36"/>
  <c r="K23" i="36"/>
  <c r="J23" i="36"/>
  <c r="I23" i="36"/>
  <c r="H23" i="36"/>
  <c r="G23" i="36"/>
  <c r="K22" i="36"/>
  <c r="J22" i="36"/>
  <c r="I22" i="36"/>
  <c r="H22" i="36"/>
  <c r="G22" i="36"/>
  <c r="K21" i="36"/>
  <c r="J21" i="36"/>
  <c r="I21" i="36"/>
  <c r="H21" i="36"/>
  <c r="G21" i="36"/>
  <c r="K20" i="36"/>
  <c r="J20" i="36"/>
  <c r="I20" i="36"/>
  <c r="H20" i="36"/>
  <c r="G20" i="36"/>
  <c r="K19" i="36"/>
  <c r="J19" i="36"/>
  <c r="I19" i="36"/>
  <c r="H19" i="36"/>
  <c r="G19" i="36"/>
  <c r="K18" i="36"/>
  <c r="J18" i="36"/>
  <c r="I18" i="36"/>
  <c r="H18" i="36"/>
  <c r="G18" i="36"/>
  <c r="K17" i="36"/>
  <c r="J17" i="36"/>
  <c r="I17" i="36"/>
  <c r="G17" i="36"/>
  <c r="K16" i="36"/>
  <c r="J16" i="36"/>
  <c r="I16" i="36"/>
  <c r="H16" i="36"/>
  <c r="G16" i="36"/>
  <c r="K15" i="36"/>
  <c r="J15" i="36"/>
  <c r="I15" i="36"/>
  <c r="H15" i="36"/>
  <c r="G15" i="36"/>
  <c r="K14" i="36"/>
  <c r="J14" i="36"/>
  <c r="I14" i="36"/>
  <c r="H14" i="36"/>
  <c r="G14" i="36"/>
  <c r="V13" i="36"/>
  <c r="V24" i="36" s="1"/>
  <c r="U13" i="36"/>
  <c r="U26" i="36" s="1"/>
  <c r="T13" i="36"/>
  <c r="T23" i="36" s="1"/>
  <c r="S13" i="36"/>
  <c r="S28" i="36" s="1"/>
  <c r="R13" i="36"/>
  <c r="R25" i="36" s="1"/>
  <c r="L13" i="36"/>
  <c r="M11" i="36"/>
  <c r="B11" i="36"/>
  <c r="L44" i="35"/>
  <c r="K44" i="35"/>
  <c r="J44" i="35"/>
  <c r="I44" i="35"/>
  <c r="H44" i="35"/>
  <c r="L43" i="35"/>
  <c r="K43" i="35"/>
  <c r="J43" i="35"/>
  <c r="I43" i="35"/>
  <c r="H43" i="35"/>
  <c r="L42" i="35"/>
  <c r="K42" i="35"/>
  <c r="J42" i="35"/>
  <c r="I42" i="35"/>
  <c r="H42" i="35"/>
  <c r="L41" i="35"/>
  <c r="K41" i="35"/>
  <c r="J41" i="35"/>
  <c r="I41" i="35"/>
  <c r="H41" i="35"/>
  <c r="L40" i="35"/>
  <c r="K40" i="35"/>
  <c r="J40" i="35"/>
  <c r="I40" i="35"/>
  <c r="H40" i="35"/>
  <c r="L39" i="35"/>
  <c r="K39" i="35"/>
  <c r="J39" i="35"/>
  <c r="I39" i="35"/>
  <c r="H39" i="35"/>
  <c r="L38" i="35"/>
  <c r="K38" i="35"/>
  <c r="J38" i="35"/>
  <c r="I38" i="35"/>
  <c r="H38" i="35"/>
  <c r="L37" i="35"/>
  <c r="K37" i="35"/>
  <c r="J37" i="35"/>
  <c r="I37" i="35"/>
  <c r="H37" i="35"/>
  <c r="L36" i="35"/>
  <c r="K36" i="35"/>
  <c r="J36" i="35"/>
  <c r="I36" i="35"/>
  <c r="H36" i="35"/>
  <c r="L35" i="35"/>
  <c r="K35" i="35"/>
  <c r="J35" i="35"/>
  <c r="I35" i="35"/>
  <c r="H35" i="35"/>
  <c r="L34" i="35"/>
  <c r="K34" i="35"/>
  <c r="J34" i="35"/>
  <c r="I34" i="35"/>
  <c r="H34" i="35"/>
  <c r="L33" i="35"/>
  <c r="K33" i="35"/>
  <c r="J33" i="35"/>
  <c r="I33" i="35"/>
  <c r="H33" i="35"/>
  <c r="L32" i="35"/>
  <c r="K32" i="35"/>
  <c r="J32" i="35"/>
  <c r="I32" i="35"/>
  <c r="H32" i="35"/>
  <c r="L31" i="35"/>
  <c r="K31" i="35"/>
  <c r="J31" i="35"/>
  <c r="I31" i="35"/>
  <c r="H31" i="35"/>
  <c r="L30" i="35"/>
  <c r="K30" i="35"/>
  <c r="J30" i="35"/>
  <c r="I30" i="35"/>
  <c r="H30" i="35"/>
  <c r="L29" i="35"/>
  <c r="K29" i="35"/>
  <c r="J29" i="35"/>
  <c r="I29" i="35"/>
  <c r="H29" i="35"/>
  <c r="L28" i="35"/>
  <c r="K28" i="35"/>
  <c r="J28" i="35"/>
  <c r="I28" i="35"/>
  <c r="H28" i="35"/>
  <c r="L27" i="35"/>
  <c r="K27" i="35"/>
  <c r="J27" i="35"/>
  <c r="I27" i="35"/>
  <c r="H27" i="35"/>
  <c r="L26" i="35"/>
  <c r="K26" i="35"/>
  <c r="J26" i="35"/>
  <c r="I26" i="35"/>
  <c r="H26" i="35"/>
  <c r="L25" i="35"/>
  <c r="K25" i="35"/>
  <c r="J25" i="35"/>
  <c r="I25" i="35"/>
  <c r="H25" i="35"/>
  <c r="L24" i="35"/>
  <c r="K24" i="35"/>
  <c r="J24" i="35"/>
  <c r="I24" i="35"/>
  <c r="H24" i="35"/>
  <c r="L23" i="35"/>
  <c r="K23" i="35"/>
  <c r="J23" i="35"/>
  <c r="I23" i="35"/>
  <c r="H23" i="35"/>
  <c r="L22" i="35"/>
  <c r="K22" i="35"/>
  <c r="J22" i="35"/>
  <c r="I22" i="35"/>
  <c r="H22" i="35"/>
  <c r="L21" i="35"/>
  <c r="K21" i="35"/>
  <c r="J21" i="35"/>
  <c r="I21" i="35"/>
  <c r="H21" i="35"/>
  <c r="L20" i="35"/>
  <c r="K20" i="35"/>
  <c r="J20" i="35"/>
  <c r="I20" i="35"/>
  <c r="H20" i="35"/>
  <c r="L19" i="35"/>
  <c r="K19" i="35"/>
  <c r="J19" i="35"/>
  <c r="I19" i="35"/>
  <c r="H19" i="35"/>
  <c r="AG18" i="35"/>
  <c r="L18" i="35"/>
  <c r="K18" i="35"/>
  <c r="J18" i="35"/>
  <c r="I18" i="35"/>
  <c r="H18" i="35"/>
  <c r="L17" i="35"/>
  <c r="K17" i="35"/>
  <c r="J17" i="35"/>
  <c r="I17" i="35"/>
  <c r="H17" i="35"/>
  <c r="L16" i="35"/>
  <c r="K16" i="35"/>
  <c r="J16" i="35"/>
  <c r="I16" i="35"/>
  <c r="H16" i="35"/>
  <c r="L15" i="35"/>
  <c r="K15" i="35"/>
  <c r="J15" i="35"/>
  <c r="I15" i="35"/>
  <c r="H15" i="35"/>
  <c r="L14" i="35"/>
  <c r="K14" i="35"/>
  <c r="J14" i="35"/>
  <c r="I14" i="35"/>
  <c r="H14" i="35"/>
  <c r="AH13" i="35"/>
  <c r="AH26" i="35" s="1"/>
  <c r="AG13" i="35"/>
  <c r="AG23" i="35" s="1"/>
  <c r="AF13" i="35"/>
  <c r="AF28" i="35" s="1"/>
  <c r="AE13" i="35"/>
  <c r="AE25" i="35" s="1"/>
  <c r="AD13" i="35"/>
  <c r="AD23" i="35" s="1"/>
  <c r="W13" i="35"/>
  <c r="W29" i="35" s="1"/>
  <c r="V13" i="35"/>
  <c r="V26" i="35" s="1"/>
  <c r="U13" i="35"/>
  <c r="U23" i="35" s="1"/>
  <c r="T13" i="35"/>
  <c r="T28" i="35" s="1"/>
  <c r="S13" i="35"/>
  <c r="S25" i="35" s="1"/>
  <c r="M13" i="35"/>
  <c r="M44" i="35" s="1" a="1"/>
  <c r="M44" i="35" s="1"/>
  <c r="Y11" i="35"/>
  <c r="N11" i="35"/>
  <c r="B11" i="35"/>
  <c r="AJ11" i="25"/>
  <c r="Y11" i="25"/>
  <c r="N11" i="25"/>
  <c r="B11" i="25"/>
  <c r="M13" i="25"/>
  <c r="AR13" i="25"/>
  <c r="AR19" i="25" s="1"/>
  <c r="AQ13" i="25"/>
  <c r="AP13" i="25"/>
  <c r="AO13" i="25"/>
  <c r="AO18" i="25" s="1"/>
  <c r="AN13" i="25"/>
  <c r="AN16" i="25" s="1"/>
  <c r="AH13" i="25"/>
  <c r="AH29" i="25" s="1"/>
  <c r="AG13" i="25"/>
  <c r="AG26" i="25" s="1"/>
  <c r="AF13" i="25"/>
  <c r="AF23" i="25" s="1"/>
  <c r="AE13" i="25"/>
  <c r="AE28" i="25" s="1"/>
  <c r="AD13" i="25"/>
  <c r="AD25" i="25" s="1"/>
  <c r="W13" i="25"/>
  <c r="W26" i="25" s="1"/>
  <c r="V13" i="25"/>
  <c r="V23" i="25" s="1"/>
  <c r="U13" i="25"/>
  <c r="U28" i="25" s="1"/>
  <c r="T13" i="25"/>
  <c r="T27" i="25" s="1"/>
  <c r="S13" i="25"/>
  <c r="S26" i="25" s="1"/>
  <c r="AR21" i="25"/>
  <c r="AQ21" i="25"/>
  <c r="AP21" i="25"/>
  <c r="AQ20" i="25"/>
  <c r="AP20" i="25"/>
  <c r="AQ19" i="25"/>
  <c r="AP19" i="25"/>
  <c r="AR18" i="25"/>
  <c r="AQ18" i="25"/>
  <c r="AP18" i="25"/>
  <c r="AQ17" i="25"/>
  <c r="AP17" i="25"/>
  <c r="AQ16" i="25"/>
  <c r="AP16" i="25"/>
  <c r="AQ15" i="25"/>
  <c r="AP15" i="25"/>
  <c r="W28" i="25"/>
  <c r="W27" i="25"/>
  <c r="W24" i="25"/>
  <c r="W23" i="25"/>
  <c r="T22" i="25"/>
  <c r="W21" i="25"/>
  <c r="W20" i="25"/>
  <c r="W18" i="25"/>
  <c r="T17" i="25"/>
  <c r="W16" i="25"/>
  <c r="L44" i="25"/>
  <c r="K44" i="25"/>
  <c r="J44" i="25"/>
  <c r="I44" i="25"/>
  <c r="H44" i="25"/>
  <c r="L43" i="25"/>
  <c r="K43" i="25"/>
  <c r="J43" i="25"/>
  <c r="I43" i="25"/>
  <c r="H43" i="25"/>
  <c r="L42" i="25"/>
  <c r="K42" i="25"/>
  <c r="J42" i="25"/>
  <c r="I42" i="25"/>
  <c r="H42" i="25"/>
  <c r="L41" i="25"/>
  <c r="K41" i="25"/>
  <c r="J41" i="25"/>
  <c r="I41" i="25"/>
  <c r="H41" i="25"/>
  <c r="L40" i="25"/>
  <c r="K40" i="25"/>
  <c r="J40" i="25"/>
  <c r="I40" i="25"/>
  <c r="H40" i="25"/>
  <c r="L39" i="25"/>
  <c r="K39" i="25"/>
  <c r="J39" i="25"/>
  <c r="I39" i="25"/>
  <c r="H39" i="25"/>
  <c r="L38" i="25"/>
  <c r="K38" i="25"/>
  <c r="J38" i="25"/>
  <c r="I38" i="25"/>
  <c r="H38" i="25"/>
  <c r="L37" i="25"/>
  <c r="K37" i="25"/>
  <c r="J37" i="25"/>
  <c r="I37" i="25"/>
  <c r="H37" i="25"/>
  <c r="L36" i="25"/>
  <c r="K36" i="25"/>
  <c r="J36" i="25"/>
  <c r="I36" i="25"/>
  <c r="H36" i="25"/>
  <c r="L35" i="25"/>
  <c r="K35" i="25"/>
  <c r="J35" i="25"/>
  <c r="I35" i="25"/>
  <c r="H35" i="25"/>
  <c r="L34" i="25"/>
  <c r="K34" i="25"/>
  <c r="J34" i="25"/>
  <c r="I34" i="25"/>
  <c r="H34" i="25"/>
  <c r="L33" i="25"/>
  <c r="K33" i="25"/>
  <c r="J33" i="25"/>
  <c r="I33" i="25"/>
  <c r="H33" i="25"/>
  <c r="L32" i="25"/>
  <c r="K32" i="25"/>
  <c r="J32" i="25"/>
  <c r="I32" i="25"/>
  <c r="H32" i="25"/>
  <c r="L31" i="25"/>
  <c r="K31" i="25"/>
  <c r="J31" i="25"/>
  <c r="I31" i="25"/>
  <c r="H31" i="25"/>
  <c r="L30" i="25"/>
  <c r="K30" i="25"/>
  <c r="J30" i="25"/>
  <c r="I30" i="25"/>
  <c r="H30" i="25"/>
  <c r="L29" i="25"/>
  <c r="K29" i="25"/>
  <c r="J29" i="25"/>
  <c r="I29" i="25"/>
  <c r="H29" i="25"/>
  <c r="L28" i="25"/>
  <c r="K28" i="25"/>
  <c r="J28" i="25"/>
  <c r="I28" i="25"/>
  <c r="H28" i="25"/>
  <c r="L27" i="25"/>
  <c r="K27" i="25"/>
  <c r="J27" i="25"/>
  <c r="I27" i="25"/>
  <c r="H27" i="25"/>
  <c r="L26" i="25"/>
  <c r="K26" i="25"/>
  <c r="J26" i="25"/>
  <c r="I26" i="25"/>
  <c r="L25" i="25"/>
  <c r="K25" i="25"/>
  <c r="J25" i="25"/>
  <c r="I25" i="25"/>
  <c r="H25" i="25"/>
  <c r="L24" i="25"/>
  <c r="K24" i="25"/>
  <c r="J24" i="25"/>
  <c r="I24" i="25"/>
  <c r="H24" i="25"/>
  <c r="L23" i="25"/>
  <c r="K23" i="25"/>
  <c r="J23" i="25"/>
  <c r="I23" i="25"/>
  <c r="H23" i="25"/>
  <c r="L22" i="25"/>
  <c r="K22" i="25"/>
  <c r="J22" i="25"/>
  <c r="I22" i="25"/>
  <c r="H22" i="25"/>
  <c r="L21" i="25"/>
  <c r="K21" i="25"/>
  <c r="J21" i="25"/>
  <c r="I21" i="25"/>
  <c r="H21" i="25"/>
  <c r="L20" i="25"/>
  <c r="K20" i="25"/>
  <c r="J20" i="25"/>
  <c r="I20" i="25"/>
  <c r="H20" i="25"/>
  <c r="L19" i="25"/>
  <c r="K19" i="25"/>
  <c r="J19" i="25"/>
  <c r="I19" i="25"/>
  <c r="H19" i="25"/>
  <c r="L18" i="25"/>
  <c r="K18" i="25"/>
  <c r="J18" i="25"/>
  <c r="I18" i="25"/>
  <c r="H18" i="25"/>
  <c r="L17" i="25"/>
  <c r="K17" i="25"/>
  <c r="J17" i="25"/>
  <c r="I17" i="25"/>
  <c r="H17" i="25"/>
  <c r="L16" i="25"/>
  <c r="K16" i="25"/>
  <c r="J16" i="25"/>
  <c r="I16" i="25"/>
  <c r="H16" i="25"/>
  <c r="L15" i="25"/>
  <c r="K15" i="25"/>
  <c r="J15" i="25"/>
  <c r="I15" i="25"/>
  <c r="H15" i="25"/>
  <c r="L14" i="25"/>
  <c r="K14" i="25"/>
  <c r="J14" i="25"/>
  <c r="I14" i="25"/>
  <c r="H14" i="25"/>
  <c r="R29" i="54" l="1" a="1"/>
  <c r="R29" i="54" s="1"/>
  <c r="AF24" i="53" a="1"/>
  <c r="AF24" i="53" s="1"/>
  <c r="R16" i="54" a="1"/>
  <c r="R16" i="54" s="1"/>
  <c r="AF28" i="53" a="1"/>
  <c r="AF28" i="53" s="1"/>
  <c r="AF21" i="53" a="1"/>
  <c r="AF21" i="53" s="1"/>
  <c r="AF20" i="53" a="1"/>
  <c r="AF20" i="53" s="1"/>
  <c r="AF26" i="53" a="1"/>
  <c r="AF26" i="53" s="1"/>
  <c r="AF27" i="53" a="1"/>
  <c r="AF27" i="53" s="1"/>
  <c r="R21" i="54" a="1"/>
  <c r="R21" i="54" s="1"/>
  <c r="R26" i="54" a="1"/>
  <c r="R26" i="54" s="1"/>
  <c r="R25" i="54" a="1"/>
  <c r="R25" i="54" s="1"/>
  <c r="R22" i="54" a="1"/>
  <c r="R22" i="54" s="1"/>
  <c r="R27" i="54" a="1"/>
  <c r="R27" i="54" s="1"/>
  <c r="R20" i="54" a="1"/>
  <c r="R20" i="54" s="1"/>
  <c r="AF25" i="53" a="1"/>
  <c r="AF25" i="53" s="1"/>
  <c r="AF14" i="53" a="1"/>
  <c r="AF14" i="53" s="1"/>
  <c r="AF19" i="53" a="1"/>
  <c r="AF19" i="53" s="1"/>
  <c r="AF23" i="53" a="1"/>
  <c r="AF23" i="53" s="1"/>
  <c r="AF16" i="53" a="1"/>
  <c r="AF16" i="53" s="1"/>
  <c r="AF17" i="53" a="1"/>
  <c r="AF17" i="53" s="1"/>
  <c r="AF18" i="53" a="1"/>
  <c r="AF18" i="53" s="1"/>
  <c r="AF15" i="53" a="1"/>
  <c r="AF15" i="53" s="1"/>
  <c r="AF22" i="53" a="1"/>
  <c r="AF22" i="53" s="1"/>
  <c r="AD20" i="35"/>
  <c r="AD19" i="35"/>
  <c r="S22" i="35"/>
  <c r="S23" i="25"/>
  <c r="S20" i="25"/>
  <c r="S15" i="25"/>
  <c r="T25" i="25"/>
  <c r="AF20" i="25"/>
  <c r="S18" i="25"/>
  <c r="T15" i="25"/>
  <c r="S21" i="25"/>
  <c r="AG20" i="25"/>
  <c r="S16" i="25"/>
  <c r="T21" i="25"/>
  <c r="S28" i="25"/>
  <c r="AH26" i="25"/>
  <c r="AD27" i="25"/>
  <c r="AE17" i="25"/>
  <c r="AG23" i="25"/>
  <c r="V15" i="25"/>
  <c r="M15" i="25" a="1"/>
  <c r="M15" i="25" s="1"/>
  <c r="AF17" i="25"/>
  <c r="AH23" i="25"/>
  <c r="AH18" i="25"/>
  <c r="AE25" i="25"/>
  <c r="U26" i="25"/>
  <c r="AO16" i="25"/>
  <c r="AD19" i="25"/>
  <c r="AF25" i="25"/>
  <c r="U18" i="25"/>
  <c r="T28" i="25"/>
  <c r="AG15" i="25"/>
  <c r="AD22" i="25"/>
  <c r="AF28" i="25"/>
  <c r="U23" i="25"/>
  <c r="V28" i="25"/>
  <c r="AH15" i="25"/>
  <c r="AE22" i="25"/>
  <c r="AG28" i="25"/>
  <c r="V26" i="25"/>
  <c r="AN21" i="25"/>
  <c r="U16" i="25"/>
  <c r="S19" i="25"/>
  <c r="U21" i="25"/>
  <c r="U24" i="25"/>
  <c r="S27" i="25"/>
  <c r="T29" i="25"/>
  <c r="AO21" i="25"/>
  <c r="AD16" i="25"/>
  <c r="AG17" i="25"/>
  <c r="AE19" i="25"/>
  <c r="AH20" i="25"/>
  <c r="AF22" i="25"/>
  <c r="AD24" i="25"/>
  <c r="AG25" i="25"/>
  <c r="AE27" i="25"/>
  <c r="AH28" i="25"/>
  <c r="U19" i="25"/>
  <c r="V21" i="25"/>
  <c r="U27" i="25"/>
  <c r="U29" i="25"/>
  <c r="AO17" i="25"/>
  <c r="AO19" i="25"/>
  <c r="AE16" i="25"/>
  <c r="AH17" i="25"/>
  <c r="AF19" i="25"/>
  <c r="AD21" i="25"/>
  <c r="AG22" i="25"/>
  <c r="AE24" i="25"/>
  <c r="AH25" i="25"/>
  <c r="AF27" i="25"/>
  <c r="AD29" i="25"/>
  <c r="S17" i="25"/>
  <c r="V19" i="25"/>
  <c r="S25" i="25"/>
  <c r="AN15" i="25"/>
  <c r="AF16" i="25"/>
  <c r="AD18" i="25"/>
  <c r="AG19" i="25"/>
  <c r="AE21" i="25"/>
  <c r="AH22" i="25"/>
  <c r="AF24" i="25"/>
  <c r="AD26" i="25"/>
  <c r="AG27" i="25"/>
  <c r="AE29" i="25"/>
  <c r="AO15" i="25"/>
  <c r="AS13" i="25"/>
  <c r="AS17" i="25" s="1" a="1"/>
  <c r="AS17" i="25" s="1"/>
  <c r="AD15" i="25"/>
  <c r="AG16" i="25"/>
  <c r="AE18" i="25"/>
  <c r="AH19" i="25"/>
  <c r="AF21" i="25"/>
  <c r="AD23" i="25"/>
  <c r="AG24" i="25"/>
  <c r="AE26" i="25"/>
  <c r="AH27" i="25"/>
  <c r="AF29" i="25"/>
  <c r="U17" i="25"/>
  <c r="U20" i="25"/>
  <c r="U22" i="25"/>
  <c r="U25" i="25"/>
  <c r="AN18" i="25"/>
  <c r="AO20" i="25"/>
  <c r="AI13" i="25"/>
  <c r="AI26" i="25" s="1" a="1"/>
  <c r="AI26" i="25" s="1"/>
  <c r="AE15" i="25"/>
  <c r="AH16" i="25"/>
  <c r="AF18" i="25"/>
  <c r="AD20" i="25"/>
  <c r="AG21" i="25"/>
  <c r="AE23" i="25"/>
  <c r="AH24" i="25"/>
  <c r="AF26" i="25"/>
  <c r="AD28" i="25"/>
  <c r="AG29" i="25"/>
  <c r="U15" i="25"/>
  <c r="V25" i="25"/>
  <c r="X13" i="25"/>
  <c r="X14" i="25" s="1" a="1"/>
  <c r="X14" i="25" s="1"/>
  <c r="AF15" i="25"/>
  <c r="AD17" i="25"/>
  <c r="AG18" i="25"/>
  <c r="AE20" i="25"/>
  <c r="AH21" i="25"/>
  <c r="R15" i="54" a="1"/>
  <c r="R15" i="54" s="1"/>
  <c r="R24" i="54" a="1"/>
  <c r="R24" i="54" s="1"/>
  <c r="R17" i="54" a="1"/>
  <c r="R17" i="54" s="1"/>
  <c r="R28" i="54" a="1"/>
  <c r="R28" i="54" s="1"/>
  <c r="R14" i="54" a="1"/>
  <c r="R14" i="54" s="1"/>
  <c r="R18" i="54" a="1"/>
  <c r="R18" i="54" s="1"/>
  <c r="R23" i="54" a="1"/>
  <c r="R23" i="54" s="1"/>
  <c r="Z29" i="54" a="1"/>
  <c r="Z29" i="54" s="1"/>
  <c r="Z27" i="54" a="1"/>
  <c r="Z27" i="54" s="1"/>
  <c r="Z25" i="54" a="1"/>
  <c r="Z25" i="54" s="1"/>
  <c r="Z23" i="54" a="1"/>
  <c r="Z23" i="54" s="1"/>
  <c r="Z14" i="54" a="1"/>
  <c r="Z14" i="54" s="1"/>
  <c r="Z28" i="54" a="1"/>
  <c r="Z28" i="54" s="1"/>
  <c r="Z26" i="54" a="1"/>
  <c r="Z26" i="54" s="1"/>
  <c r="Z24" i="54" a="1"/>
  <c r="Z24" i="54" s="1"/>
  <c r="Z22" i="54" a="1"/>
  <c r="Z22" i="54" s="1"/>
  <c r="Z21" i="54" a="1"/>
  <c r="Z21" i="54" s="1"/>
  <c r="Z20" i="54" a="1"/>
  <c r="Z20" i="54" s="1"/>
  <c r="Z19" i="54" a="1"/>
  <c r="Z19" i="54" s="1"/>
  <c r="Z18" i="54" a="1"/>
  <c r="Z18" i="54" s="1"/>
  <c r="Z17" i="54" a="1"/>
  <c r="Z17" i="54" s="1"/>
  <c r="Z16" i="54" a="1"/>
  <c r="Z16" i="54" s="1"/>
  <c r="Z15" i="54" a="1"/>
  <c r="Z15" i="54" s="1"/>
  <c r="V29" i="53" a="1"/>
  <c r="V29" i="53" s="1"/>
  <c r="V25" i="53" a="1"/>
  <c r="V25" i="53" s="1"/>
  <c r="V28" i="53" a="1"/>
  <c r="V28" i="53" s="1"/>
  <c r="V24" i="53" a="1"/>
  <c r="V24" i="53" s="1"/>
  <c r="V27" i="53" a="1"/>
  <c r="V27" i="53" s="1"/>
  <c r="V23" i="53" a="1"/>
  <c r="V23" i="53" s="1"/>
  <c r="V26" i="53" a="1"/>
  <c r="V26" i="53" s="1"/>
  <c r="V22" i="53" a="1"/>
  <c r="V22" i="53" s="1"/>
  <c r="V21" i="53" a="1"/>
  <c r="V21" i="53" s="1"/>
  <c r="V20" i="53" a="1"/>
  <c r="V20" i="53" s="1"/>
  <c r="V19" i="53" a="1"/>
  <c r="V19" i="53" s="1"/>
  <c r="V18" i="53" a="1"/>
  <c r="V18" i="53" s="1"/>
  <c r="V17" i="53" a="1"/>
  <c r="V17" i="53" s="1"/>
  <c r="V16" i="53" a="1"/>
  <c r="V16" i="53" s="1"/>
  <c r="V15" i="53" a="1"/>
  <c r="V15" i="53" s="1"/>
  <c r="V14" i="53" a="1"/>
  <c r="V14" i="53" s="1"/>
  <c r="Z29" i="52" a="1"/>
  <c r="Z29" i="52" s="1"/>
  <c r="Z28" i="52" a="1"/>
  <c r="Z28" i="52" s="1"/>
  <c r="Z27" i="52" a="1"/>
  <c r="Z27" i="52" s="1"/>
  <c r="Z26" i="52" a="1"/>
  <c r="Z26" i="52" s="1"/>
  <c r="Z25" i="52" a="1"/>
  <c r="Z25" i="52" s="1"/>
  <c r="Z24" i="52" a="1"/>
  <c r="Z24" i="52" s="1"/>
  <c r="Z23" i="52" a="1"/>
  <c r="Z23" i="52" s="1"/>
  <c r="Z22" i="52" a="1"/>
  <c r="Z22" i="52" s="1"/>
  <c r="Z21" i="52" a="1"/>
  <c r="Z21" i="52" s="1"/>
  <c r="Z20" i="52" a="1"/>
  <c r="Z20" i="52" s="1"/>
  <c r="Z19" i="52" a="1"/>
  <c r="Z19" i="52" s="1"/>
  <c r="Z18" i="52" a="1"/>
  <c r="Z18" i="52" s="1"/>
  <c r="Z17" i="52" a="1"/>
  <c r="Z17" i="52" s="1"/>
  <c r="Z16" i="52" a="1"/>
  <c r="Z16" i="52" s="1"/>
  <c r="Z15" i="52" a="1"/>
  <c r="Z15" i="52" s="1"/>
  <c r="Z14" i="52" a="1"/>
  <c r="Z14" i="52" s="1"/>
  <c r="AL29" i="52" a="1"/>
  <c r="AL29" i="52" s="1"/>
  <c r="AL28" i="52" a="1"/>
  <c r="AL28" i="52" s="1"/>
  <c r="AL27" i="52" a="1"/>
  <c r="AL27" i="52" s="1"/>
  <c r="AL26" i="52" a="1"/>
  <c r="AL26" i="52" s="1"/>
  <c r="AL25" i="52" a="1"/>
  <c r="AL25" i="52" s="1"/>
  <c r="AL24" i="52" a="1"/>
  <c r="AL24" i="52" s="1"/>
  <c r="AL23" i="52" a="1"/>
  <c r="AL23" i="52" s="1"/>
  <c r="AL22" i="52" a="1"/>
  <c r="AL22" i="52" s="1"/>
  <c r="AL21" i="52" a="1"/>
  <c r="AL21" i="52" s="1"/>
  <c r="AL20" i="52" a="1"/>
  <c r="AL20" i="52" s="1"/>
  <c r="AL19" i="52" a="1"/>
  <c r="AL19" i="52" s="1"/>
  <c r="AL18" i="52" a="1"/>
  <c r="AL18" i="52" s="1"/>
  <c r="AL17" i="52" a="1"/>
  <c r="AL17" i="52" s="1"/>
  <c r="AL16" i="52" a="1"/>
  <c r="AL16" i="52" s="1"/>
  <c r="AL15" i="52" a="1"/>
  <c r="AL15" i="52" s="1"/>
  <c r="AL14" i="52" a="1"/>
  <c r="AL14" i="52" s="1"/>
  <c r="AG21" i="51" a="1"/>
  <c r="AG21" i="51" s="1"/>
  <c r="AG20" i="51" a="1"/>
  <c r="AG20" i="51" s="1"/>
  <c r="AG19" i="51" a="1"/>
  <c r="AG19" i="51" s="1"/>
  <c r="AG18" i="51" a="1"/>
  <c r="AG18" i="51" s="1"/>
  <c r="AG17" i="51" a="1"/>
  <c r="AG17" i="51" s="1"/>
  <c r="AG16" i="51" a="1"/>
  <c r="AG16" i="51" s="1"/>
  <c r="AG15" i="51" a="1"/>
  <c r="AG15" i="51" s="1"/>
  <c r="AG14" i="51" a="1"/>
  <c r="AG14" i="51" s="1"/>
  <c r="Z19" i="51" a="1"/>
  <c r="Z19" i="51" s="1"/>
  <c r="Z29" i="51" a="1"/>
  <c r="Z29" i="51" s="1"/>
  <c r="Z25" i="51" a="1"/>
  <c r="Z25" i="51" s="1"/>
  <c r="Z28" i="51" a="1"/>
  <c r="Z28" i="51" s="1"/>
  <c r="Z24" i="51" a="1"/>
  <c r="Z24" i="51" s="1"/>
  <c r="Z14" i="51" a="1"/>
  <c r="Z14" i="51" s="1"/>
  <c r="Z17" i="51" a="1"/>
  <c r="Z17" i="51" s="1"/>
  <c r="Z15" i="51" a="1"/>
  <c r="Z15" i="51" s="1"/>
  <c r="Z27" i="51" a="1"/>
  <c r="Z27" i="51" s="1"/>
  <c r="Z23" i="51" a="1"/>
  <c r="Z23" i="51" s="1"/>
  <c r="Z26" i="51" a="1"/>
  <c r="Z26" i="51" s="1"/>
  <c r="Z22" i="51" a="1"/>
  <c r="Z22" i="51" s="1"/>
  <c r="Z21" i="51" a="1"/>
  <c r="Z21" i="51" s="1"/>
  <c r="Z18" i="51" a="1"/>
  <c r="Z18" i="51" s="1"/>
  <c r="Z16" i="51" a="1"/>
  <c r="Z16" i="51" s="1"/>
  <c r="Z20" i="51" a="1"/>
  <c r="Z20" i="51" s="1"/>
  <c r="R28" i="51" a="1"/>
  <c r="R28" i="51" s="1"/>
  <c r="R24" i="51" a="1"/>
  <c r="R24" i="51" s="1"/>
  <c r="R27" i="51" a="1"/>
  <c r="R27" i="51" s="1"/>
  <c r="R23" i="51" a="1"/>
  <c r="R23" i="51" s="1"/>
  <c r="R26" i="51" a="1"/>
  <c r="R26" i="51" s="1"/>
  <c r="R22" i="51" a="1"/>
  <c r="R22" i="51" s="1"/>
  <c r="R21" i="51" a="1"/>
  <c r="R21" i="51" s="1"/>
  <c r="R20" i="51" a="1"/>
  <c r="R20" i="51" s="1"/>
  <c r="R19" i="51" a="1"/>
  <c r="R19" i="51" s="1"/>
  <c r="R18" i="51" a="1"/>
  <c r="R18" i="51" s="1"/>
  <c r="R17" i="51" a="1"/>
  <c r="R17" i="51" s="1"/>
  <c r="R16" i="51" a="1"/>
  <c r="R16" i="51" s="1"/>
  <c r="R15" i="51" a="1"/>
  <c r="R15" i="51" s="1"/>
  <c r="R14" i="51" a="1"/>
  <c r="R14" i="51" s="1"/>
  <c r="R29" i="51" a="1"/>
  <c r="R29" i="51" s="1"/>
  <c r="R25" i="51" a="1"/>
  <c r="R25" i="51" s="1"/>
  <c r="Q28" i="50" a="1"/>
  <c r="Q28" i="50" s="1"/>
  <c r="Q24" i="50" a="1"/>
  <c r="Q24" i="50" s="1"/>
  <c r="Q16" i="50" a="1"/>
  <c r="Q16" i="50" s="1"/>
  <c r="Q14" i="50" a="1"/>
  <c r="Q14" i="50" s="1"/>
  <c r="Q27" i="50" a="1"/>
  <c r="Q27" i="50" s="1"/>
  <c r="Q23" i="50" a="1"/>
  <c r="Q23" i="50" s="1"/>
  <c r="Q19" i="50" a="1"/>
  <c r="Q19" i="50" s="1"/>
  <c r="Q15" i="50" a="1"/>
  <c r="Q15" i="50" s="1"/>
  <c r="Q26" i="50" a="1"/>
  <c r="Q26" i="50" s="1"/>
  <c r="Q22" i="50" a="1"/>
  <c r="Q22" i="50" s="1"/>
  <c r="Q18" i="50" a="1"/>
  <c r="Q18" i="50" s="1"/>
  <c r="Q29" i="50" a="1"/>
  <c r="Q29" i="50" s="1"/>
  <c r="Q25" i="50" a="1"/>
  <c r="Q25" i="50" s="1"/>
  <c r="Q21" i="50" a="1"/>
  <c r="Q21" i="50" s="1"/>
  <c r="Q17" i="50" a="1"/>
  <c r="Q17" i="50" s="1"/>
  <c r="Q20" i="50" a="1"/>
  <c r="Q20" i="50" s="1"/>
  <c r="AF19" i="42" a="1"/>
  <c r="AF19" i="42" s="1"/>
  <c r="AF25" i="42" a="1"/>
  <c r="AF25" i="42" s="1"/>
  <c r="AF24" i="42" a="1"/>
  <c r="AF24" i="42" s="1"/>
  <c r="AF14" i="42" a="1"/>
  <c r="AF14" i="42" s="1"/>
  <c r="AF27" i="42" a="1"/>
  <c r="AF27" i="42" s="1"/>
  <c r="AF15" i="42" a="1"/>
  <c r="AF15" i="42" s="1"/>
  <c r="AF28" i="42" a="1"/>
  <c r="AF28" i="42" s="1"/>
  <c r="AF20" i="42" a="1"/>
  <c r="AF20" i="42" s="1"/>
  <c r="AF21" i="42" a="1"/>
  <c r="AF21" i="42" s="1"/>
  <c r="AF29" i="42" a="1"/>
  <c r="AF29" i="42" s="1"/>
  <c r="AF23" i="42" a="1"/>
  <c r="AF23" i="42" s="1"/>
  <c r="AF17" i="42" a="1"/>
  <c r="AF17" i="42" s="1"/>
  <c r="AF16" i="42" a="1"/>
  <c r="AF16" i="42" s="1"/>
  <c r="AF22" i="42" a="1"/>
  <c r="AF22" i="42" s="1"/>
  <c r="AF18" i="42" a="1"/>
  <c r="AF18" i="42" s="1"/>
  <c r="M15" i="35" a="1"/>
  <c r="M15" i="35" s="1"/>
  <c r="M21" i="35" a="1"/>
  <c r="M21" i="35" s="1"/>
  <c r="M24" i="35" a="1"/>
  <c r="M24" i="35" s="1"/>
  <c r="AL14" i="39" a="1"/>
  <c r="AL14" i="39" s="1"/>
  <c r="AL16" i="39" a="1"/>
  <c r="AL16" i="39" s="1"/>
  <c r="AL24" i="39" a="1"/>
  <c r="AL24" i="39" s="1"/>
  <c r="AL22" i="39" a="1"/>
  <c r="AL22" i="39" s="1"/>
  <c r="AL18" i="39" a="1"/>
  <c r="AL18" i="39" s="1"/>
  <c r="AL23" i="39" a="1"/>
  <c r="AL23" i="39" s="1"/>
  <c r="AL19" i="39" a="1"/>
  <c r="AL19" i="39" s="1"/>
  <c r="AL21" i="39" a="1"/>
  <c r="AL21" i="39" s="1"/>
  <c r="AL15" i="39" a="1"/>
  <c r="AL15" i="39" s="1"/>
  <c r="AL17" i="39" a="1"/>
  <c r="AL17" i="39" s="1"/>
  <c r="AL29" i="39" a="1"/>
  <c r="AL29" i="39" s="1"/>
  <c r="AL26" i="39" a="1"/>
  <c r="AL26" i="39" s="1"/>
  <c r="AL25" i="39" a="1"/>
  <c r="AL25" i="39" s="1"/>
  <c r="AL20" i="39" a="1"/>
  <c r="AL20" i="39" s="1"/>
  <c r="AL27" i="39" a="1"/>
  <c r="AL27" i="39" s="1"/>
  <c r="AW15" i="39" a="1"/>
  <c r="AW15" i="39" s="1"/>
  <c r="AW14" i="39" a="1"/>
  <c r="AW14" i="39" s="1"/>
  <c r="AW16" i="39" a="1"/>
  <c r="AW16" i="39" s="1"/>
  <c r="AW17" i="39" a="1"/>
  <c r="AW17" i="39" s="1"/>
  <c r="AW18" i="39" a="1"/>
  <c r="AW18" i="39" s="1"/>
  <c r="AW20" i="39" a="1"/>
  <c r="AW20" i="39" s="1"/>
  <c r="AW19" i="39" a="1"/>
  <c r="AW19" i="39" s="1"/>
  <c r="Y28" i="37" a="1"/>
  <c r="Y28" i="37" s="1"/>
  <c r="Y22" i="37" a="1"/>
  <c r="Y22" i="37" s="1"/>
  <c r="Y29" i="37" a="1"/>
  <c r="Y29" i="37" s="1"/>
  <c r="Y23" i="37" a="1"/>
  <c r="Y23" i="37" s="1"/>
  <c r="Y21" i="37" a="1"/>
  <c r="Y21" i="37" s="1"/>
  <c r="Y17" i="37" a="1"/>
  <c r="Y17" i="37" s="1"/>
  <c r="Y15" i="37" a="1"/>
  <c r="Y15" i="37" s="1"/>
  <c r="Y20" i="37" a="1"/>
  <c r="Y20" i="37" s="1"/>
  <c r="Y27" i="37" a="1"/>
  <c r="Y27" i="37" s="1"/>
  <c r="Y26" i="37" a="1"/>
  <c r="Y26" i="37" s="1"/>
  <c r="Y24" i="37" a="1"/>
  <c r="Y24" i="37" s="1"/>
  <c r="Y25" i="37" a="1"/>
  <c r="Y25" i="37" s="1"/>
  <c r="Y19" i="37" a="1"/>
  <c r="Y19" i="37" s="1"/>
  <c r="Y16" i="37" a="1"/>
  <c r="Y16" i="37" s="1"/>
  <c r="AO20" i="42" a="1"/>
  <c r="AO20" i="42" s="1"/>
  <c r="AO14" i="42" a="1"/>
  <c r="AO14" i="42" s="1"/>
  <c r="AO21" i="42" a="1"/>
  <c r="AO21" i="42" s="1"/>
  <c r="AO19" i="42" a="1"/>
  <c r="AO19" i="42" s="1"/>
  <c r="AO17" i="42" a="1"/>
  <c r="AO17" i="42" s="1"/>
  <c r="AO15" i="42" a="1"/>
  <c r="AO15" i="42" s="1"/>
  <c r="AO18" i="42" a="1"/>
  <c r="AO18" i="42" s="1"/>
  <c r="AO16" i="42" a="1"/>
  <c r="AO16" i="42" s="1"/>
  <c r="V29" i="42" a="1"/>
  <c r="V29" i="42" s="1"/>
  <c r="V17" i="42" a="1"/>
  <c r="V17" i="42" s="1"/>
  <c r="V24" i="42" a="1"/>
  <c r="V24" i="42" s="1"/>
  <c r="V14" i="42" a="1"/>
  <c r="V14" i="42" s="1"/>
  <c r="V28" i="42" a="1"/>
  <c r="V28" i="42" s="1"/>
  <c r="V26" i="42" a="1"/>
  <c r="V26" i="42" s="1"/>
  <c r="V21" i="42" a="1"/>
  <c r="V21" i="42" s="1"/>
  <c r="V15" i="42" a="1"/>
  <c r="V15" i="42" s="1"/>
  <c r="V27" i="42" a="1"/>
  <c r="V27" i="42" s="1"/>
  <c r="V23" i="42" a="1"/>
  <c r="V23" i="42" s="1"/>
  <c r="V19" i="42" a="1"/>
  <c r="V19" i="42" s="1"/>
  <c r="V22" i="42" a="1"/>
  <c r="V22" i="42" s="1"/>
  <c r="V20" i="42" a="1"/>
  <c r="V20" i="42" s="1"/>
  <c r="V18" i="42" a="1"/>
  <c r="V18" i="42" s="1"/>
  <c r="V16" i="42" a="1"/>
  <c r="V16" i="42" s="1"/>
  <c r="V25" i="42" a="1"/>
  <c r="V25" i="42" s="1"/>
  <c r="U29" i="40" a="1"/>
  <c r="U29" i="40" s="1"/>
  <c r="U21" i="40" a="1"/>
  <c r="U21" i="40" s="1"/>
  <c r="U24" i="40" a="1"/>
  <c r="U24" i="40" s="1"/>
  <c r="U16" i="40" a="1"/>
  <c r="U16" i="40" s="1"/>
  <c r="U27" i="40" a="1"/>
  <c r="U27" i="40" s="1"/>
  <c r="U19" i="40" a="1"/>
  <c r="U19" i="40" s="1"/>
  <c r="U25" i="40" a="1"/>
  <c r="U25" i="40" s="1"/>
  <c r="U22" i="40" a="1"/>
  <c r="U22" i="40" s="1"/>
  <c r="U17" i="40" a="1"/>
  <c r="U17" i="40" s="1"/>
  <c r="U28" i="40" a="1"/>
  <c r="U28" i="40" s="1"/>
  <c r="U20" i="40" a="1"/>
  <c r="U20" i="40" s="1"/>
  <c r="U23" i="40" a="1"/>
  <c r="U23" i="40" s="1"/>
  <c r="U15" i="40" a="1"/>
  <c r="U15" i="40" s="1"/>
  <c r="U14" i="40" a="1"/>
  <c r="U14" i="40" s="1"/>
  <c r="U26" i="40" a="1"/>
  <c r="U26" i="40" s="1"/>
  <c r="U18" i="40" a="1"/>
  <c r="U18" i="40" s="1"/>
  <c r="Z29" i="39" a="1"/>
  <c r="Z29" i="39" s="1"/>
  <c r="Z24" i="39" a="1"/>
  <c r="Z24" i="39" s="1"/>
  <c r="Z14" i="39" a="1"/>
  <c r="Z14" i="39" s="1"/>
  <c r="Z27" i="39" a="1"/>
  <c r="Z27" i="39" s="1"/>
  <c r="Z19" i="39" a="1"/>
  <c r="Z19" i="39" s="1"/>
  <c r="Z22" i="39" a="1"/>
  <c r="Z22" i="39" s="1"/>
  <c r="Z20" i="39" a="1"/>
  <c r="Z20" i="39" s="1"/>
  <c r="Z18" i="39" a="1"/>
  <c r="Z18" i="39" s="1"/>
  <c r="Z16" i="39" a="1"/>
  <c r="Z16" i="39" s="1"/>
  <c r="Z21" i="39" a="1"/>
  <c r="Z21" i="39" s="1"/>
  <c r="Z17" i="39" a="1"/>
  <c r="Z17" i="39" s="1"/>
  <c r="Z25" i="39" a="1"/>
  <c r="Z25" i="39" s="1"/>
  <c r="Z28" i="39" a="1"/>
  <c r="Z28" i="39" s="1"/>
  <c r="Z23" i="39" a="1"/>
  <c r="Z23" i="39" s="1"/>
  <c r="Z26" i="39" a="1"/>
  <c r="Z26" i="39" s="1"/>
  <c r="Z15" i="39" a="1"/>
  <c r="Z15" i="39" s="1"/>
  <c r="U15" i="36"/>
  <c r="L25" i="36" a="1"/>
  <c r="L25" i="36" s="1"/>
  <c r="L29" i="36" a="1"/>
  <c r="L29" i="36" s="1"/>
  <c r="L14" i="36" a="1"/>
  <c r="L14" i="36" s="1"/>
  <c r="R27" i="36"/>
  <c r="V29" i="36"/>
  <c r="L15" i="36" a="1"/>
  <c r="L15" i="36" s="1"/>
  <c r="R19" i="36"/>
  <c r="R22" i="36"/>
  <c r="L20" i="36" a="1"/>
  <c r="L20" i="36" s="1"/>
  <c r="T28" i="36"/>
  <c r="V15" i="36"/>
  <c r="R16" i="36"/>
  <c r="L16" i="36" a="1"/>
  <c r="L16" i="36" s="1"/>
  <c r="T20" i="36"/>
  <c r="V21" i="36"/>
  <c r="U23" i="36"/>
  <c r="L19" i="36" a="1"/>
  <c r="L19" i="36" s="1"/>
  <c r="V26" i="36"/>
  <c r="V28" i="36"/>
  <c r="L24" i="36" a="1"/>
  <c r="L24" i="36" s="1"/>
  <c r="V16" i="36"/>
  <c r="V18" i="36"/>
  <c r="U20" i="36"/>
  <c r="V23" i="36"/>
  <c r="R24" i="36"/>
  <c r="V20" i="36"/>
  <c r="L28" i="36" a="1"/>
  <c r="L28" i="36" s="1"/>
  <c r="T17" i="36"/>
  <c r="S22" i="36"/>
  <c r="T25" i="36"/>
  <c r="U28" i="36"/>
  <c r="S25" i="36"/>
  <c r="S16" i="36"/>
  <c r="V17" i="36"/>
  <c r="T19" i="36"/>
  <c r="R21" i="36"/>
  <c r="U22" i="36"/>
  <c r="S24" i="36"/>
  <c r="V25" i="36"/>
  <c r="T27" i="36"/>
  <c r="R29" i="36"/>
  <c r="T22" i="36"/>
  <c r="W13" i="36"/>
  <c r="T16" i="36"/>
  <c r="R18" i="36"/>
  <c r="U19" i="36"/>
  <c r="L17" i="36" a="1"/>
  <c r="L17" i="36" s="1"/>
  <c r="S21" i="36"/>
  <c r="V22" i="36"/>
  <c r="T24" i="36"/>
  <c r="R26" i="36"/>
  <c r="U27" i="36"/>
  <c r="L21" i="36" a="1"/>
  <c r="L21" i="36" s="1"/>
  <c r="S29" i="36"/>
  <c r="L23" i="36" a="1"/>
  <c r="L23" i="36" s="1"/>
  <c r="L27" i="36" a="1"/>
  <c r="L27" i="36" s="1"/>
  <c r="S17" i="36"/>
  <c r="S19" i="36"/>
  <c r="U25" i="36"/>
  <c r="R15" i="36"/>
  <c r="U16" i="36"/>
  <c r="S18" i="36"/>
  <c r="V19" i="36"/>
  <c r="T21" i="36"/>
  <c r="R23" i="36"/>
  <c r="U24" i="36"/>
  <c r="S26" i="36"/>
  <c r="V27" i="36"/>
  <c r="T29" i="36"/>
  <c r="U17" i="36"/>
  <c r="S27" i="36"/>
  <c r="S15" i="36"/>
  <c r="T18" i="36"/>
  <c r="R20" i="36"/>
  <c r="U21" i="36"/>
  <c r="L18" i="36" a="1"/>
  <c r="L18" i="36" s="1"/>
  <c r="S23" i="36"/>
  <c r="T26" i="36"/>
  <c r="R28" i="36"/>
  <c r="U29" i="36"/>
  <c r="L22" i="36" a="1"/>
  <c r="L22" i="36" s="1"/>
  <c r="L26" i="36" a="1"/>
  <c r="L26" i="36" s="1"/>
  <c r="T15" i="36"/>
  <c r="R17" i="36"/>
  <c r="U18" i="36"/>
  <c r="S20" i="36"/>
  <c r="V15" i="35"/>
  <c r="S16" i="35"/>
  <c r="AE20" i="35"/>
  <c r="W21" i="35"/>
  <c r="V22" i="35"/>
  <c r="M23" i="35" a="1"/>
  <c r="M23" i="35" s="1"/>
  <c r="S24" i="35"/>
  <c r="M36" i="35" a="1"/>
  <c r="M36" i="35" s="1"/>
  <c r="W15" i="35"/>
  <c r="V16" i="35"/>
  <c r="AG20" i="35"/>
  <c r="AD21" i="35"/>
  <c r="AD22" i="35"/>
  <c r="V23" i="35"/>
  <c r="T24" i="35"/>
  <c r="T25" i="35"/>
  <c r="AD15" i="35"/>
  <c r="AD16" i="35"/>
  <c r="M17" i="35" a="1"/>
  <c r="M17" i="35" s="1"/>
  <c r="AE22" i="35"/>
  <c r="AE24" i="35"/>
  <c r="V25" i="35"/>
  <c r="M26" i="35" a="1"/>
  <c r="M26" i="35" s="1"/>
  <c r="T27" i="35"/>
  <c r="S29" i="35"/>
  <c r="AE16" i="35"/>
  <c r="V17" i="35"/>
  <c r="S18" i="35"/>
  <c r="AG22" i="35"/>
  <c r="AF24" i="35"/>
  <c r="AD25" i="35"/>
  <c r="W26" i="35"/>
  <c r="AD27" i="35"/>
  <c r="AD28" i="35"/>
  <c r="AD29" i="35"/>
  <c r="AG16" i="35"/>
  <c r="W17" i="35"/>
  <c r="V18" i="35"/>
  <c r="AF25" i="35"/>
  <c r="AD26" i="35"/>
  <c r="AF27" i="35"/>
  <c r="AG28" i="35"/>
  <c r="AE29" i="35"/>
  <c r="AD17" i="35"/>
  <c r="AD18" i="35"/>
  <c r="M19" i="35" a="1"/>
  <c r="M19" i="35" s="1"/>
  <c r="S20" i="35"/>
  <c r="AG27" i="35"/>
  <c r="AE18" i="35"/>
  <c r="W19" i="35"/>
  <c r="V20" i="35"/>
  <c r="AH23" i="35"/>
  <c r="U28" i="35"/>
  <c r="AI13" i="35"/>
  <c r="T16" i="35"/>
  <c r="AF16" i="35"/>
  <c r="T18" i="35"/>
  <c r="AF18" i="35"/>
  <c r="T20" i="35"/>
  <c r="AF20" i="35"/>
  <c r="T22" i="35"/>
  <c r="AF22" i="35"/>
  <c r="W23" i="35"/>
  <c r="AD24" i="35"/>
  <c r="U25" i="35"/>
  <c r="AG25" i="35"/>
  <c r="S27" i="35"/>
  <c r="AE27" i="35"/>
  <c r="V28" i="35"/>
  <c r="AH28" i="35"/>
  <c r="M29" i="35" a="1"/>
  <c r="M29" i="35" s="1"/>
  <c r="M35" i="35" a="1"/>
  <c r="M35" i="35" s="1"/>
  <c r="M43" i="35" a="1"/>
  <c r="M43" i="35" s="1"/>
  <c r="U22" i="35"/>
  <c r="W28" i="35"/>
  <c r="M34" i="35" a="1"/>
  <c r="M34" i="35" s="1"/>
  <c r="M42" i="35" a="1"/>
  <c r="M42" i="35" s="1"/>
  <c r="AH16" i="35"/>
  <c r="AH18" i="35"/>
  <c r="AH22" i="35"/>
  <c r="W25" i="35"/>
  <c r="U27" i="35"/>
  <c r="M33" i="35" a="1"/>
  <c r="M33" i="35" s="1"/>
  <c r="M41" i="35" a="1"/>
  <c r="M41" i="35" s="1"/>
  <c r="X13" i="35"/>
  <c r="AH20" i="35"/>
  <c r="S15" i="35"/>
  <c r="AE15" i="35"/>
  <c r="W16" i="35"/>
  <c r="S17" i="35"/>
  <c r="AE17" i="35"/>
  <c r="W18" i="35"/>
  <c r="S19" i="35"/>
  <c r="AE19" i="35"/>
  <c r="W20" i="35"/>
  <c r="S21" i="35"/>
  <c r="AE21" i="35"/>
  <c r="W22" i="35"/>
  <c r="U24" i="35"/>
  <c r="AG24" i="35"/>
  <c r="S26" i="35"/>
  <c r="AE26" i="35"/>
  <c r="V27" i="35"/>
  <c r="AH27" i="35"/>
  <c r="M28" i="35" a="1"/>
  <c r="M28" i="35" s="1"/>
  <c r="T29" i="35"/>
  <c r="AF29" i="35"/>
  <c r="M32" i="35" a="1"/>
  <c r="M32" i="35" s="1"/>
  <c r="M40" i="35" a="1"/>
  <c r="M40" i="35" s="1"/>
  <c r="U18" i="35"/>
  <c r="U20" i="35"/>
  <c r="M14" i="35" a="1"/>
  <c r="M14" i="35" s="1"/>
  <c r="T15" i="35"/>
  <c r="AF15" i="35"/>
  <c r="T17" i="35"/>
  <c r="AF17" i="35"/>
  <c r="T19" i="35"/>
  <c r="AF19" i="35"/>
  <c r="T21" i="35"/>
  <c r="AF21" i="35"/>
  <c r="S23" i="35"/>
  <c r="AE23" i="35"/>
  <c r="V24" i="35"/>
  <c r="AH24" i="35"/>
  <c r="M25" i="35" a="1"/>
  <c r="M25" i="35" s="1"/>
  <c r="T26" i="35"/>
  <c r="AF26" i="35"/>
  <c r="W27" i="35"/>
  <c r="U29" i="35"/>
  <c r="AG29" i="35"/>
  <c r="M31" i="35" a="1"/>
  <c r="M31" i="35" s="1"/>
  <c r="M39" i="35" a="1"/>
  <c r="M39" i="35" s="1"/>
  <c r="U16" i="35"/>
  <c r="U15" i="35"/>
  <c r="AG15" i="35"/>
  <c r="M16" i="35" a="1"/>
  <c r="M16" i="35" s="1"/>
  <c r="U17" i="35"/>
  <c r="AG17" i="35"/>
  <c r="M18" i="35" a="1"/>
  <c r="M18" i="35" s="1"/>
  <c r="U19" i="35"/>
  <c r="AG19" i="35"/>
  <c r="M20" i="35" a="1"/>
  <c r="M20" i="35" s="1"/>
  <c r="U21" i="35"/>
  <c r="AG21" i="35"/>
  <c r="M22" i="35" a="1"/>
  <c r="M22" i="35" s="1"/>
  <c r="T23" i="35"/>
  <c r="AF23" i="35"/>
  <c r="W24" i="35"/>
  <c r="U26" i="35"/>
  <c r="AG26" i="35"/>
  <c r="S28" i="35"/>
  <c r="AE28" i="35"/>
  <c r="V29" i="35"/>
  <c r="AH29" i="35"/>
  <c r="M30" i="35" a="1"/>
  <c r="M30" i="35" s="1"/>
  <c r="M38" i="35" a="1"/>
  <c r="M38" i="35" s="1"/>
  <c r="AH25" i="35"/>
  <c r="AH15" i="35"/>
  <c r="AH17" i="35"/>
  <c r="V19" i="35"/>
  <c r="AH19" i="35"/>
  <c r="V21" i="35"/>
  <c r="AH21" i="35"/>
  <c r="M27" i="35" a="1"/>
  <c r="M27" i="35" s="1"/>
  <c r="M37" i="35" a="1"/>
  <c r="M37" i="35" s="1"/>
  <c r="M44" i="25" a="1"/>
  <c r="M44" i="25" s="1"/>
  <c r="M40" i="25" a="1"/>
  <c r="M40" i="25" s="1"/>
  <c r="M24" i="25" a="1"/>
  <c r="M24" i="25" s="1"/>
  <c r="M18" i="25" a="1"/>
  <c r="M18" i="25" s="1"/>
  <c r="M34" i="25" a="1"/>
  <c r="M34" i="25" s="1"/>
  <c r="M33" i="25" a="1"/>
  <c r="M33" i="25" s="1"/>
  <c r="M29" i="25" a="1"/>
  <c r="M29" i="25" s="1"/>
  <c r="M22" i="25" a="1"/>
  <c r="M22" i="25" s="1"/>
  <c r="M42" i="25" a="1"/>
  <c r="M42" i="25" s="1"/>
  <c r="M32" i="25" a="1"/>
  <c r="M32" i="25" s="1"/>
  <c r="M21" i="25" a="1"/>
  <c r="M21" i="25" s="1"/>
  <c r="M41" i="25" a="1"/>
  <c r="M41" i="25" s="1"/>
  <c r="M30" i="25" a="1"/>
  <c r="M30" i="25" s="1"/>
  <c r="M20" i="25" a="1"/>
  <c r="M20" i="25" s="1"/>
  <c r="M38" i="25" a="1"/>
  <c r="M38" i="25" s="1"/>
  <c r="M28" i="25" a="1"/>
  <c r="M28" i="25" s="1"/>
  <c r="M17" i="25" a="1"/>
  <c r="M17" i="25" s="1"/>
  <c r="M37" i="25" a="1"/>
  <c r="M37" i="25" s="1"/>
  <c r="M26" i="25" a="1"/>
  <c r="M26" i="25" s="1"/>
  <c r="M16" i="25" a="1"/>
  <c r="M16" i="25" s="1"/>
  <c r="AI14" i="25" a="1"/>
  <c r="AI14" i="25" s="1"/>
  <c r="M36" i="25" a="1"/>
  <c r="M36" i="25" s="1"/>
  <c r="M25" i="25" a="1"/>
  <c r="M25" i="25" s="1"/>
  <c r="M14" i="25" a="1"/>
  <c r="M14" i="25" s="1"/>
  <c r="M43" i="25" a="1"/>
  <c r="M43" i="25" s="1"/>
  <c r="M39" i="25" a="1"/>
  <c r="M39" i="25" s="1"/>
  <c r="M35" i="25" a="1"/>
  <c r="M35" i="25" s="1"/>
  <c r="M31" i="25" a="1"/>
  <c r="M31" i="25" s="1"/>
  <c r="M27" i="25" a="1"/>
  <c r="M27" i="25" s="1"/>
  <c r="M23" i="25" a="1"/>
  <c r="M23" i="25" s="1"/>
  <c r="M19" i="25" a="1"/>
  <c r="M19" i="25" s="1"/>
  <c r="AR16" i="25"/>
  <c r="AR20" i="25"/>
  <c r="AR15" i="25"/>
  <c r="AR17" i="25"/>
  <c r="AN20" i="25"/>
  <c r="AN17" i="25"/>
  <c r="AN19" i="25"/>
  <c r="W15" i="25"/>
  <c r="V20" i="25"/>
  <c r="T24" i="25"/>
  <c r="W25" i="25"/>
  <c r="V27" i="25"/>
  <c r="V17" i="25"/>
  <c r="T19" i="25"/>
  <c r="V22" i="25"/>
  <c r="T26" i="25"/>
  <c r="V29" i="25"/>
  <c r="T16" i="25"/>
  <c r="W17" i="25"/>
  <c r="W22" i="25"/>
  <c r="V24" i="25"/>
  <c r="W29" i="25"/>
  <c r="V16" i="25"/>
  <c r="T18" i="25"/>
  <c r="W19" i="25"/>
  <c r="T23" i="25"/>
  <c r="V18" i="25"/>
  <c r="T20" i="25"/>
  <c r="S22" i="25"/>
  <c r="S24" i="25"/>
  <c r="S29" i="25"/>
  <c r="AS14" i="25" l="1" a="1"/>
  <c r="AS14" i="25" s="1"/>
  <c r="AI23" i="25" a="1"/>
  <c r="AI23" i="25" s="1"/>
  <c r="AI16" i="25" a="1"/>
  <c r="AI16" i="25" s="1"/>
  <c r="AI21" i="25" a="1"/>
  <c r="AI21" i="25" s="1"/>
  <c r="AI15" i="25" a="1"/>
  <c r="AI15" i="25" s="1"/>
  <c r="AI27" i="25" a="1"/>
  <c r="AI27" i="25" s="1"/>
  <c r="AI28" i="25" a="1"/>
  <c r="AI28" i="25" s="1"/>
  <c r="AI17" i="25" a="1"/>
  <c r="AI17" i="25" s="1"/>
  <c r="AI25" i="25" a="1"/>
  <c r="AI25" i="25" s="1"/>
  <c r="AI20" i="25" a="1"/>
  <c r="AI20" i="25" s="1"/>
  <c r="AI22" i="25" a="1"/>
  <c r="AI22" i="25" s="1"/>
  <c r="AI29" i="25" a="1"/>
  <c r="AI29" i="25" s="1"/>
  <c r="AI24" i="25" a="1"/>
  <c r="AI24" i="25" s="1"/>
  <c r="AI19" i="25" a="1"/>
  <c r="AI19" i="25" s="1"/>
  <c r="AI18" i="25" a="1"/>
  <c r="AI18" i="25" s="1"/>
  <c r="X25" i="25" a="1"/>
  <c r="X25" i="25" s="1"/>
  <c r="X26" i="25" a="1"/>
  <c r="X26" i="25" s="1"/>
  <c r="X29" i="25" a="1"/>
  <c r="X29" i="25" s="1"/>
  <c r="X20" i="25" a="1"/>
  <c r="X20" i="25" s="1"/>
  <c r="X27" i="25" a="1"/>
  <c r="X27" i="25" s="1"/>
  <c r="X16" i="25" a="1"/>
  <c r="X16" i="25" s="1"/>
  <c r="X18" i="25" a="1"/>
  <c r="X18" i="25" s="1"/>
  <c r="X17" i="25" a="1"/>
  <c r="X17" i="25" s="1"/>
  <c r="X15" i="25" a="1"/>
  <c r="X15" i="25" s="1"/>
  <c r="X23" i="25" a="1"/>
  <c r="X23" i="25" s="1"/>
  <c r="X24" i="25" a="1"/>
  <c r="X24" i="25" s="1"/>
  <c r="X22" i="25" a="1"/>
  <c r="X22" i="25" s="1"/>
  <c r="X28" i="25" a="1"/>
  <c r="X28" i="25" s="1"/>
  <c r="X19" i="25" a="1"/>
  <c r="X19" i="25" s="1"/>
  <c r="X21" i="25" a="1"/>
  <c r="X21" i="25" s="1"/>
  <c r="AS16" i="25" a="1"/>
  <c r="AS16" i="25" s="1"/>
  <c r="AS20" i="25" a="1"/>
  <c r="AS20" i="25" s="1"/>
  <c r="AS15" i="25" a="1"/>
  <c r="AS15" i="25" s="1"/>
  <c r="AS21" i="25" a="1"/>
  <c r="AS21" i="25" s="1"/>
  <c r="AS18" i="25" a="1"/>
  <c r="AS18" i="25" s="1"/>
  <c r="AS19" i="25" a="1"/>
  <c r="AS19" i="25" s="1"/>
  <c r="W24" i="36" a="1"/>
  <c r="W24" i="36" s="1"/>
  <c r="W16" i="36" a="1"/>
  <c r="W16" i="36" s="1"/>
  <c r="W27" i="36" a="1"/>
  <c r="W27" i="36" s="1"/>
  <c r="W19" i="36" a="1"/>
  <c r="W19" i="36" s="1"/>
  <c r="W15" i="36" a="1"/>
  <c r="W15" i="36" s="1"/>
  <c r="W22" i="36" a="1"/>
  <c r="W22" i="36" s="1"/>
  <c r="W23" i="36" a="1"/>
  <c r="W23" i="36" s="1"/>
  <c r="W25" i="36" a="1"/>
  <c r="W25" i="36" s="1"/>
  <c r="W17" i="36" a="1"/>
  <c r="W17" i="36" s="1"/>
  <c r="W21" i="36" a="1"/>
  <c r="W21" i="36" s="1"/>
  <c r="W28" i="36" a="1"/>
  <c r="W28" i="36" s="1"/>
  <c r="W20" i="36" a="1"/>
  <c r="W20" i="36" s="1"/>
  <c r="W29" i="36" a="1"/>
  <c r="W29" i="36" s="1"/>
  <c r="W14" i="36" a="1"/>
  <c r="W14" i="36" s="1"/>
  <c r="W26" i="36" a="1"/>
  <c r="W26" i="36" s="1"/>
  <c r="W18" i="36" a="1"/>
  <c r="W18" i="36" s="1"/>
  <c r="X24" i="35" a="1"/>
  <c r="X24" i="35" s="1"/>
  <c r="X14" i="35" a="1"/>
  <c r="X14" i="35" s="1"/>
  <c r="X27" i="35" a="1"/>
  <c r="X27" i="35" s="1"/>
  <c r="X22" i="35" a="1"/>
  <c r="X22" i="35" s="1"/>
  <c r="X20" i="35" a="1"/>
  <c r="X20" i="35" s="1"/>
  <c r="X18" i="35" a="1"/>
  <c r="X18" i="35" s="1"/>
  <c r="X16" i="35" a="1"/>
  <c r="X16" i="35" s="1"/>
  <c r="X25" i="35" a="1"/>
  <c r="X25" i="35" s="1"/>
  <c r="X28" i="35" a="1"/>
  <c r="X28" i="35" s="1"/>
  <c r="X23" i="35" a="1"/>
  <c r="X23" i="35" s="1"/>
  <c r="X26" i="35" a="1"/>
  <c r="X26" i="35" s="1"/>
  <c r="X21" i="35" a="1"/>
  <c r="X21" i="35" s="1"/>
  <c r="X19" i="35" a="1"/>
  <c r="X19" i="35" s="1"/>
  <c r="X17" i="35" a="1"/>
  <c r="X17" i="35" s="1"/>
  <c r="X15" i="35" a="1"/>
  <c r="X15" i="35" s="1"/>
  <c r="X29" i="35" a="1"/>
  <c r="X29" i="35" s="1"/>
  <c r="AI29" i="35" a="1"/>
  <c r="AI29" i="35" s="1"/>
  <c r="AI24" i="35" a="1"/>
  <c r="AI24" i="35" s="1"/>
  <c r="AI27" i="35" a="1"/>
  <c r="AI27" i="35" s="1"/>
  <c r="AI22" i="35" a="1"/>
  <c r="AI22" i="35" s="1"/>
  <c r="AI20" i="35" a="1"/>
  <c r="AI20" i="35" s="1"/>
  <c r="AI18" i="35" a="1"/>
  <c r="AI18" i="35" s="1"/>
  <c r="AI16" i="35" a="1"/>
  <c r="AI16" i="35" s="1"/>
  <c r="AI25" i="35" a="1"/>
  <c r="AI25" i="35" s="1"/>
  <c r="AI28" i="35" a="1"/>
  <c r="AI28" i="35" s="1"/>
  <c r="AI23" i="35" a="1"/>
  <c r="AI23" i="35" s="1"/>
  <c r="AI14" i="35" a="1"/>
  <c r="AI14" i="35" s="1"/>
  <c r="AI26" i="35" a="1"/>
  <c r="AI26" i="35" s="1"/>
  <c r="AI21" i="35" a="1"/>
  <c r="AI21" i="35" s="1"/>
  <c r="AI19" i="35" a="1"/>
  <c r="AI19" i="35" s="1"/>
  <c r="AI17" i="35" a="1"/>
  <c r="AI17" i="35" s="1"/>
  <c r="AI15" i="35" a="1"/>
  <c r="AI15" i="3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<sst xmlns="http://schemas.openxmlformats.org/spreadsheetml/2006/main" count="5831" uniqueCount="197">
  <si>
    <t>XT2</t>
  </si>
  <si>
    <t>XT4</t>
  </si>
  <si>
    <t>XT5</t>
  </si>
  <si>
    <t>XT6</t>
  </si>
  <si>
    <t>XT7</t>
  </si>
  <si>
    <t>Current Threshold</t>
  </si>
  <si>
    <r>
      <rPr>
        <b/>
        <sz val="28"/>
        <color theme="0"/>
        <rFont val="Calibri"/>
        <family val="2"/>
        <scheme val="minor"/>
      </rPr>
      <t>▪</t>
    </r>
    <r>
      <rPr>
        <b/>
        <sz val="28"/>
        <color theme="0" tint="-0.499984740745262"/>
        <rFont val="Calibri"/>
        <family val="2"/>
        <scheme val="minor"/>
      </rPr>
      <t>▪</t>
    </r>
  </si>
  <si>
    <r>
      <rPr>
        <b/>
        <sz val="28"/>
        <color theme="0" tint="-0.499984740745262"/>
        <rFont val="Calibri"/>
        <family val="2"/>
        <scheme val="minor"/>
      </rPr>
      <t>▪</t>
    </r>
    <r>
      <rPr>
        <b/>
        <sz val="28"/>
        <color theme="0"/>
        <rFont val="Calibri"/>
        <family val="2"/>
        <scheme val="minor"/>
      </rPr>
      <t>▪</t>
    </r>
  </si>
  <si>
    <t>current threshold</t>
  </si>
  <si>
    <t>OFF</t>
  </si>
  <si>
    <t>LS/I</t>
  </si>
  <si>
    <t>LSI</t>
  </si>
  <si>
    <t>LSIG</t>
  </si>
  <si>
    <r>
      <t>▪</t>
    </r>
    <r>
      <rPr>
        <b/>
        <sz val="28"/>
        <color theme="0"/>
        <rFont val="Calibri"/>
        <family val="2"/>
        <scheme val="minor"/>
      </rPr>
      <t>▪</t>
    </r>
  </si>
  <si>
    <r>
      <t>▪</t>
    </r>
    <r>
      <rPr>
        <b/>
        <sz val="28"/>
        <color theme="0" tint="-0.499984740745262"/>
        <rFont val="Calibri"/>
        <family val="2"/>
        <scheme val="minor"/>
      </rPr>
      <t>▪</t>
    </r>
  </si>
  <si>
    <t>In x Σ</t>
  </si>
  <si>
    <t>+</t>
  </si>
  <si>
    <t>▪▪</t>
  </si>
  <si>
    <r>
      <t xml:space="preserve">← </t>
    </r>
    <r>
      <rPr>
        <b/>
        <u/>
        <sz val="16"/>
        <color rgb="FFFF0000"/>
        <rFont val="Calibri"/>
        <family val="2"/>
        <scheme val="minor"/>
      </rPr>
      <t>L</t>
    </r>
    <r>
      <rPr>
        <sz val="16"/>
        <color rgb="FFFF0000"/>
        <rFont val="Calibri"/>
        <family val="2"/>
        <scheme val="minor"/>
      </rPr>
      <t>ong-time pickup (</t>
    </r>
    <r>
      <rPr>
        <b/>
        <sz val="16"/>
        <color rgb="FFFF0000"/>
        <rFont val="Calibri"/>
        <family val="2"/>
        <scheme val="minor"/>
      </rPr>
      <t>I1</t>
    </r>
    <r>
      <rPr>
        <sz val="16"/>
        <color rgb="FFFF0000"/>
        <rFont val="Calibri"/>
        <family val="2"/>
        <scheme val="minor"/>
      </rPr>
      <t>)</t>
    </r>
  </si>
  <si>
    <r>
      <t xml:space="preserve">← </t>
    </r>
    <r>
      <rPr>
        <b/>
        <u/>
        <sz val="16"/>
        <color rgb="FFFF0000"/>
        <rFont val="Calibri"/>
        <family val="2"/>
        <scheme val="minor"/>
      </rPr>
      <t>G</t>
    </r>
    <r>
      <rPr>
        <sz val="16"/>
        <color rgb="FFFF0000"/>
        <rFont val="Calibri"/>
        <family val="2"/>
        <scheme val="minor"/>
      </rPr>
      <t>round fault (</t>
    </r>
    <r>
      <rPr>
        <b/>
        <sz val="16"/>
        <color rgb="FFFF0000"/>
        <rFont val="Calibri"/>
        <family val="2"/>
        <scheme val="minor"/>
      </rPr>
      <t>I4</t>
    </r>
    <r>
      <rPr>
        <sz val="16"/>
        <color rgb="FFFF0000"/>
        <rFont val="Calibri"/>
        <family val="2"/>
        <scheme val="minor"/>
      </rPr>
      <t>)</t>
    </r>
  </si>
  <si>
    <t>ABB</t>
  </si>
  <si>
    <t>©2021 ABB Inc. All rights reserved. Specifications subject to change without notice.</t>
  </si>
  <si>
    <t>Technical Support:</t>
  </si>
  <si>
    <t>888-385-1221, Option 1</t>
  </si>
  <si>
    <t>eppc.support@us.abb.com</t>
  </si>
  <si>
    <t>I1</t>
  </si>
  <si>
    <t>I2</t>
  </si>
  <si>
    <t>I3</t>
  </si>
  <si>
    <t>I4</t>
  </si>
  <si>
    <t>In x (0.4 + Σ)</t>
  </si>
  <si>
    <t>__</t>
  </si>
  <si>
    <t>I1, LS/I, XT1-6</t>
  </si>
  <si>
    <t>I1, LSI and LSIG, XT1-6</t>
  </si>
  <si>
    <t>I2, XT1-6</t>
  </si>
  <si>
    <t>I3, XT1-6</t>
  </si>
  <si>
    <t>I4, XT1-6</t>
  </si>
  <si>
    <t>X</t>
  </si>
  <si>
    <t>■□</t>
  </si>
  <si>
    <t>□■</t>
  </si>
  <si>
    <t>□□</t>
  </si>
  <si>
    <t>I1, LS/I, XT7</t>
  </si>
  <si>
    <t>I1, LSI and LSIG, XT7</t>
  </si>
  <si>
    <t>x</t>
  </si>
  <si>
    <t>I2, XT7 LS/I</t>
  </si>
  <si>
    <t>I2, XT7 LSI and LSIG</t>
  </si>
  <si>
    <t>I3, XT7 LS/I</t>
  </si>
  <si>
    <t>I3, XT7 LSI and LSIG</t>
  </si>
  <si>
    <t>I4, XT7</t>
  </si>
  <si>
    <t>Ln</t>
  </si>
  <si>
    <t>Frame Size</t>
  </si>
  <si>
    <t>Breaker tag</t>
  </si>
  <si>
    <t xml:space="preserve"> </t>
  </si>
  <si>
    <t>In</t>
  </si>
  <si>
    <t>Trip Unit</t>
  </si>
  <si>
    <t>I1XT2LS/I</t>
  </si>
  <si>
    <t>I1XT4LS/I</t>
  </si>
  <si>
    <t>I1XT5LS/I</t>
  </si>
  <si>
    <t>I1XT6LS/I</t>
  </si>
  <si>
    <t>I1XT7LS/I</t>
  </si>
  <si>
    <t>I1XT2LSI</t>
  </si>
  <si>
    <t>I1XT4LSI</t>
  </si>
  <si>
    <t>I1XT5LSI</t>
  </si>
  <si>
    <t>I1XT6LSI</t>
  </si>
  <si>
    <t>I1XT2LSIG</t>
  </si>
  <si>
    <t>I1XT4LSIG</t>
  </si>
  <si>
    <t>I1XT5LSIG</t>
  </si>
  <si>
    <t>I1XT6LSIG</t>
  </si>
  <si>
    <t>I1XT7LSI</t>
  </si>
  <si>
    <t>I1XT7LSIG</t>
  </si>
  <si>
    <t>I2XT7LSI</t>
  </si>
  <si>
    <t>I2XT7LSIG</t>
  </si>
  <si>
    <t>I3XT7LS/I</t>
  </si>
  <si>
    <t>I3XT7LSI</t>
  </si>
  <si>
    <t>I3XT7LSIG</t>
  </si>
  <si>
    <t>I2XT2LSI</t>
  </si>
  <si>
    <t>I2XT4LSI</t>
  </si>
  <si>
    <t>I2XT5LSI</t>
  </si>
  <si>
    <t>I2XT6LSI</t>
  </si>
  <si>
    <t>I2XT2LSIG</t>
  </si>
  <si>
    <t>I2XT4LSIG</t>
  </si>
  <si>
    <t>I2XT5LSIG</t>
  </si>
  <si>
    <t>I2XT6LSIG</t>
  </si>
  <si>
    <t>I3XT2LS/I</t>
  </si>
  <si>
    <t>I3XT4LS/I</t>
  </si>
  <si>
    <t>I3XT5LS/I</t>
  </si>
  <si>
    <t>I3XT6LS/I</t>
  </si>
  <si>
    <t>I3XT2LSI</t>
  </si>
  <si>
    <t>I3XT4LSI</t>
  </si>
  <si>
    <t>I3XT5LSI</t>
  </si>
  <si>
    <t>I3XT6LSI</t>
  </si>
  <si>
    <t>I3XT2LSIG</t>
  </si>
  <si>
    <t>I3XT4LSIG</t>
  </si>
  <si>
    <t>I3XT5LSIG</t>
  </si>
  <si>
    <t>I3XT6LSIG</t>
  </si>
  <si>
    <t>I4XT2LSIG</t>
  </si>
  <si>
    <t>I4XT4LSIG</t>
  </si>
  <si>
    <t>I4XT5LSIG</t>
  </si>
  <si>
    <t>I4XT6LSIG</t>
  </si>
  <si>
    <t>I4XT7LSIG</t>
  </si>
  <si>
    <t>XT2LS/I</t>
  </si>
  <si>
    <t>XT4LS/I</t>
  </si>
  <si>
    <t>XT5LS/I</t>
  </si>
  <si>
    <t>XT6LS/I</t>
  </si>
  <si>
    <t>XT7LS/I</t>
  </si>
  <si>
    <t>XT2LSI</t>
  </si>
  <si>
    <t>XT4LSI</t>
  </si>
  <si>
    <t>XT5LSI</t>
  </si>
  <si>
    <t>XT6LSI</t>
  </si>
  <si>
    <t>XT7LSI</t>
  </si>
  <si>
    <t>XT2LSIG</t>
  </si>
  <si>
    <t>XT4LSIG</t>
  </si>
  <si>
    <t>XT5LSIG</t>
  </si>
  <si>
    <t>XT6LSIG</t>
  </si>
  <si>
    <t>XT7LSIG</t>
  </si>
  <si>
    <t>Dip switches</t>
  </si>
  <si>
    <t>Dip sw.</t>
  </si>
  <si>
    <t>breaker 1</t>
  </si>
  <si>
    <t>breaker 2</t>
  </si>
  <si>
    <t>breaker 3</t>
  </si>
  <si>
    <t>breaker 4</t>
  </si>
  <si>
    <t>breaker 5</t>
  </si>
  <si>
    <t>Project name/location:</t>
  </si>
  <si>
    <t>In (A)</t>
  </si>
  <si>
    <r>
      <rPr>
        <b/>
        <sz val="18"/>
        <rFont val="Calibri"/>
        <family val="2"/>
        <scheme val="minor"/>
      </rPr>
      <t>G</t>
    </r>
    <r>
      <rPr>
        <sz val="12"/>
        <color theme="1"/>
        <rFont val="Calibri"/>
        <family val="2"/>
        <scheme val="minor"/>
      </rPr>
      <t xml:space="preserve"> - Ground Fault</t>
    </r>
  </si>
  <si>
    <t>dip switch can be set either to ON or OFF</t>
  </si>
  <si>
    <t>set dip switch to OFF position</t>
  </si>
  <si>
    <t>set dip switch to ON position</t>
  </si>
  <si>
    <t>"OFF" for 'S' and 'I' settings default to fixed instantaneous override</t>
  </si>
  <si>
    <t>(1)</t>
  </si>
  <si>
    <t>(2)</t>
  </si>
  <si>
    <t>(3)</t>
  </si>
  <si>
    <t>only 'S' short-time or 'I' Instantaneous is selectable in LS/I breakers</t>
  </si>
  <si>
    <t>Instructions</t>
  </si>
  <si>
    <t>1. User information is selected/entered in yellow cells only, e. g. --&gt;</t>
  </si>
  <si>
    <t>Tmax XT2</t>
  </si>
  <si>
    <t>Tmax XT4</t>
  </si>
  <si>
    <t>Tmax XT5</t>
  </si>
  <si>
    <t>Tmax XT6</t>
  </si>
  <si>
    <t>Tmax XT7</t>
  </si>
  <si>
    <r>
      <t xml:space="preserve">← </t>
    </r>
    <r>
      <rPr>
        <b/>
        <u/>
        <sz val="16"/>
        <color rgb="FFFF0000"/>
        <rFont val="Calibri"/>
        <family val="2"/>
        <scheme val="minor"/>
      </rPr>
      <t>S</t>
    </r>
    <r>
      <rPr>
        <sz val="16"/>
        <color rgb="FFFF0000"/>
        <rFont val="Calibri"/>
        <family val="2"/>
        <scheme val="minor"/>
      </rPr>
      <t>hort-time pickup (</t>
    </r>
    <r>
      <rPr>
        <b/>
        <sz val="16"/>
        <color rgb="FFFF0000"/>
        <rFont val="Calibri"/>
        <family val="2"/>
        <scheme val="minor"/>
      </rPr>
      <t>I2</t>
    </r>
    <r>
      <rPr>
        <sz val="16"/>
        <color rgb="FFFF0000"/>
        <rFont val="Calibri"/>
        <family val="2"/>
        <scheme val="minor"/>
      </rPr>
      <t xml:space="preserve">) / </t>
    </r>
    <r>
      <rPr>
        <b/>
        <u/>
        <sz val="16"/>
        <color rgb="FFFF0000"/>
        <rFont val="Calibri"/>
        <family val="2"/>
        <scheme val="minor"/>
      </rPr>
      <t>I</t>
    </r>
    <r>
      <rPr>
        <sz val="16"/>
        <color rgb="FFFF0000"/>
        <rFont val="Calibri"/>
        <family val="2"/>
        <scheme val="minor"/>
      </rPr>
      <t>nstantaneous pickup (</t>
    </r>
    <r>
      <rPr>
        <b/>
        <sz val="16"/>
        <color rgb="FFFF0000"/>
        <rFont val="Calibri"/>
        <family val="2"/>
        <scheme val="minor"/>
      </rPr>
      <t>I3</t>
    </r>
    <r>
      <rPr>
        <sz val="16"/>
        <color rgb="FFFF0000"/>
        <rFont val="Calibri"/>
        <family val="2"/>
        <scheme val="minor"/>
      </rPr>
      <t>)</t>
    </r>
  </si>
  <si>
    <t>I2 / I3 - ANSI 51 / 50</t>
  </si>
  <si>
    <t>I1 - ANSI 49</t>
  </si>
  <si>
    <r>
      <t>← Nominal (maximum amps) rating (</t>
    </r>
    <r>
      <rPr>
        <b/>
        <sz val="16"/>
        <color rgb="FFFF0000"/>
        <rFont val="Calibri"/>
        <family val="2"/>
        <scheme val="minor"/>
      </rPr>
      <t>In</t>
    </r>
    <r>
      <rPr>
        <sz val="16"/>
        <color rgb="FFFF0000"/>
        <rFont val="Calibri"/>
        <family val="2"/>
        <scheme val="minor"/>
      </rPr>
      <t>)</t>
    </r>
  </si>
  <si>
    <t>I1 (A)</t>
  </si>
  <si>
    <t>I2 (A)</t>
  </si>
  <si>
    <t>I3 (A)</t>
  </si>
  <si>
    <t>I4 (A)</t>
  </si>
  <si>
    <t>OK</t>
  </si>
  <si>
    <r>
      <rPr>
        <b/>
        <sz val="18"/>
        <color theme="1"/>
        <rFont val="Calibri"/>
        <family val="2"/>
        <scheme val="minor"/>
      </rPr>
      <t>L</t>
    </r>
    <r>
      <rPr>
        <sz val="12"/>
        <color theme="1"/>
        <rFont val="Calibri"/>
        <family val="2"/>
        <scheme val="minor"/>
      </rPr>
      <t xml:space="preserve"> - Long-time pickup</t>
    </r>
    <r>
      <rPr>
        <vertAlign val="superscript"/>
        <sz val="12"/>
        <color theme="1"/>
        <rFont val="Calibri"/>
        <family val="2"/>
        <scheme val="minor"/>
      </rPr>
      <t>(2, 4)</t>
    </r>
  </si>
  <si>
    <t>(4)</t>
  </si>
  <si>
    <t>(5)</t>
  </si>
  <si>
    <t>Parameter incosisency if 'S' ≥ 'I'
All LED indicators blinking</t>
  </si>
  <si>
    <t>Parameter incosisency if 'L' = 'S'
All LED indicators blinking</t>
  </si>
  <si>
    <t>Long-time pick up 'L' cannot exceed nominal current (In)</t>
  </si>
  <si>
    <r>
      <rPr>
        <b/>
        <sz val="18"/>
        <color theme="1"/>
        <rFont val="Calibri"/>
        <family val="2"/>
        <scheme val="minor"/>
      </rPr>
      <t>S</t>
    </r>
    <r>
      <rPr>
        <sz val="12"/>
        <color theme="1"/>
        <rFont val="Calibri"/>
        <family val="2"/>
        <scheme val="minor"/>
      </rPr>
      <t xml:space="preserve"> - Short-time pickup</t>
    </r>
    <r>
      <rPr>
        <vertAlign val="superscript"/>
        <sz val="12"/>
        <color theme="1"/>
        <rFont val="Calibri"/>
        <family val="2"/>
        <scheme val="minor"/>
      </rPr>
      <t>(1, 3, 4, 5)</t>
    </r>
  </si>
  <si>
    <r>
      <rPr>
        <b/>
        <sz val="18"/>
        <color theme="1"/>
        <rFont val="Calibri"/>
        <family val="2"/>
        <scheme val="minor"/>
      </rPr>
      <t>I</t>
    </r>
    <r>
      <rPr>
        <sz val="12"/>
        <color theme="1"/>
        <rFont val="Calibri"/>
        <family val="2"/>
        <scheme val="minor"/>
      </rPr>
      <t xml:space="preserve"> - Instantaneous pickup</t>
    </r>
    <r>
      <rPr>
        <vertAlign val="superscript"/>
        <sz val="12"/>
        <color theme="1"/>
        <rFont val="Calibri"/>
        <family val="2"/>
        <scheme val="minor"/>
      </rPr>
      <t>(1, 3, 5)</t>
    </r>
  </si>
  <si>
    <t>(6)</t>
  </si>
  <si>
    <t>Available ratings (In) by frame size:
XT2: 10, 25, 60, 100, 125
XT4: 40, 60, 100, 150, 225, 250
XT5: 250, 300, 400, 600
XT6: 600, 800
XT7: 600, 800, 1000, 1200</t>
  </si>
  <si>
    <t>Notes:</t>
  </si>
  <si>
    <t>(7)</t>
  </si>
  <si>
    <t>For troubleshooting / complete technical information, consult instruction manual</t>
  </si>
  <si>
    <r>
      <t xml:space="preserve">for </t>
    </r>
    <r>
      <rPr>
        <b/>
        <sz val="11"/>
        <color theme="1"/>
        <rFont val="Calibri"/>
        <family val="2"/>
        <scheme val="minor"/>
      </rPr>
      <t>XT2</t>
    </r>
    <r>
      <rPr>
        <sz val="11"/>
        <color theme="1"/>
        <rFont val="Calibri"/>
        <family val="2"/>
        <scheme val="minor"/>
      </rPr>
      <t>-</t>
    </r>
    <r>
      <rPr>
        <b/>
        <sz val="11"/>
        <color theme="1"/>
        <rFont val="Calibri"/>
        <family val="2"/>
        <scheme val="minor"/>
      </rPr>
      <t>XT4</t>
    </r>
    <r>
      <rPr>
        <sz val="11"/>
        <color theme="1"/>
        <rFont val="Calibri"/>
        <family val="2"/>
        <scheme val="minor"/>
      </rPr>
      <t xml:space="preserve">, </t>
    </r>
    <r>
      <rPr>
        <b/>
        <sz val="11"/>
        <color theme="1"/>
        <rFont val="Calibri"/>
        <family val="2"/>
        <scheme val="minor"/>
      </rPr>
      <t>LSI</t>
    </r>
    <r>
      <rPr>
        <sz val="11"/>
        <color theme="1"/>
        <rFont val="Calibri"/>
        <family val="2"/>
        <scheme val="minor"/>
      </rPr>
      <t xml:space="preserve"> or </t>
    </r>
    <r>
      <rPr>
        <b/>
        <sz val="11"/>
        <color theme="1"/>
        <rFont val="Calibri"/>
        <family val="2"/>
        <scheme val="minor"/>
      </rPr>
      <t>LSIG</t>
    </r>
    <r>
      <rPr>
        <sz val="11"/>
        <color theme="1"/>
        <rFont val="Calibri"/>
        <family val="2"/>
        <scheme val="minor"/>
      </rPr>
      <t xml:space="preserve">, set dip switches to </t>
    </r>
    <r>
      <rPr>
        <b/>
        <sz val="11"/>
        <color theme="1"/>
        <rFont val="Calibri"/>
        <family val="2"/>
        <scheme val="minor"/>
      </rPr>
      <t>'Loc'</t>
    </r>
    <r>
      <rPr>
        <sz val="11"/>
        <color theme="1"/>
        <rFont val="Calibri"/>
        <family val="2"/>
        <scheme val="minor"/>
      </rPr>
      <t xml:space="preserve"> and </t>
    </r>
    <r>
      <rPr>
        <b/>
        <sz val="11"/>
        <color theme="1"/>
        <rFont val="Calibri"/>
        <family val="2"/>
        <scheme val="minor"/>
      </rPr>
      <t>'MAN'</t>
    </r>
    <r>
      <rPr>
        <sz val="11"/>
        <color theme="1"/>
        <rFont val="Calibri"/>
        <family val="2"/>
        <scheme val="minor"/>
      </rPr>
      <t>:</t>
    </r>
  </si>
  <si>
    <r>
      <t>Breaker data</t>
    </r>
    <r>
      <rPr>
        <vertAlign val="superscript"/>
        <sz val="12"/>
        <color theme="1"/>
        <rFont val="Calibri"/>
        <family val="2"/>
        <scheme val="minor"/>
      </rPr>
      <t>(6, 7)</t>
    </r>
  </si>
  <si>
    <r>
      <t xml:space="preserve">← </t>
    </r>
    <r>
      <rPr>
        <b/>
        <u/>
        <sz val="16"/>
        <color rgb="FFFF0000"/>
        <rFont val="Calibri"/>
        <family val="2"/>
        <scheme val="minor"/>
      </rPr>
      <t>S</t>
    </r>
    <r>
      <rPr>
        <sz val="16"/>
        <color rgb="FFFF0000"/>
        <rFont val="Calibri"/>
        <family val="2"/>
        <scheme val="minor"/>
      </rPr>
      <t>hort-time pickup (</t>
    </r>
    <r>
      <rPr>
        <b/>
        <sz val="16"/>
        <color rgb="FFFF0000"/>
        <rFont val="Calibri"/>
        <family val="2"/>
        <scheme val="minor"/>
      </rPr>
      <t>I2</t>
    </r>
    <r>
      <rPr>
        <sz val="16"/>
        <color rgb="FFFF0000"/>
        <rFont val="Calibri"/>
        <family val="2"/>
        <scheme val="minor"/>
      </rPr>
      <t>)</t>
    </r>
  </si>
  <si>
    <r>
      <t xml:space="preserve">← </t>
    </r>
    <r>
      <rPr>
        <b/>
        <u/>
        <sz val="16"/>
        <color rgb="FFFF0000"/>
        <rFont val="Calibri"/>
        <family val="2"/>
        <scheme val="minor"/>
      </rPr>
      <t>I</t>
    </r>
    <r>
      <rPr>
        <sz val="16"/>
        <color rgb="FFFF0000"/>
        <rFont val="Calibri"/>
        <family val="2"/>
        <scheme val="minor"/>
      </rPr>
      <t>nstantaneous pickup (</t>
    </r>
    <r>
      <rPr>
        <b/>
        <sz val="16"/>
        <color rgb="FFFF0000"/>
        <rFont val="Calibri"/>
        <family val="2"/>
        <scheme val="minor"/>
      </rPr>
      <t>I3</t>
    </r>
    <r>
      <rPr>
        <sz val="16"/>
        <color rgb="FFFF0000"/>
        <rFont val="Calibri"/>
        <family val="2"/>
        <scheme val="minor"/>
      </rPr>
      <t>)</t>
    </r>
  </si>
  <si>
    <t>I2 - ANSI 51</t>
  </si>
  <si>
    <t>I3 - ANSI 50</t>
  </si>
  <si>
    <t>I4 - ANSI 51N</t>
  </si>
  <si>
    <t>set dip switches to 'Loc' and 'MAN'</t>
  </si>
  <si>
    <t>for XT2-XT4, LSI or LSIG,</t>
  </si>
  <si>
    <t>3. Individual worksheets show all possible thresholds by frame size (Tmax XT2, XT4, XT5, XT6, XT7) for L, S I and G protections</t>
  </si>
  <si>
    <t>a. Select from the shortcuts below:</t>
  </si>
  <si>
    <t>b. Or select the tab in the file, e. g. for a Tmax XT5 with LSI trip unit:</t>
  </si>
  <si>
    <t>c. Select the nominal rating, e. g. 600A</t>
  </si>
  <si>
    <t>e. Dip switch settings for each protection function are highlighted:</t>
  </si>
  <si>
    <t>4. For breaker schedule, up to 20 breakers can be populated; go to 'Breaker Schedule' tab or click on the shortcut:</t>
  </si>
  <si>
    <t>Your project</t>
  </si>
  <si>
    <t>c. Select the nominal rating from the drop-down optons, e. g. 150A</t>
  </si>
  <si>
    <t>d. Select the trip unit from the drop-down options (LS/I, LSI or LSIG), e. g. LSIG</t>
  </si>
  <si>
    <t>NOTE: Long-time pickup cannot be greater than nominal rating (In)</t>
  </si>
  <si>
    <t>NOTE: Selecting 'OFF' for long-time pick up or short-time pickup defaults to fixed instantaneous override</t>
  </si>
  <si>
    <t>f. Repeat for each additional circuit breaker</t>
  </si>
  <si>
    <r>
      <rPr>
        <b/>
        <sz val="14"/>
        <color rgb="FFFF0000"/>
        <rFont val="Calibri"/>
        <family val="2"/>
        <scheme val="minor"/>
      </rPr>
      <t>Attention!</t>
    </r>
    <r>
      <rPr>
        <sz val="14"/>
        <color rgb="FFFF0000"/>
        <rFont val="Calibri"/>
        <family val="2"/>
        <scheme val="minor"/>
      </rPr>
      <t xml:space="preserve">
Carefully read these instructions before using this guide. Always use the latest revision available at:
https://electrification.us.abb.com/products/circuit-breakers/tmax-xt
For troubleshooting and complete technical information, consult instruction manual</t>
    </r>
  </si>
  <si>
    <r>
      <t xml:space="preserve">d. Select the current thresholds for each L, S and I protection, e. g. </t>
    </r>
    <r>
      <rPr>
        <b/>
        <sz val="14"/>
        <color theme="1"/>
        <rFont val="ABBvoice"/>
        <family val="2"/>
      </rPr>
      <t>L</t>
    </r>
    <r>
      <rPr>
        <sz val="11"/>
        <color theme="1"/>
        <rFont val="ABBvoice"/>
        <family val="2"/>
      </rPr>
      <t xml:space="preserve"> = 540A, </t>
    </r>
    <r>
      <rPr>
        <b/>
        <sz val="14"/>
        <color theme="1"/>
        <rFont val="ABBvoice"/>
        <family val="2"/>
      </rPr>
      <t>S</t>
    </r>
    <r>
      <rPr>
        <sz val="11"/>
        <color theme="1"/>
        <rFont val="ABBvoice"/>
        <family val="2"/>
      </rPr>
      <t xml:space="preserve"> = 2700A, </t>
    </r>
    <r>
      <rPr>
        <b/>
        <sz val="14"/>
        <color theme="1"/>
        <rFont val="ABBvoice"/>
        <family val="2"/>
      </rPr>
      <t>I</t>
    </r>
    <r>
      <rPr>
        <sz val="11"/>
        <color theme="1"/>
        <rFont val="ABBvoice"/>
        <family val="2"/>
      </rPr>
      <t xml:space="preserve"> = 5400A</t>
    </r>
  </si>
  <si>
    <t>NOTE: Do not select I2 = I1 or I2 ≥ I3 as it will cause a configuration error, as signalled by blinking LEDs</t>
  </si>
  <si>
    <r>
      <t>a.</t>
    </r>
    <r>
      <rPr>
        <b/>
        <sz val="11"/>
        <color theme="1"/>
        <rFont val="ABBvoice"/>
      </rPr>
      <t xml:space="preserve"> </t>
    </r>
    <r>
      <rPr>
        <sz val="11"/>
        <color theme="1"/>
        <rFont val="ABBvoice"/>
        <family val="2"/>
      </rPr>
      <t>C</t>
    </r>
    <r>
      <rPr>
        <sz val="11"/>
        <color theme="1"/>
        <rFont val="ABBvoice"/>
      </rPr>
      <t>arefully read</t>
    </r>
    <r>
      <rPr>
        <b/>
        <sz val="11"/>
        <color theme="1"/>
        <rFont val="ABBvoice"/>
      </rPr>
      <t xml:space="preserve"> </t>
    </r>
    <r>
      <rPr>
        <sz val="11"/>
        <color theme="1"/>
        <rFont val="ABBvoice"/>
        <family val="2"/>
      </rPr>
      <t>the Instructions</t>
    </r>
    <r>
      <rPr>
        <b/>
        <sz val="9"/>
        <color theme="1"/>
        <rFont val="ABBvoice"/>
      </rPr>
      <t xml:space="preserve"> </t>
    </r>
    <r>
      <rPr>
        <sz val="11"/>
        <color theme="1"/>
        <rFont val="ABBvoice"/>
        <family val="2"/>
      </rPr>
      <t>and Notes (below) before starting the worksheet; and if desired, enter your project name and breaker designations</t>
    </r>
  </si>
  <si>
    <t>b. Select the frame size from the drop-down options (XT2, XT4, XT5, XT6 or XT7), e. g. XT4</t>
  </si>
  <si>
    <t>e. Select the required setting for each protection as applicable (e. g. L = 120A, S = 675A, I = 1200A, G = 30A) from the drop-down options</t>
  </si>
  <si>
    <t>NOTE: For LS/I cricuit breakers, either 'S' or 'I' can be set; this guide will default to 'I' settings</t>
  </si>
  <si>
    <t>The Ekip Dip Trip Unit Settings Guide is made available "as is" and with no express warranty. ABB further disclaims all other statutory and implied warranties, including, but not limited to, any warranty of fitness for particular purpose or merchantability. By acceptance and use of the Guide, User and User's Company agree that in no event will ABB be liable to the User or User's Company for any claims, liabilities, or damages even if caused by the negligence of ABB, and under no circumstances will ABB be liable for any indirect, special, incidental or consequential damages. User and User's Company are solely responsible for trip unit installation and settings which should be conducted by a certified engineer determined by User/User's Company.</t>
  </si>
  <si>
    <t>ABB reserves the right to make technical changes or modify the contents of this document without prior notice. With regard to purchase orders, the agreed particulars shall prevail. ABB does not accept any responsibility whatsoever for potential errors or possible lack of information in this document. ABB reserves all rights in this document and in the subject matter and illustrations contained therein. Any reproduction, disclosure to third parties or utilization of its contents – in whole or in parts – is forbidden without prior written consent of ABB. ©2021 ABB. All rights reserved.</t>
  </si>
  <si>
    <r>
      <rPr>
        <b/>
        <sz val="12"/>
        <color rgb="FFFF0000"/>
        <rFont val="ABBvoice"/>
        <family val="2"/>
      </rPr>
      <t>Instructions:</t>
    </r>
    <r>
      <rPr>
        <sz val="11"/>
        <color rgb="FFFF0000"/>
        <rFont val="ABBvoice"/>
        <family val="2"/>
      </rPr>
      <t xml:space="preserve">
To avoid errors, data must be entered using drop-down cells according to the following sequence:
1. Frame Size (XT2, XT4, XT5, XT6 or XT7)
2. In - Nominal rating</t>
    </r>
    <r>
      <rPr>
        <vertAlign val="superscript"/>
        <sz val="11"/>
        <color rgb="FFFF0000"/>
        <rFont val="ABBvoice"/>
        <family val="2"/>
      </rPr>
      <t>(6)</t>
    </r>
    <r>
      <rPr>
        <sz val="11"/>
        <color rgb="FFFF0000"/>
        <rFont val="ABBvoice"/>
        <family val="2"/>
      </rPr>
      <t xml:space="preserve">
3. Trip Unit (LS/I, LSI or LSIG)
4. Current thresholds I1, I2, I3, I4 as applicable</t>
    </r>
  </si>
  <si>
    <t>2. Individual worksheets are available (#3 below), or breaker schedule sheet (#4 below)</t>
  </si>
  <si>
    <t>Rev D, 7/13/2021</t>
  </si>
  <si>
    <r>
      <rPr>
        <b/>
        <sz val="18"/>
        <color theme="1"/>
        <rFont val="ABBvoice"/>
        <family val="2"/>
      </rPr>
      <t>SACE</t>
    </r>
    <r>
      <rPr>
        <b/>
        <vertAlign val="superscript"/>
        <sz val="18"/>
        <color theme="1"/>
        <rFont val="ABBvoice"/>
        <family val="2"/>
      </rPr>
      <t>®</t>
    </r>
    <r>
      <rPr>
        <b/>
        <sz val="18"/>
        <color theme="1"/>
        <rFont val="ABBvoice"/>
        <family val="2"/>
      </rPr>
      <t xml:space="preserve"> Tmax</t>
    </r>
    <r>
      <rPr>
        <b/>
        <vertAlign val="superscript"/>
        <sz val="18"/>
        <color theme="1"/>
        <rFont val="ABBvoice"/>
        <family val="2"/>
      </rPr>
      <t>®</t>
    </r>
    <r>
      <rPr>
        <b/>
        <sz val="18"/>
        <color theme="1"/>
        <rFont val="ABBvoice"/>
        <family val="2"/>
      </rPr>
      <t xml:space="preserve"> XT molded case circuit breaker (MCCB)</t>
    </r>
    <r>
      <rPr>
        <sz val="18"/>
        <color theme="1"/>
        <rFont val="ABBvoice"/>
        <family val="2"/>
      </rPr>
      <t xml:space="preserve">
Ekip</t>
    </r>
    <r>
      <rPr>
        <vertAlign val="superscript"/>
        <sz val="18"/>
        <color theme="1"/>
        <rFont val="ABBvoice"/>
        <family val="2"/>
      </rPr>
      <t>®</t>
    </r>
    <r>
      <rPr>
        <sz val="18"/>
        <color theme="1"/>
        <rFont val="ABBvoice"/>
        <family val="2"/>
      </rPr>
      <t xml:space="preserve"> Dip trip unit settings guide</t>
    </r>
  </si>
  <si>
    <r>
      <rPr>
        <b/>
        <sz val="18"/>
        <color theme="1"/>
        <rFont val="ABBvoice"/>
        <family val="2"/>
      </rPr>
      <t>SACE</t>
    </r>
    <r>
      <rPr>
        <b/>
        <vertAlign val="superscript"/>
        <sz val="18"/>
        <color theme="1"/>
        <rFont val="ABBvoice"/>
        <family val="2"/>
      </rPr>
      <t>®</t>
    </r>
    <r>
      <rPr>
        <b/>
        <sz val="18"/>
        <color theme="1"/>
        <rFont val="ABBvoice"/>
        <family val="2"/>
      </rPr>
      <t xml:space="preserve"> Tmax</t>
    </r>
    <r>
      <rPr>
        <b/>
        <vertAlign val="superscript"/>
        <sz val="18"/>
        <color theme="1"/>
        <rFont val="ABBvoice"/>
        <family val="2"/>
      </rPr>
      <t>®</t>
    </r>
    <r>
      <rPr>
        <b/>
        <sz val="18"/>
        <color theme="1"/>
        <rFont val="ABBvoice"/>
        <family val="2"/>
      </rPr>
      <t xml:space="preserve"> XT MCCBs</t>
    </r>
    <r>
      <rPr>
        <sz val="18"/>
        <color theme="1"/>
        <rFont val="ABBvoice"/>
        <family val="2"/>
      </rPr>
      <t xml:space="preserve">
Ekip</t>
    </r>
    <r>
      <rPr>
        <vertAlign val="superscript"/>
        <sz val="18"/>
        <color theme="1"/>
        <rFont val="ABBvoice"/>
        <family val="2"/>
      </rPr>
      <t>®</t>
    </r>
    <r>
      <rPr>
        <sz val="18"/>
        <color theme="1"/>
        <rFont val="ABBvoice"/>
        <family val="2"/>
      </rPr>
      <t xml:space="preserve"> Dip trip unit settings guide</t>
    </r>
  </si>
  <si>
    <r>
      <rPr>
        <b/>
        <sz val="18"/>
        <color theme="1"/>
        <rFont val="ABBvoice"/>
        <family val="2"/>
      </rPr>
      <t>SACE</t>
    </r>
    <r>
      <rPr>
        <b/>
        <vertAlign val="superscript"/>
        <sz val="18"/>
        <color theme="1"/>
        <rFont val="ABBvoice"/>
        <family val="2"/>
      </rPr>
      <t>®</t>
    </r>
    <r>
      <rPr>
        <b/>
        <sz val="18"/>
        <color theme="1"/>
        <rFont val="ABBvoice"/>
        <family val="2"/>
      </rPr>
      <t xml:space="preserve"> Tmax</t>
    </r>
    <r>
      <rPr>
        <b/>
        <vertAlign val="superscript"/>
        <sz val="18"/>
        <color theme="1"/>
        <rFont val="ABBvoice"/>
        <family val="2"/>
      </rPr>
      <t>®</t>
    </r>
    <r>
      <rPr>
        <b/>
        <sz val="18"/>
        <color theme="1"/>
        <rFont val="ABBvoice"/>
        <family val="2"/>
      </rPr>
      <t xml:space="preserve"> XT MCCBs</t>
    </r>
    <r>
      <rPr>
        <sz val="18"/>
        <color theme="1"/>
        <rFont val="ABBvoice"/>
        <family val="2"/>
      </rPr>
      <t xml:space="preserve">
Ekip</t>
    </r>
    <r>
      <rPr>
        <vertAlign val="superscript"/>
        <sz val="18"/>
        <color theme="1"/>
        <rFont val="ABBvoice"/>
        <family val="2"/>
      </rPr>
      <t>®</t>
    </r>
    <r>
      <rPr>
        <sz val="18"/>
        <color theme="1"/>
        <rFont val="ABBvoice"/>
        <family val="2"/>
      </rPr>
      <t xml:space="preserve"> Dip trip unit settings summary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</si>
</sst>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0_-;\-* #,##0.00_-;_-* &quot;-&quot;??_-;_-@_-"/>
    <numFmt numFmtId="165" formatCode="0.0"/>
  </numFmts>
  <fonts count="63" x14ac:knownFonts="1">
    <font>
      <sz val="11"/>
      <color theme="1"/>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sz val="16"/>
      <color theme="1"/>
      <name val="Calibri"/>
      <family val="2"/>
      <scheme val="minor"/>
    </font>
    <font>
      <b/>
      <sz val="16"/>
      <color theme="1"/>
      <name val="Calibri"/>
      <family val="2"/>
      <scheme val="minor"/>
    </font>
    <font>
      <b/>
      <sz val="14"/>
      <color theme="0"/>
      <name val="Calibri"/>
      <family val="2"/>
      <scheme val="minor"/>
    </font>
    <font>
      <b/>
      <sz val="28"/>
      <color theme="1"/>
      <name val="Calibri"/>
      <family val="2"/>
      <scheme val="minor"/>
    </font>
    <font>
      <b/>
      <sz val="28"/>
      <color theme="0"/>
      <name val="Calibri"/>
      <family val="2"/>
      <scheme val="minor"/>
    </font>
    <font>
      <b/>
      <sz val="28"/>
      <color theme="0" tint="-0.499984740745262"/>
      <name val="Calibri"/>
      <family val="2"/>
      <scheme val="minor"/>
    </font>
    <font>
      <sz val="16"/>
      <color rgb="FFFF0000"/>
      <name val="Calibri"/>
      <family val="2"/>
      <scheme val="minor"/>
    </font>
    <font>
      <b/>
      <sz val="16"/>
      <color rgb="FFFF0000"/>
      <name val="Calibri"/>
      <family val="2"/>
      <scheme val="minor"/>
    </font>
    <font>
      <b/>
      <sz val="10"/>
      <color theme="1"/>
      <name val="Calibri"/>
      <family val="2"/>
      <scheme val="minor"/>
    </font>
    <font>
      <u/>
      <sz val="11"/>
      <color theme="10"/>
      <name val="Calibri"/>
      <family val="2"/>
      <scheme val="minor"/>
    </font>
    <font>
      <sz val="11"/>
      <color theme="0"/>
      <name val="Calibri"/>
      <family val="2"/>
      <scheme val="minor"/>
    </font>
    <font>
      <b/>
      <u/>
      <sz val="16"/>
      <color rgb="FFFF0000"/>
      <name val="Calibri"/>
      <family val="2"/>
      <scheme val="minor"/>
    </font>
    <font>
      <sz val="12"/>
      <color theme="0"/>
      <name val="Calibri"/>
      <family val="2"/>
      <scheme val="minor"/>
    </font>
    <font>
      <b/>
      <sz val="12"/>
      <color theme="0"/>
      <name val="Calibri"/>
      <family val="2"/>
      <scheme val="minor"/>
    </font>
    <font>
      <sz val="14"/>
      <color theme="0"/>
      <name val="Calibri"/>
      <family val="2"/>
      <scheme val="minor"/>
    </font>
    <font>
      <sz val="16"/>
      <color theme="0"/>
      <name val="Calibri"/>
      <family val="2"/>
      <scheme val="minor"/>
    </font>
    <font>
      <sz val="40"/>
      <color rgb="FFFF0000"/>
      <name val="ABB Logo"/>
      <charset val="2"/>
    </font>
    <font>
      <sz val="14"/>
      <color theme="1"/>
      <name val="ABBvoice"/>
      <family val="2"/>
    </font>
    <font>
      <sz val="11"/>
      <color theme="1"/>
      <name val="ABBvoice"/>
      <family val="2"/>
    </font>
    <font>
      <b/>
      <sz val="11"/>
      <color theme="1"/>
      <name val="ABBvoice"/>
      <family val="2"/>
    </font>
    <font>
      <sz val="10"/>
      <color theme="1"/>
      <name val="ABBvoice"/>
      <family val="2"/>
    </font>
    <font>
      <sz val="9"/>
      <color theme="1"/>
      <name val="ABBvoice"/>
      <family val="2"/>
    </font>
    <font>
      <sz val="18"/>
      <color rgb="FFFF0000"/>
      <name val="ABBvoice"/>
      <family val="2"/>
    </font>
    <font>
      <b/>
      <u/>
      <sz val="11"/>
      <name val="ABBvoice"/>
      <family val="2"/>
    </font>
    <font>
      <b/>
      <sz val="11"/>
      <name val="ABBvoice"/>
      <family val="2"/>
    </font>
    <font>
      <sz val="11"/>
      <name val="ABBvoice"/>
      <family val="2"/>
    </font>
    <font>
      <u/>
      <sz val="10"/>
      <color theme="10"/>
      <name val="ABBvoice"/>
      <family val="2"/>
    </font>
    <font>
      <sz val="18"/>
      <color theme="1"/>
      <name val="ABBvoice"/>
      <family val="2"/>
    </font>
    <font>
      <b/>
      <sz val="18"/>
      <color theme="1"/>
      <name val="ABBvoice"/>
      <family val="2"/>
    </font>
    <font>
      <b/>
      <vertAlign val="superscript"/>
      <sz val="18"/>
      <color theme="1"/>
      <name val="ABBvoice"/>
      <family val="2"/>
    </font>
    <font>
      <sz val="16"/>
      <color theme="1"/>
      <name val="ABBvoice"/>
      <family val="2"/>
    </font>
    <font>
      <sz val="16"/>
      <color theme="0"/>
      <name val="ABBvoice"/>
      <family val="2"/>
    </font>
    <font>
      <sz val="20"/>
      <color theme="1"/>
      <name val="Calibri"/>
      <family val="2"/>
      <scheme val="minor"/>
    </font>
    <font>
      <sz val="12"/>
      <color rgb="FFFF0000"/>
      <name val="Calibri"/>
      <family val="2"/>
      <scheme val="minor"/>
    </font>
    <font>
      <b/>
      <sz val="14"/>
      <name val="Calibri"/>
      <family val="2"/>
      <scheme val="minor"/>
    </font>
    <font>
      <sz val="14"/>
      <name val="Calibri"/>
      <family val="2"/>
      <scheme val="minor"/>
    </font>
    <font>
      <sz val="12"/>
      <name val="Calibri"/>
      <family val="2"/>
      <scheme val="minor"/>
    </font>
    <font>
      <sz val="11"/>
      <name val="Calibri"/>
      <family val="2"/>
      <scheme val="minor"/>
    </font>
    <font>
      <b/>
      <sz val="12"/>
      <name val="Calibri"/>
      <family val="2"/>
      <scheme val="minor"/>
    </font>
    <font>
      <sz val="14"/>
      <color theme="1"/>
      <name val="Calibri"/>
      <family val="2"/>
      <scheme val="minor"/>
    </font>
    <font>
      <b/>
      <sz val="14"/>
      <color theme="1"/>
      <name val="Calibri"/>
      <family val="2"/>
      <scheme val="minor"/>
    </font>
    <font>
      <b/>
      <sz val="18"/>
      <color theme="1"/>
      <name val="Calibri"/>
      <family val="2"/>
      <scheme val="minor"/>
    </font>
    <font>
      <sz val="8"/>
      <name val="Calibri"/>
      <family val="2"/>
      <scheme val="minor"/>
    </font>
    <font>
      <b/>
      <sz val="18"/>
      <name val="Calibri"/>
      <family val="2"/>
      <scheme val="minor"/>
    </font>
    <font>
      <vertAlign val="superscript"/>
      <sz val="12"/>
      <color theme="1"/>
      <name val="Calibri"/>
      <family val="2"/>
      <scheme val="minor"/>
    </font>
    <font>
      <sz val="11"/>
      <color rgb="FF9C5700"/>
      <name val="Calibri"/>
      <family val="2"/>
      <scheme val="minor"/>
    </font>
    <font>
      <b/>
      <sz val="10"/>
      <color theme="0"/>
      <name val="ABBvoice"/>
      <family val="2"/>
    </font>
    <font>
      <b/>
      <sz val="14"/>
      <color theme="1"/>
      <name val="ABBvoice"/>
      <family val="2"/>
    </font>
    <font>
      <b/>
      <sz val="14"/>
      <color rgb="FFFF0000"/>
      <name val="Calibri"/>
      <family val="2"/>
      <scheme val="minor"/>
    </font>
    <font>
      <sz val="14"/>
      <color rgb="FFFF0000"/>
      <name val="Calibri"/>
      <family val="2"/>
      <scheme val="minor"/>
    </font>
    <font>
      <sz val="11"/>
      <color rgb="FFFF0000"/>
      <name val="ABBvoice"/>
      <family val="2"/>
    </font>
    <font>
      <b/>
      <sz val="11"/>
      <color rgb="FFFF0000"/>
      <name val="ABBvoice"/>
      <family val="2"/>
    </font>
    <font>
      <b/>
      <sz val="11"/>
      <color theme="1"/>
      <name val="ABBvoice"/>
    </font>
    <font>
      <sz val="11"/>
      <color theme="1"/>
      <name val="ABBvoice"/>
    </font>
    <font>
      <b/>
      <sz val="9"/>
      <color theme="1"/>
      <name val="ABBvoice"/>
    </font>
    <font>
      <b/>
      <sz val="12"/>
      <color rgb="FFFF0000"/>
      <name val="ABBvoice"/>
      <family val="2"/>
    </font>
    <font>
      <vertAlign val="superscript"/>
      <sz val="11"/>
      <color rgb="FFFF0000"/>
      <name val="ABBvoice"/>
      <family val="2"/>
    </font>
    <font>
      <vertAlign val="superscript"/>
      <sz val="18"/>
      <color theme="1"/>
      <name val="ABBvoice"/>
      <family val="2"/>
    </font>
  </fonts>
  <fills count="11">
    <fill>
      <patternFill patternType="none"/>
    </fill>
    <fill>
      <patternFill patternType="gray125"/>
    </fill>
    <fill>
      <patternFill patternType="solid">
        <fgColor theme="7" tint="0.59999389629810485"/>
        <bgColor indexed="64"/>
      </patternFill>
    </fill>
    <fill>
      <patternFill patternType="solid">
        <fgColor rgb="FF57C95C"/>
        <bgColor indexed="64"/>
      </patternFill>
    </fill>
    <fill>
      <patternFill patternType="solid">
        <fgColor theme="0"/>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7" tint="0.79998168889431442"/>
        <bgColor indexed="64"/>
      </patternFill>
    </fill>
    <fill>
      <patternFill patternType="solid">
        <fgColor rgb="FFFFEB9C"/>
      </patternFill>
    </fill>
    <fill>
      <patternFill patternType="solid">
        <fgColor rgb="FFFF0000"/>
        <bgColor indexed="64"/>
      </patternFill>
    </fill>
    <fill>
      <patternFill patternType="solid">
        <fgColor rgb="FFFFFF00"/>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s>
  <cellStyleXfs count="4">
    <xf numFmtId="0" fontId="0" fillId="0" borderId="0"/>
    <xf numFmtId="164" fontId="1" fillId="0" borderId="0" applyFont="0" applyFill="0" applyBorder="0" applyAlignment="0" applyProtection="0"/>
    <xf numFmtId="0" fontId="14" fillId="0" borderId="0" applyNumberFormat="0" applyFill="0" applyBorder="0" applyAlignment="0" applyProtection="0"/>
    <xf numFmtId="0" fontId="50" fillId="8" borderId="0" applyNumberFormat="0" applyBorder="0" applyAlignment="0" applyProtection="0"/>
  </cellStyleXfs>
  <cellXfs count="387">
    <xf numFmtId="0" fontId="0" fillId="0" borderId="0" xfId="0"/>
    <xf numFmtId="0" fontId="3" fillId="0" borderId="0" xfId="0" applyFont="1"/>
    <xf numFmtId="0" fontId="3" fillId="0" borderId="0" xfId="0" applyFont="1" applyAlignment="1">
      <alignment horizontal="center" vertical="center"/>
    </xf>
    <xf numFmtId="0" fontId="3" fillId="0" borderId="0" xfId="0" applyFont="1" applyBorder="1"/>
    <xf numFmtId="0" fontId="8" fillId="3" borderId="29" xfId="0" applyFont="1" applyFill="1" applyBorder="1" applyAlignment="1">
      <alignment horizontal="center" vertical="center" textRotation="90"/>
    </xf>
    <xf numFmtId="0" fontId="8" fillId="3" borderId="2" xfId="0" applyFont="1" applyFill="1" applyBorder="1" applyAlignment="1">
      <alignment horizontal="center" vertical="center" textRotation="90"/>
    </xf>
    <xf numFmtId="0" fontId="3" fillId="0" borderId="0" xfId="0" applyNumberFormat="1" applyFont="1" applyAlignment="1">
      <alignment horizontal="center"/>
    </xf>
    <xf numFmtId="0" fontId="3" fillId="0" borderId="0" xfId="1" applyNumberFormat="1" applyFont="1" applyAlignment="1">
      <alignment horizontal="center" vertical="center"/>
    </xf>
    <xf numFmtId="0" fontId="5" fillId="0" borderId="0" xfId="0" applyFont="1"/>
    <xf numFmtId="0" fontId="11" fillId="0" borderId="0" xfId="0" applyFont="1"/>
    <xf numFmtId="0" fontId="8" fillId="3" borderId="30" xfId="0" applyFont="1" applyFill="1" applyBorder="1" applyAlignment="1">
      <alignment horizontal="center" vertical="center" textRotation="90"/>
    </xf>
    <xf numFmtId="0" fontId="8" fillId="3" borderId="35" xfId="0" applyFont="1" applyFill="1" applyBorder="1" applyAlignment="1">
      <alignment horizontal="center" vertical="center" textRotation="90"/>
    </xf>
    <xf numFmtId="0" fontId="8" fillId="3" borderId="31" xfId="0" applyFont="1" applyFill="1" applyBorder="1" applyAlignment="1">
      <alignment horizontal="center" vertical="center" textRotation="90"/>
    </xf>
    <xf numFmtId="0" fontId="8" fillId="3" borderId="36" xfId="0" applyFont="1" applyFill="1" applyBorder="1" applyAlignment="1">
      <alignment horizontal="center" vertical="center" textRotation="90"/>
    </xf>
    <xf numFmtId="0" fontId="8" fillId="3" borderId="7" xfId="0" applyFont="1" applyFill="1" applyBorder="1" applyAlignment="1">
      <alignment horizontal="center" vertical="center" textRotation="90"/>
    </xf>
    <xf numFmtId="0" fontId="8" fillId="3" borderId="37" xfId="0" applyFont="1" applyFill="1" applyBorder="1" applyAlignment="1">
      <alignment horizontal="center" vertical="center" textRotation="90"/>
    </xf>
    <xf numFmtId="0" fontId="7" fillId="3" borderId="18" xfId="0" applyFont="1" applyFill="1" applyBorder="1" applyAlignment="1">
      <alignment horizontal="center" vertical="center" textRotation="90"/>
    </xf>
    <xf numFmtId="0" fontId="7" fillId="3" borderId="3" xfId="0" applyFont="1" applyFill="1" applyBorder="1" applyAlignment="1">
      <alignment horizontal="center" vertical="center" textRotation="90"/>
    </xf>
    <xf numFmtId="0" fontId="7" fillId="3" borderId="20" xfId="0" applyFont="1" applyFill="1" applyBorder="1" applyAlignment="1">
      <alignment horizontal="center" vertical="center" textRotation="90"/>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8" xfId="0" applyFont="1" applyBorder="1" applyAlignment="1">
      <alignment horizontal="center" vertical="center"/>
    </xf>
    <xf numFmtId="0" fontId="8" fillId="3" borderId="38" xfId="0" applyFont="1" applyFill="1" applyBorder="1" applyAlignment="1">
      <alignment horizontal="center" vertical="center" textRotation="90"/>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7" fillId="3" borderId="22" xfId="0" applyFont="1" applyFill="1" applyBorder="1" applyAlignment="1">
      <alignment horizontal="center" vertical="center" textRotation="90"/>
    </xf>
    <xf numFmtId="0" fontId="8" fillId="3" borderId="39" xfId="0" applyFont="1" applyFill="1" applyBorder="1" applyAlignment="1">
      <alignment horizontal="center" vertical="center" textRotation="90"/>
    </xf>
    <xf numFmtId="0" fontId="6" fillId="0" borderId="18" xfId="0" applyFont="1" applyBorder="1" applyAlignment="1">
      <alignment horizontal="center" vertical="center"/>
    </xf>
    <xf numFmtId="0" fontId="6" fillId="0" borderId="3" xfId="0" applyFont="1" applyBorder="1" applyAlignment="1">
      <alignment horizontal="center" vertical="center"/>
    </xf>
    <xf numFmtId="0" fontId="6" fillId="0" borderId="20" xfId="0" applyFont="1" applyBorder="1" applyAlignment="1">
      <alignment horizontal="center" vertical="center"/>
    </xf>
    <xf numFmtId="0" fontId="6" fillId="0" borderId="22" xfId="0" applyFont="1" applyBorder="1" applyAlignment="1">
      <alignment horizontal="center" vertical="center"/>
    </xf>
    <xf numFmtId="0" fontId="6" fillId="0" borderId="23" xfId="0" applyFont="1" applyBorder="1" applyAlignment="1">
      <alignment horizontal="center" vertical="center"/>
    </xf>
    <xf numFmtId="0" fontId="4" fillId="0" borderId="0" xfId="0" applyFont="1" applyBorder="1" applyAlignment="1">
      <alignment horizontal="left"/>
    </xf>
    <xf numFmtId="0" fontId="6" fillId="0" borderId="24" xfId="0" applyFont="1" applyBorder="1" applyAlignment="1">
      <alignment horizontal="center" vertical="center"/>
    </xf>
    <xf numFmtId="0" fontId="7" fillId="3" borderId="21" xfId="0" applyFont="1" applyFill="1" applyBorder="1" applyAlignment="1">
      <alignment horizontal="center" vertical="center" textRotation="90"/>
    </xf>
    <xf numFmtId="0" fontId="7" fillId="3" borderId="23" xfId="0" applyFont="1" applyFill="1" applyBorder="1" applyAlignment="1">
      <alignment horizontal="center" vertical="center" textRotation="90"/>
    </xf>
    <xf numFmtId="2" fontId="5" fillId="0" borderId="10" xfId="1" applyNumberFormat="1" applyFont="1" applyFill="1" applyBorder="1" applyAlignment="1">
      <alignment horizontal="center" vertical="center"/>
    </xf>
    <xf numFmtId="2" fontId="5" fillId="0" borderId="12" xfId="1" applyNumberFormat="1" applyFont="1" applyFill="1" applyBorder="1" applyAlignment="1">
      <alignment horizontal="center" vertical="center"/>
    </xf>
    <xf numFmtId="2" fontId="5" fillId="0" borderId="14" xfId="1" applyNumberFormat="1" applyFont="1" applyFill="1" applyBorder="1" applyAlignment="1">
      <alignment horizontal="center" vertical="center"/>
    </xf>
    <xf numFmtId="165" fontId="5" fillId="0" borderId="10" xfId="1" applyNumberFormat="1" applyFont="1" applyFill="1" applyBorder="1" applyAlignment="1">
      <alignment horizontal="right" vertical="center"/>
    </xf>
    <xf numFmtId="165" fontId="5" fillId="0" borderId="4" xfId="1" applyNumberFormat="1" applyFont="1" applyFill="1" applyBorder="1" applyAlignment="1">
      <alignment horizontal="right" vertical="center"/>
    </xf>
    <xf numFmtId="0" fontId="5" fillId="0" borderId="4" xfId="1" applyNumberFormat="1" applyFont="1" applyFill="1" applyBorder="1" applyAlignment="1">
      <alignment horizontal="right" vertical="center"/>
    </xf>
    <xf numFmtId="165" fontId="5" fillId="0" borderId="11" xfId="1" applyNumberFormat="1" applyFont="1" applyFill="1" applyBorder="1" applyAlignment="1">
      <alignment horizontal="right" vertical="center"/>
    </xf>
    <xf numFmtId="165" fontId="5" fillId="0" borderId="12" xfId="1" applyNumberFormat="1" applyFont="1" applyFill="1" applyBorder="1" applyAlignment="1">
      <alignment horizontal="right" vertical="center"/>
    </xf>
    <xf numFmtId="165" fontId="5" fillId="0" borderId="1" xfId="1" applyNumberFormat="1" applyFont="1" applyFill="1" applyBorder="1" applyAlignment="1">
      <alignment horizontal="right" vertical="center"/>
    </xf>
    <xf numFmtId="0" fontId="5" fillId="0" borderId="1" xfId="1" applyNumberFormat="1" applyFont="1" applyFill="1" applyBorder="1" applyAlignment="1">
      <alignment horizontal="right" vertical="center"/>
    </xf>
    <xf numFmtId="165" fontId="5" fillId="0" borderId="13" xfId="1" applyNumberFormat="1" applyFont="1" applyFill="1" applyBorder="1" applyAlignment="1">
      <alignment horizontal="right" vertical="center"/>
    </xf>
    <xf numFmtId="165" fontId="5" fillId="0" borderId="14" xfId="1" applyNumberFormat="1" applyFont="1" applyFill="1" applyBorder="1" applyAlignment="1">
      <alignment horizontal="right" vertical="center"/>
    </xf>
    <xf numFmtId="165" fontId="5" fillId="0" borderId="5" xfId="1" applyNumberFormat="1" applyFont="1" applyFill="1" applyBorder="1" applyAlignment="1">
      <alignment horizontal="right" vertical="center"/>
    </xf>
    <xf numFmtId="0" fontId="5" fillId="0" borderId="5" xfId="1" applyNumberFormat="1" applyFont="1" applyFill="1" applyBorder="1" applyAlignment="1">
      <alignment horizontal="right" vertical="center"/>
    </xf>
    <xf numFmtId="165" fontId="5" fillId="0" borderId="15" xfId="1" applyNumberFormat="1" applyFont="1" applyFill="1" applyBorder="1" applyAlignment="1">
      <alignment horizontal="right" vertical="center"/>
    </xf>
    <xf numFmtId="0" fontId="5" fillId="0" borderId="12" xfId="0" applyFont="1" applyBorder="1" applyAlignment="1">
      <alignment horizontal="right" vertical="center"/>
    </xf>
    <xf numFmtId="0" fontId="5" fillId="0" borderId="1" xfId="0" applyFont="1" applyBorder="1" applyAlignment="1">
      <alignment horizontal="right" vertical="center"/>
    </xf>
    <xf numFmtId="0" fontId="5" fillId="0" borderId="13" xfId="0" applyFont="1" applyBorder="1" applyAlignment="1">
      <alignment horizontal="right" vertical="center"/>
    </xf>
    <xf numFmtId="0" fontId="5" fillId="0" borderId="14" xfId="0" applyFont="1" applyBorder="1" applyAlignment="1">
      <alignment horizontal="right" vertical="center"/>
    </xf>
    <xf numFmtId="0" fontId="5" fillId="0" borderId="5" xfId="0" applyFont="1" applyBorder="1" applyAlignment="1">
      <alignment horizontal="right" vertical="center"/>
    </xf>
    <xf numFmtId="0" fontId="5" fillId="0" borderId="15" xfId="0" applyFont="1" applyBorder="1" applyAlignment="1">
      <alignment horizontal="right" vertical="center"/>
    </xf>
    <xf numFmtId="165" fontId="5" fillId="0" borderId="12" xfId="0" applyNumberFormat="1" applyFont="1" applyBorder="1" applyAlignment="1">
      <alignment horizontal="right" vertical="center"/>
    </xf>
    <xf numFmtId="2" fontId="5" fillId="0" borderId="1" xfId="0" applyNumberFormat="1" applyFont="1" applyBorder="1" applyAlignment="1">
      <alignment horizontal="right" vertical="center"/>
    </xf>
    <xf numFmtId="2" fontId="5" fillId="0" borderId="13" xfId="0" applyNumberFormat="1" applyFont="1" applyBorder="1" applyAlignment="1">
      <alignment horizontal="right" vertical="center"/>
    </xf>
    <xf numFmtId="165" fontId="5" fillId="0" borderId="14" xfId="0" applyNumberFormat="1" applyFont="1" applyBorder="1" applyAlignment="1">
      <alignment horizontal="right" vertical="center"/>
    </xf>
    <xf numFmtId="2" fontId="5" fillId="0" borderId="5" xfId="0" applyNumberFormat="1" applyFont="1" applyBorder="1" applyAlignment="1">
      <alignment horizontal="right" vertical="center"/>
    </xf>
    <xf numFmtId="2" fontId="5" fillId="0" borderId="15" xfId="0" applyNumberFormat="1" applyFont="1" applyBorder="1" applyAlignment="1">
      <alignment horizontal="right" vertical="center"/>
    </xf>
    <xf numFmtId="0" fontId="10" fillId="3" borderId="2" xfId="0" applyFont="1" applyFill="1" applyBorder="1" applyAlignment="1">
      <alignment horizontal="center" vertical="center" textRotation="90"/>
    </xf>
    <xf numFmtId="0" fontId="9" fillId="3" borderId="2" xfId="0" applyFont="1" applyFill="1" applyBorder="1" applyAlignment="1">
      <alignment horizontal="center" vertical="center" textRotation="90"/>
    </xf>
    <xf numFmtId="2" fontId="5" fillId="0" borderId="30" xfId="1" applyNumberFormat="1" applyFont="1" applyFill="1" applyBorder="1" applyAlignment="1">
      <alignment horizontal="center" vertical="center"/>
    </xf>
    <xf numFmtId="2" fontId="5" fillId="0" borderId="31" xfId="1" applyNumberFormat="1" applyFont="1" applyFill="1" applyBorder="1" applyAlignment="1">
      <alignment horizontal="center" vertical="center"/>
    </xf>
    <xf numFmtId="2" fontId="5" fillId="0" borderId="39" xfId="1" applyNumberFormat="1" applyFont="1" applyFill="1" applyBorder="1" applyAlignment="1">
      <alignment horizontal="center" vertical="center"/>
    </xf>
    <xf numFmtId="0" fontId="6" fillId="0" borderId="19" xfId="0" applyFont="1" applyBorder="1" applyAlignment="1">
      <alignment horizontal="center" vertical="center"/>
    </xf>
    <xf numFmtId="0" fontId="6" fillId="0" borderId="27" xfId="0" applyFont="1" applyBorder="1" applyAlignment="1">
      <alignment horizontal="center" vertical="center"/>
    </xf>
    <xf numFmtId="0" fontId="5" fillId="0" borderId="11" xfId="1" applyNumberFormat="1" applyFont="1" applyFill="1" applyBorder="1" applyAlignment="1">
      <alignment horizontal="right" vertical="center"/>
    </xf>
    <xf numFmtId="0" fontId="5" fillId="0" borderId="13" xfId="1" applyNumberFormat="1" applyFont="1" applyFill="1" applyBorder="1" applyAlignment="1">
      <alignment horizontal="right" vertical="center"/>
    </xf>
    <xf numFmtId="0" fontId="5" fillId="0" borderId="15" xfId="1" applyNumberFormat="1" applyFont="1" applyFill="1" applyBorder="1" applyAlignment="1">
      <alignment horizontal="right" vertical="center"/>
    </xf>
    <xf numFmtId="1" fontId="5" fillId="0" borderId="11" xfId="1" applyNumberFormat="1" applyFont="1" applyFill="1" applyBorder="1" applyAlignment="1">
      <alignment horizontal="right" vertical="center"/>
    </xf>
    <xf numFmtId="1" fontId="5" fillId="0" borderId="13" xfId="1" applyNumberFormat="1" applyFont="1" applyFill="1" applyBorder="1" applyAlignment="1">
      <alignment horizontal="right" vertical="center"/>
    </xf>
    <xf numFmtId="1" fontId="5" fillId="0" borderId="15" xfId="1" applyNumberFormat="1" applyFont="1" applyFill="1" applyBorder="1" applyAlignment="1">
      <alignment horizontal="right" vertical="center"/>
    </xf>
    <xf numFmtId="1" fontId="5" fillId="0" borderId="4" xfId="1" applyNumberFormat="1" applyFont="1" applyFill="1" applyBorder="1" applyAlignment="1">
      <alignment horizontal="right" vertical="center"/>
    </xf>
    <xf numFmtId="1" fontId="5" fillId="0" borderId="1" xfId="1" applyNumberFormat="1" applyFont="1" applyFill="1" applyBorder="1" applyAlignment="1">
      <alignment horizontal="right" vertical="center"/>
    </xf>
    <xf numFmtId="1" fontId="5" fillId="0" borderId="5" xfId="1" applyNumberFormat="1" applyFont="1" applyFill="1" applyBorder="1" applyAlignment="1">
      <alignment horizontal="right" vertical="center"/>
    </xf>
    <xf numFmtId="165" fontId="5" fillId="0" borderId="1" xfId="0" applyNumberFormat="1" applyFont="1" applyBorder="1" applyAlignment="1">
      <alignment horizontal="right" vertical="center"/>
    </xf>
    <xf numFmtId="165" fontId="5" fillId="0" borderId="5" xfId="0" applyNumberFormat="1" applyFont="1" applyBorder="1" applyAlignment="1">
      <alignment horizontal="right" vertical="center"/>
    </xf>
    <xf numFmtId="1" fontId="5" fillId="0" borderId="12" xfId="0" applyNumberFormat="1" applyFont="1" applyBorder="1" applyAlignment="1">
      <alignment horizontal="right" vertical="center"/>
    </xf>
    <xf numFmtId="1" fontId="5" fillId="0" borderId="1" xfId="0" applyNumberFormat="1" applyFont="1" applyBorder="1" applyAlignment="1">
      <alignment horizontal="right" vertical="center"/>
    </xf>
    <xf numFmtId="1" fontId="5" fillId="0" borderId="14" xfId="0" applyNumberFormat="1" applyFont="1" applyBorder="1" applyAlignment="1">
      <alignment horizontal="right" vertical="center"/>
    </xf>
    <xf numFmtId="1" fontId="5" fillId="0" borderId="5" xfId="0" applyNumberFormat="1" applyFont="1" applyBorder="1" applyAlignment="1">
      <alignment horizontal="right" vertical="center"/>
    </xf>
    <xf numFmtId="165" fontId="5" fillId="0" borderId="13" xfId="0" applyNumberFormat="1" applyFont="1" applyBorder="1" applyAlignment="1">
      <alignment horizontal="right" vertical="center"/>
    </xf>
    <xf numFmtId="165" fontId="5" fillId="0" borderId="15" xfId="0" applyNumberFormat="1" applyFont="1" applyBorder="1" applyAlignment="1">
      <alignment horizontal="right" vertical="center"/>
    </xf>
    <xf numFmtId="1" fontId="5" fillId="0" borderId="13" xfId="0" applyNumberFormat="1" applyFont="1" applyBorder="1" applyAlignment="1">
      <alignment horizontal="right" vertical="center"/>
    </xf>
    <xf numFmtId="1" fontId="5" fillId="0" borderId="15" xfId="0" applyNumberFormat="1" applyFont="1" applyBorder="1" applyAlignment="1">
      <alignment horizontal="right" vertical="center"/>
    </xf>
    <xf numFmtId="1" fontId="5" fillId="0" borderId="10" xfId="1" applyNumberFormat="1" applyFont="1" applyFill="1" applyBorder="1" applyAlignment="1">
      <alignment horizontal="right" vertical="center"/>
    </xf>
    <xf numFmtId="1" fontId="5" fillId="0" borderId="12" xfId="1" applyNumberFormat="1" applyFont="1" applyFill="1" applyBorder="1" applyAlignment="1">
      <alignment horizontal="right" vertical="center"/>
    </xf>
    <xf numFmtId="1" fontId="5" fillId="0" borderId="14" xfId="1" applyNumberFormat="1" applyFont="1" applyFill="1" applyBorder="1" applyAlignment="1">
      <alignment horizontal="right" vertical="center"/>
    </xf>
    <xf numFmtId="0" fontId="4" fillId="0" borderId="25" xfId="1" applyNumberFormat="1" applyFont="1" applyBorder="1" applyAlignment="1">
      <alignment horizontal="center" vertical="center" wrapText="1"/>
    </xf>
    <xf numFmtId="0" fontId="4" fillId="0" borderId="26" xfId="1" applyNumberFormat="1" applyFont="1" applyBorder="1" applyAlignment="1">
      <alignment horizontal="center" vertical="center" wrapText="1"/>
    </xf>
    <xf numFmtId="0" fontId="6" fillId="0" borderId="21" xfId="0" applyFont="1" applyBorder="1" applyAlignment="1">
      <alignment horizontal="center" vertical="center"/>
    </xf>
    <xf numFmtId="0" fontId="4" fillId="4" borderId="32" xfId="0" applyFont="1" applyFill="1" applyBorder="1" applyAlignment="1">
      <alignment horizontal="center" vertical="center" textRotation="90"/>
    </xf>
    <xf numFmtId="0" fontId="4" fillId="4" borderId="33" xfId="0" applyFont="1" applyFill="1" applyBorder="1" applyAlignment="1">
      <alignment horizontal="center" vertical="center" textRotation="90"/>
    </xf>
    <xf numFmtId="0" fontId="4" fillId="4" borderId="34" xfId="0" applyFont="1" applyFill="1" applyBorder="1" applyAlignment="1">
      <alignment horizontal="center" vertical="center" textRotation="90"/>
    </xf>
    <xf numFmtId="0" fontId="5" fillId="0" borderId="10" xfId="1" applyNumberFormat="1" applyFont="1" applyFill="1" applyBorder="1" applyAlignment="1">
      <alignment horizontal="right" vertical="center"/>
    </xf>
    <xf numFmtId="0" fontId="5" fillId="0" borderId="12" xfId="1" applyNumberFormat="1" applyFont="1" applyFill="1" applyBorder="1" applyAlignment="1">
      <alignment horizontal="right" vertical="center"/>
    </xf>
    <xf numFmtId="0" fontId="5" fillId="0" borderId="14" xfId="1" applyNumberFormat="1" applyFont="1" applyFill="1" applyBorder="1" applyAlignment="1">
      <alignment horizontal="right" vertical="center"/>
    </xf>
    <xf numFmtId="0" fontId="10" fillId="5" borderId="7" xfId="0" applyFont="1" applyFill="1" applyBorder="1" applyAlignment="1">
      <alignment horizontal="center" vertical="center" textRotation="90"/>
    </xf>
    <xf numFmtId="0" fontId="10" fillId="5" borderId="37" xfId="0" applyFont="1" applyFill="1" applyBorder="1" applyAlignment="1">
      <alignment horizontal="center" vertical="center" textRotation="90"/>
    </xf>
    <xf numFmtId="0" fontId="10" fillId="5" borderId="39" xfId="0" applyFont="1" applyFill="1" applyBorder="1" applyAlignment="1">
      <alignment horizontal="center" vertical="center" textRotation="90"/>
    </xf>
    <xf numFmtId="0" fontId="5" fillId="0" borderId="31" xfId="1" applyNumberFormat="1" applyFont="1" applyFill="1" applyBorder="1" applyAlignment="1">
      <alignment horizontal="center" vertical="center"/>
    </xf>
    <xf numFmtId="0" fontId="5" fillId="0" borderId="39" xfId="1" applyNumberFormat="1" applyFont="1" applyFill="1" applyBorder="1" applyAlignment="1">
      <alignment horizontal="center" vertical="center"/>
    </xf>
    <xf numFmtId="0" fontId="17" fillId="0" borderId="0" xfId="0" applyFont="1" applyBorder="1" applyAlignment="1">
      <alignment horizontal="left"/>
    </xf>
    <xf numFmtId="0" fontId="18" fillId="0" borderId="0" xfId="0" applyFont="1" applyBorder="1" applyAlignment="1">
      <alignment horizontal="left"/>
    </xf>
    <xf numFmtId="0" fontId="17" fillId="0" borderId="0" xfId="0" applyNumberFormat="1" applyFont="1" applyBorder="1" applyAlignment="1">
      <alignment horizontal="left"/>
    </xf>
    <xf numFmtId="0" fontId="17" fillId="0" borderId="0" xfId="0" applyFont="1" applyAlignment="1">
      <alignment horizontal="left"/>
    </xf>
    <xf numFmtId="43" fontId="17" fillId="0" borderId="0" xfId="0" applyNumberFormat="1" applyFont="1" applyBorder="1" applyAlignment="1">
      <alignment horizontal="left"/>
    </xf>
    <xf numFmtId="0" fontId="17" fillId="0" borderId="0" xfId="0" applyFont="1" applyBorder="1"/>
    <xf numFmtId="0" fontId="5" fillId="0" borderId="48" xfId="0" applyFont="1" applyBorder="1" applyAlignment="1">
      <alignment horizontal="center" vertical="center"/>
    </xf>
    <xf numFmtId="0" fontId="5" fillId="0" borderId="43" xfId="0" applyFont="1" applyBorder="1" applyAlignment="1">
      <alignment horizontal="right" vertical="center"/>
    </xf>
    <xf numFmtId="0" fontId="5" fillId="0" borderId="44" xfId="0" applyFont="1" applyBorder="1" applyAlignment="1">
      <alignment horizontal="right" vertical="center"/>
    </xf>
    <xf numFmtId="0" fontId="6" fillId="0" borderId="26" xfId="0" applyFont="1" applyBorder="1" applyAlignment="1">
      <alignment horizontal="center"/>
    </xf>
    <xf numFmtId="0" fontId="6" fillId="0" borderId="26" xfId="0" applyFont="1" applyBorder="1" applyAlignment="1">
      <alignment horizontal="center" vertical="center"/>
    </xf>
    <xf numFmtId="0" fontId="8" fillId="3" borderId="49" xfId="0" applyFont="1" applyFill="1" applyBorder="1" applyAlignment="1">
      <alignment horizontal="center" vertical="center" textRotation="90"/>
    </xf>
    <xf numFmtId="0" fontId="8" fillId="3" borderId="50" xfId="0" applyFont="1" applyFill="1" applyBorder="1" applyAlignment="1">
      <alignment horizontal="center" vertical="center" textRotation="90"/>
    </xf>
    <xf numFmtId="0" fontId="10" fillId="3" borderId="31" xfId="0" applyFont="1" applyFill="1" applyBorder="1" applyAlignment="1">
      <alignment horizontal="center" vertical="center" textRotation="90"/>
    </xf>
    <xf numFmtId="0" fontId="9" fillId="3" borderId="31" xfId="0" applyFont="1" applyFill="1" applyBorder="1" applyAlignment="1">
      <alignment horizontal="center" vertical="center" textRotation="90"/>
    </xf>
    <xf numFmtId="0" fontId="9" fillId="3" borderId="36" xfId="0" applyFont="1" applyFill="1" applyBorder="1" applyAlignment="1">
      <alignment horizontal="center" vertical="center" textRotation="90"/>
    </xf>
    <xf numFmtId="2" fontId="5" fillId="0" borderId="45" xfId="1" applyNumberFormat="1" applyFont="1" applyFill="1" applyBorder="1" applyAlignment="1">
      <alignment horizontal="center" vertical="center"/>
    </xf>
    <xf numFmtId="2" fontId="5" fillId="0" borderId="46" xfId="1" applyNumberFormat="1" applyFont="1" applyFill="1" applyBorder="1" applyAlignment="1">
      <alignment horizontal="center" vertical="center"/>
    </xf>
    <xf numFmtId="2" fontId="5" fillId="0" borderId="47" xfId="1" applyNumberFormat="1" applyFont="1" applyFill="1" applyBorder="1" applyAlignment="1">
      <alignment horizontal="center" vertical="center"/>
    </xf>
    <xf numFmtId="0" fontId="10" fillId="3" borderId="36" xfId="0" applyFont="1" applyFill="1" applyBorder="1" applyAlignment="1">
      <alignment horizontal="center" vertical="center" textRotation="90"/>
    </xf>
    <xf numFmtId="0" fontId="5" fillId="0" borderId="30" xfId="0" applyFont="1" applyBorder="1" applyAlignment="1">
      <alignment horizontal="center" vertical="center"/>
    </xf>
    <xf numFmtId="0" fontId="5" fillId="0" borderId="31" xfId="0" applyFont="1" applyBorder="1" applyAlignment="1">
      <alignment horizontal="center" vertical="center"/>
    </xf>
    <xf numFmtId="0" fontId="5" fillId="0" borderId="39" xfId="0" applyFont="1" applyBorder="1" applyAlignment="1">
      <alignment horizontal="center" vertical="center"/>
    </xf>
    <xf numFmtId="0" fontId="8" fillId="3" borderId="40" xfId="0" applyFont="1" applyFill="1" applyBorder="1" applyAlignment="1">
      <alignment horizontal="center" vertical="center" textRotation="90"/>
    </xf>
    <xf numFmtId="0" fontId="8" fillId="3" borderId="41" xfId="0" applyFont="1" applyFill="1" applyBorder="1" applyAlignment="1">
      <alignment horizontal="center" vertical="center" textRotation="90"/>
    </xf>
    <xf numFmtId="0" fontId="8" fillId="3" borderId="42" xfId="0" applyFont="1" applyFill="1" applyBorder="1" applyAlignment="1">
      <alignment horizontal="center" vertical="center" textRotation="90"/>
    </xf>
    <xf numFmtId="0" fontId="4" fillId="0" borderId="25" xfId="0" applyFont="1" applyBorder="1" applyAlignment="1">
      <alignment horizontal="center" vertical="center" wrapText="1"/>
    </xf>
    <xf numFmtId="0" fontId="4" fillId="0" borderId="0" xfId="0" applyFont="1" applyBorder="1" applyAlignment="1">
      <alignment horizontal="center"/>
    </xf>
    <xf numFmtId="0" fontId="4" fillId="0" borderId="19" xfId="1" applyNumberFormat="1" applyFont="1" applyBorder="1" applyAlignment="1">
      <alignment horizontal="center" vertical="center" wrapText="1"/>
    </xf>
    <xf numFmtId="0" fontId="18" fillId="0" borderId="0" xfId="0" applyFont="1" applyBorder="1" applyAlignment="1">
      <alignment horizontal="center"/>
    </xf>
    <xf numFmtId="0" fontId="19" fillId="0" borderId="0" xfId="0" applyFont="1" applyAlignment="1">
      <alignment horizontal="right"/>
    </xf>
    <xf numFmtId="0" fontId="19" fillId="0" borderId="0" xfId="0" applyFont="1"/>
    <xf numFmtId="0" fontId="19" fillId="0" borderId="0" xfId="0" applyFont="1" applyAlignment="1">
      <alignment horizontal="center" vertical="center"/>
    </xf>
    <xf numFmtId="0" fontId="19" fillId="0" borderId="0" xfId="0" applyFont="1" applyBorder="1"/>
    <xf numFmtId="0" fontId="19" fillId="0" borderId="0" xfId="0" applyFont="1" applyBorder="1" applyAlignment="1">
      <alignment horizontal="left"/>
    </xf>
    <xf numFmtId="0" fontId="15" fillId="0" borderId="0" xfId="0" applyFont="1" applyAlignment="1">
      <alignment horizontal="right"/>
    </xf>
    <xf numFmtId="0" fontId="15" fillId="0" borderId="0" xfId="0" applyFont="1"/>
    <xf numFmtId="0" fontId="17" fillId="0" borderId="0" xfId="0" applyFont="1" applyAlignment="1">
      <alignment horizontal="center" vertical="center"/>
    </xf>
    <xf numFmtId="0" fontId="20" fillId="0" borderId="0" xfId="0" applyFont="1"/>
    <xf numFmtId="0" fontId="6" fillId="2" borderId="9" xfId="0" applyNumberFormat="1" applyFont="1" applyFill="1" applyBorder="1" applyAlignment="1" applyProtection="1">
      <alignment horizontal="right" vertical="center"/>
      <protection locked="0"/>
    </xf>
    <xf numFmtId="0" fontId="3" fillId="0" borderId="0" xfId="0" applyNumberFormat="1" applyFont="1" applyBorder="1" applyAlignment="1"/>
    <xf numFmtId="0" fontId="23" fillId="0" borderId="0" xfId="0" applyFont="1" applyBorder="1"/>
    <xf numFmtId="0" fontId="23" fillId="0" borderId="0" xfId="0" applyFont="1"/>
    <xf numFmtId="0" fontId="22" fillId="0" borderId="0" xfId="0" applyFont="1" applyAlignment="1">
      <alignment horizontal="left" wrapText="1"/>
    </xf>
    <xf numFmtId="0" fontId="23" fillId="0" borderId="0" xfId="0" applyFont="1" applyFill="1" applyBorder="1"/>
    <xf numFmtId="0" fontId="24" fillId="0" borderId="0" xfId="0" applyFont="1"/>
    <xf numFmtId="0" fontId="23" fillId="0" borderId="0" xfId="0" applyFont="1" applyBorder="1" applyAlignment="1">
      <alignment horizontal="left" vertical="top"/>
    </xf>
    <xf numFmtId="0" fontId="24" fillId="0" borderId="0" xfId="0" applyFont="1" applyBorder="1" applyAlignment="1">
      <alignment horizontal="center"/>
    </xf>
    <xf numFmtId="0" fontId="24" fillId="0" borderId="0" xfId="0" applyFont="1" applyFill="1" applyBorder="1" applyAlignment="1">
      <alignment horizontal="center" vertical="center"/>
    </xf>
    <xf numFmtId="0" fontId="23" fillId="0" borderId="0" xfId="0" applyFont="1" applyFill="1" applyBorder="1" applyAlignment="1">
      <alignment vertical="center"/>
    </xf>
    <xf numFmtId="0" fontId="28" fillId="0" borderId="0" xfId="2" applyFont="1" applyFill="1" applyBorder="1" applyAlignment="1">
      <alignment horizontal="center" vertical="center" wrapText="1"/>
    </xf>
    <xf numFmtId="0" fontId="23" fillId="0" borderId="0" xfId="0" applyFont="1" applyFill="1" applyAlignment="1">
      <alignment vertical="center"/>
    </xf>
    <xf numFmtId="0" fontId="23" fillId="0" borderId="0" xfId="0" applyFont="1" applyBorder="1" applyAlignment="1">
      <alignment vertical="center"/>
    </xf>
    <xf numFmtId="0" fontId="29" fillId="0" borderId="0" xfId="2" applyFont="1" applyFill="1" applyBorder="1" applyAlignment="1" applyProtection="1">
      <alignment horizontal="center" vertical="center" wrapText="1"/>
    </xf>
    <xf numFmtId="0" fontId="30" fillId="0" borderId="0" xfId="0" applyFont="1" applyFill="1" applyBorder="1" applyAlignment="1" applyProtection="1">
      <alignment vertical="center"/>
    </xf>
    <xf numFmtId="0" fontId="23" fillId="0" borderId="0" xfId="0" applyFont="1" applyAlignment="1">
      <alignment vertical="center"/>
    </xf>
    <xf numFmtId="0" fontId="28" fillId="0" borderId="0" xfId="2" applyFont="1" applyFill="1" applyBorder="1" applyAlignment="1" applyProtection="1">
      <alignment horizontal="center" vertical="center" wrapText="1"/>
    </xf>
    <xf numFmtId="0" fontId="30" fillId="0" borderId="0" xfId="0" applyFont="1" applyFill="1" applyBorder="1" applyProtection="1"/>
    <xf numFmtId="0" fontId="5" fillId="0" borderId="0" xfId="0" applyFont="1" applyBorder="1"/>
    <xf numFmtId="0" fontId="5" fillId="0" borderId="0" xfId="0" applyFont="1" applyAlignment="1">
      <alignment horizontal="center" vertical="center"/>
    </xf>
    <xf numFmtId="0" fontId="20" fillId="0" borderId="0" xfId="0" applyFont="1" applyBorder="1" applyAlignment="1">
      <alignment horizontal="left"/>
    </xf>
    <xf numFmtId="0" fontId="20" fillId="0" borderId="0" xfId="0" applyFont="1" applyBorder="1"/>
    <xf numFmtId="0" fontId="35" fillId="0" borderId="0" xfId="0" applyFont="1" applyBorder="1"/>
    <xf numFmtId="0" fontId="36" fillId="0" borderId="0" xfId="0" applyFont="1" applyBorder="1"/>
    <xf numFmtId="0" fontId="37" fillId="0" borderId="0" xfId="0" applyFont="1" applyBorder="1"/>
    <xf numFmtId="0" fontId="37" fillId="0" borderId="0" xfId="0" applyNumberFormat="1" applyFont="1" applyBorder="1" applyAlignment="1"/>
    <xf numFmtId="0" fontId="27" fillId="0" borderId="0" xfId="2" quotePrefix="1" applyFont="1" applyAlignment="1" applyProtection="1">
      <alignment horizontal="left" vertical="center"/>
    </xf>
    <xf numFmtId="0" fontId="26" fillId="0" borderId="0" xfId="0" applyFont="1" applyBorder="1" applyAlignment="1">
      <alignment vertical="top" wrapText="1"/>
    </xf>
    <xf numFmtId="0" fontId="7" fillId="3" borderId="0" xfId="0" applyFont="1" applyFill="1" applyBorder="1" applyAlignment="1">
      <alignment horizontal="center" vertical="center" textRotation="90"/>
    </xf>
    <xf numFmtId="0" fontId="38" fillId="0" borderId="0" xfId="0" applyNumberFormat="1" applyFont="1" applyBorder="1" applyAlignment="1">
      <alignment horizontal="left"/>
    </xf>
    <xf numFmtId="0" fontId="38" fillId="0" borderId="0" xfId="0" applyFont="1" applyBorder="1" applyAlignment="1">
      <alignment horizontal="left"/>
    </xf>
    <xf numFmtId="0" fontId="4" fillId="0" borderId="28" xfId="1" applyNumberFormat="1" applyFont="1" applyBorder="1" applyAlignment="1">
      <alignment horizontal="center" vertical="center" wrapText="1"/>
    </xf>
    <xf numFmtId="0" fontId="4" fillId="0" borderId="9" xfId="1" applyNumberFormat="1" applyFont="1" applyBorder="1" applyAlignment="1">
      <alignment horizontal="center" vertical="center" wrapText="1"/>
    </xf>
    <xf numFmtId="2" fontId="5" fillId="0" borderId="32" xfId="1" applyNumberFormat="1" applyFont="1" applyFill="1" applyBorder="1" applyAlignment="1">
      <alignment horizontal="center" vertical="center"/>
    </xf>
    <xf numFmtId="2" fontId="5" fillId="0" borderId="33" xfId="1" applyNumberFormat="1" applyFont="1" applyFill="1" applyBorder="1" applyAlignment="1">
      <alignment horizontal="center" vertical="center"/>
    </xf>
    <xf numFmtId="2" fontId="5" fillId="0" borderId="34" xfId="1" applyNumberFormat="1" applyFont="1" applyFill="1" applyBorder="1" applyAlignment="1">
      <alignment horizontal="center" vertical="center"/>
    </xf>
    <xf numFmtId="0" fontId="4" fillId="0" borderId="9" xfId="0" applyFont="1" applyBorder="1" applyAlignment="1">
      <alignment horizontal="center" vertical="center" wrapText="1"/>
    </xf>
    <xf numFmtId="0" fontId="5" fillId="0" borderId="32" xfId="0" applyFont="1" applyBorder="1" applyAlignment="1">
      <alignment horizontal="center" vertical="center"/>
    </xf>
    <xf numFmtId="0" fontId="5" fillId="0" borderId="33" xfId="0" applyFont="1" applyBorder="1" applyAlignment="1">
      <alignment horizontal="center" vertical="center"/>
    </xf>
    <xf numFmtId="0" fontId="5" fillId="0" borderId="34" xfId="0" applyFont="1" applyBorder="1" applyAlignment="1">
      <alignment horizontal="center" vertical="center"/>
    </xf>
    <xf numFmtId="0" fontId="3" fillId="0" borderId="0" xfId="0" applyNumberFormat="1" applyFont="1" applyAlignment="1">
      <alignment horizontal="center" vertical="center"/>
    </xf>
    <xf numFmtId="0" fontId="3" fillId="0" borderId="0" xfId="0" applyFont="1" applyAlignment="1">
      <alignment vertical="center"/>
    </xf>
    <xf numFmtId="0" fontId="19" fillId="3" borderId="2" xfId="0" applyFont="1" applyFill="1" applyBorder="1" applyAlignment="1">
      <alignment horizontal="center" vertical="center" textRotation="90"/>
    </xf>
    <xf numFmtId="0" fontId="19" fillId="3" borderId="30" xfId="0" applyFont="1" applyFill="1" applyBorder="1" applyAlignment="1">
      <alignment horizontal="center" vertical="center" textRotation="90"/>
    </xf>
    <xf numFmtId="0" fontId="19" fillId="3" borderId="29" xfId="0" applyFont="1" applyFill="1" applyBorder="1" applyAlignment="1">
      <alignment horizontal="center" vertical="center" textRotation="90"/>
    </xf>
    <xf numFmtId="0" fontId="19" fillId="3" borderId="35" xfId="0" applyFont="1" applyFill="1" applyBorder="1" applyAlignment="1">
      <alignment horizontal="center" vertical="center" textRotation="90"/>
    </xf>
    <xf numFmtId="0" fontId="19" fillId="3" borderId="31" xfId="0" applyFont="1" applyFill="1" applyBorder="1" applyAlignment="1">
      <alignment horizontal="center" vertical="center" textRotation="90"/>
    </xf>
    <xf numFmtId="0" fontId="19" fillId="3" borderId="36" xfId="0" applyFont="1" applyFill="1" applyBorder="1" applyAlignment="1">
      <alignment horizontal="center" vertical="center" textRotation="90"/>
    </xf>
    <xf numFmtId="0" fontId="4" fillId="0" borderId="52" xfId="1" applyNumberFormat="1" applyFont="1" applyBorder="1" applyAlignment="1">
      <alignment horizontal="center" vertical="center" wrapText="1"/>
    </xf>
    <xf numFmtId="0" fontId="4" fillId="0" borderId="51" xfId="1" applyNumberFormat="1" applyFont="1" applyBorder="1" applyAlignment="1">
      <alignment horizontal="center" vertical="center" wrapText="1"/>
    </xf>
    <xf numFmtId="0" fontId="7" fillId="3" borderId="53" xfId="0" applyFont="1" applyFill="1" applyBorder="1" applyAlignment="1">
      <alignment horizontal="center" vertical="center" textRotation="90"/>
    </xf>
    <xf numFmtId="0" fontId="7" fillId="3" borderId="54" xfId="0" applyFont="1" applyFill="1" applyBorder="1" applyAlignment="1">
      <alignment horizontal="center" vertical="center" textRotation="90"/>
    </xf>
    <xf numFmtId="0" fontId="7" fillId="3" borderId="25" xfId="0" applyFont="1" applyFill="1" applyBorder="1" applyAlignment="1">
      <alignment horizontal="center" vertical="center" textRotation="90"/>
    </xf>
    <xf numFmtId="0" fontId="7" fillId="3" borderId="51" xfId="0" applyFont="1" applyFill="1" applyBorder="1" applyAlignment="1">
      <alignment horizontal="center" vertical="center" textRotation="90"/>
    </xf>
    <xf numFmtId="0" fontId="7" fillId="3" borderId="55" xfId="0" applyFont="1" applyFill="1" applyBorder="1" applyAlignment="1">
      <alignment horizontal="center" vertical="center" textRotation="90"/>
    </xf>
    <xf numFmtId="0" fontId="4" fillId="0" borderId="52"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21" xfId="1" applyNumberFormat="1" applyFont="1" applyBorder="1" applyAlignment="1">
      <alignment horizontal="center" vertical="center" wrapText="1"/>
    </xf>
    <xf numFmtId="0" fontId="4" fillId="0" borderId="22" xfId="1" applyNumberFormat="1" applyFont="1" applyBorder="1" applyAlignment="1">
      <alignment horizontal="center" vertical="center" wrapText="1"/>
    </xf>
    <xf numFmtId="0" fontId="4" fillId="0" borderId="23" xfId="1" applyNumberFormat="1" applyFont="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3" xfId="0" applyFont="1" applyBorder="1" applyAlignment="1">
      <alignment horizontal="center" vertical="center" wrapText="1"/>
    </xf>
    <xf numFmtId="0" fontId="0" fillId="0" borderId="29" xfId="0" applyBorder="1" applyAlignment="1">
      <alignment horizontal="center" vertical="center"/>
    </xf>
    <xf numFmtId="0" fontId="0" fillId="0" borderId="2" xfId="0" applyBorder="1" applyAlignment="1">
      <alignment horizontal="center" vertical="center"/>
    </xf>
    <xf numFmtId="0" fontId="0" fillId="0" borderId="7" xfId="0" applyBorder="1" applyAlignment="1">
      <alignment horizontal="center" vertical="center"/>
    </xf>
    <xf numFmtId="0" fontId="3" fillId="0" borderId="0" xfId="0" applyFont="1" applyBorder="1" applyAlignment="1">
      <alignment horizontal="center" vertical="center"/>
    </xf>
    <xf numFmtId="0" fontId="19" fillId="3" borderId="39" xfId="0" applyFont="1" applyFill="1" applyBorder="1" applyAlignment="1">
      <alignment horizontal="center" vertical="center" textRotation="90"/>
    </xf>
    <xf numFmtId="0" fontId="19" fillId="3" borderId="7" xfId="0" applyFont="1" applyFill="1" applyBorder="1" applyAlignment="1">
      <alignment horizontal="center" vertical="center" textRotation="90"/>
    </xf>
    <xf numFmtId="0" fontId="19" fillId="3" borderId="37" xfId="0" applyFont="1" applyFill="1" applyBorder="1" applyAlignment="1">
      <alignment horizontal="center" vertical="center" textRotation="90"/>
    </xf>
    <xf numFmtId="0" fontId="41" fillId="0" borderId="0" xfId="0" applyNumberFormat="1" applyFont="1" applyAlignment="1">
      <alignment horizontal="center"/>
    </xf>
    <xf numFmtId="0" fontId="7" fillId="3" borderId="26" xfId="0" applyFont="1" applyFill="1" applyBorder="1" applyAlignment="1">
      <alignment horizontal="center" vertical="center" textRotation="90"/>
    </xf>
    <xf numFmtId="0" fontId="7" fillId="3" borderId="28" xfId="0" applyFont="1" applyFill="1" applyBorder="1" applyAlignment="1">
      <alignment horizontal="center" vertical="center" textRotation="90"/>
    </xf>
    <xf numFmtId="0" fontId="7" fillId="3" borderId="27" xfId="0" applyFont="1" applyFill="1" applyBorder="1" applyAlignment="1">
      <alignment horizontal="center" vertical="center" textRotation="90"/>
    </xf>
    <xf numFmtId="0" fontId="39" fillId="0" borderId="28" xfId="0" applyFont="1" applyFill="1" applyBorder="1" applyAlignment="1">
      <alignment horizontal="center" vertical="center"/>
    </xf>
    <xf numFmtId="0" fontId="39" fillId="0" borderId="51" xfId="0" applyFont="1" applyFill="1" applyBorder="1" applyAlignment="1">
      <alignment horizontal="center" vertical="center"/>
    </xf>
    <xf numFmtId="0" fontId="40" fillId="0" borderId="29" xfId="0" applyFont="1" applyFill="1" applyBorder="1" applyAlignment="1">
      <alignment horizontal="center" vertical="center"/>
    </xf>
    <xf numFmtId="0" fontId="40" fillId="0" borderId="2" xfId="0" applyFont="1" applyFill="1" applyBorder="1" applyAlignment="1">
      <alignment horizontal="center" vertical="center"/>
    </xf>
    <xf numFmtId="0" fontId="40" fillId="0" borderId="7" xfId="0" applyFont="1" applyFill="1" applyBorder="1" applyAlignment="1">
      <alignment horizontal="center" vertical="center"/>
    </xf>
    <xf numFmtId="0" fontId="4" fillId="0" borderId="56" xfId="1" applyNumberFormat="1" applyFont="1" applyBorder="1" applyAlignment="1">
      <alignment horizontal="center" vertical="center" wrapText="1"/>
    </xf>
    <xf numFmtId="0" fontId="4" fillId="0" borderId="56" xfId="0" applyFont="1" applyBorder="1" applyAlignment="1">
      <alignment horizontal="center" vertical="center" wrapText="1"/>
    </xf>
    <xf numFmtId="1" fontId="0" fillId="0" borderId="0" xfId="0" applyNumberFormat="1" applyFont="1" applyBorder="1" applyAlignment="1">
      <alignment horizontal="center" vertical="center"/>
    </xf>
    <xf numFmtId="0" fontId="0" fillId="0" borderId="0" xfId="0" applyFont="1" applyBorder="1"/>
    <xf numFmtId="0" fontId="0" fillId="0" borderId="0" xfId="0" applyFont="1" applyBorder="1" applyAlignment="1">
      <alignment horizontal="center" vertical="center"/>
    </xf>
    <xf numFmtId="0" fontId="15" fillId="0" borderId="0" xfId="0" applyFont="1" applyBorder="1"/>
    <xf numFmtId="0" fontId="15" fillId="0" borderId="0" xfId="0" applyNumberFormat="1" applyFont="1" applyBorder="1" applyAlignment="1">
      <alignment horizontal="left"/>
    </xf>
    <xf numFmtId="2" fontId="0" fillId="0" borderId="0" xfId="1" applyNumberFormat="1" applyFont="1" applyFill="1" applyBorder="1" applyAlignment="1">
      <alignment horizontal="center" vertical="center"/>
    </xf>
    <xf numFmtId="0" fontId="0" fillId="0" borderId="0" xfId="0" applyNumberFormat="1" applyFont="1" applyBorder="1" applyAlignment="1">
      <alignment horizontal="center"/>
    </xf>
    <xf numFmtId="0" fontId="0" fillId="0" borderId="0" xfId="0" applyNumberFormat="1" applyFont="1" applyBorder="1" applyAlignment="1">
      <alignment horizontal="center" vertical="center"/>
    </xf>
    <xf numFmtId="0" fontId="15" fillId="0" borderId="0" xfId="0" applyFont="1" applyBorder="1" applyAlignment="1">
      <alignment horizontal="center" vertical="center"/>
    </xf>
    <xf numFmtId="0" fontId="42" fillId="0" borderId="0" xfId="0" applyFont="1" applyFill="1" applyBorder="1" applyAlignment="1"/>
    <xf numFmtId="0" fontId="0" fillId="0" borderId="0" xfId="0" applyFont="1" applyBorder="1" applyAlignment="1">
      <alignment horizontal="left"/>
    </xf>
    <xf numFmtId="0" fontId="2" fillId="0" borderId="0" xfId="1" applyNumberFormat="1" applyFont="1" applyBorder="1" applyAlignment="1">
      <alignment horizontal="left" vertical="center" wrapText="1"/>
    </xf>
    <xf numFmtId="0" fontId="2" fillId="0" borderId="0" xfId="0" applyFont="1" applyBorder="1" applyAlignment="1">
      <alignment horizontal="left" vertical="center" wrapText="1"/>
    </xf>
    <xf numFmtId="0" fontId="4" fillId="0" borderId="0" xfId="1" applyNumberFormat="1" applyFont="1" applyBorder="1" applyAlignment="1">
      <alignment horizontal="center" vertical="center" wrapText="1"/>
    </xf>
    <xf numFmtId="0" fontId="0" fillId="0" borderId="0" xfId="0" applyAlignment="1">
      <alignment vertical="center"/>
    </xf>
    <xf numFmtId="0" fontId="0" fillId="6" borderId="0" xfId="0" applyFill="1"/>
    <xf numFmtId="0" fontId="43" fillId="0" borderId="0" xfId="0" applyFont="1" applyBorder="1" applyAlignment="1">
      <alignment horizontal="center"/>
    </xf>
    <xf numFmtId="0" fontId="41" fillId="0" borderId="0" xfId="0" applyNumberFormat="1" applyFont="1" applyBorder="1" applyAlignment="1">
      <alignment horizontal="left"/>
    </xf>
    <xf numFmtId="0" fontId="41" fillId="0" borderId="0" xfId="1" applyNumberFormat="1" applyFont="1" applyAlignment="1">
      <alignment horizontal="center" vertical="center"/>
    </xf>
    <xf numFmtId="0" fontId="44" fillId="0" borderId="0" xfId="0" applyFont="1"/>
    <xf numFmtId="0" fontId="19" fillId="6" borderId="31" xfId="0" applyFont="1" applyFill="1" applyBorder="1" applyAlignment="1">
      <alignment horizontal="center" vertical="center" textRotation="90"/>
    </xf>
    <xf numFmtId="0" fontId="19" fillId="6" borderId="2" xfId="0" applyFont="1" applyFill="1" applyBorder="1" applyAlignment="1">
      <alignment horizontal="center" vertical="center" textRotation="90"/>
    </xf>
    <xf numFmtId="0" fontId="19" fillId="6" borderId="36" xfId="0" applyFont="1" applyFill="1" applyBorder="1" applyAlignment="1">
      <alignment horizontal="center" vertical="center" textRotation="90"/>
    </xf>
    <xf numFmtId="0" fontId="19" fillId="6" borderId="39" xfId="0" applyFont="1" applyFill="1" applyBorder="1" applyAlignment="1">
      <alignment horizontal="center" vertical="center" textRotation="90"/>
    </xf>
    <xf numFmtId="0" fontId="19" fillId="6" borderId="7" xfId="0" applyFont="1" applyFill="1" applyBorder="1" applyAlignment="1">
      <alignment horizontal="center" vertical="center" textRotation="90"/>
    </xf>
    <xf numFmtId="0" fontId="19" fillId="6" borderId="37" xfId="0" applyFont="1" applyFill="1" applyBorder="1" applyAlignment="1">
      <alignment horizontal="center" vertical="center" textRotation="90"/>
    </xf>
    <xf numFmtId="0" fontId="3" fillId="0" borderId="16" xfId="0" applyFont="1" applyBorder="1" applyAlignment="1">
      <alignment vertical="center"/>
    </xf>
    <xf numFmtId="0" fontId="3" fillId="0" borderId="8" xfId="0" applyFont="1" applyBorder="1" applyAlignment="1">
      <alignment vertical="center"/>
    </xf>
    <xf numFmtId="0" fontId="3" fillId="0" borderId="57" xfId="0" applyFont="1" applyBorder="1" applyAlignment="1">
      <alignment vertical="center"/>
    </xf>
    <xf numFmtId="164" fontId="3" fillId="0" borderId="57" xfId="1" applyFont="1" applyBorder="1" applyAlignment="1">
      <alignment vertical="center"/>
    </xf>
    <xf numFmtId="0" fontId="19" fillId="6" borderId="49" xfId="0" applyFont="1" applyFill="1" applyBorder="1" applyAlignment="1">
      <alignment horizontal="center" vertical="center" textRotation="90"/>
    </xf>
    <xf numFmtId="0" fontId="19" fillId="6" borderId="38" xfId="0" applyFont="1" applyFill="1" applyBorder="1" applyAlignment="1">
      <alignment horizontal="center" vertical="center" textRotation="90"/>
    </xf>
    <xf numFmtId="0" fontId="19" fillId="6" borderId="50" xfId="0" applyFont="1" applyFill="1" applyBorder="1" applyAlignment="1">
      <alignment horizontal="center" vertical="center" textRotation="90"/>
    </xf>
    <xf numFmtId="0" fontId="0" fillId="0" borderId="16" xfId="0" applyBorder="1" applyAlignment="1">
      <alignment vertical="center"/>
    </xf>
    <xf numFmtId="0" fontId="3" fillId="0" borderId="41" xfId="0" applyFont="1" applyBorder="1" applyAlignment="1">
      <alignment vertical="center"/>
    </xf>
    <xf numFmtId="0" fontId="45" fillId="0" borderId="0" xfId="0" applyFont="1" applyAlignment="1">
      <alignment vertical="center"/>
    </xf>
    <xf numFmtId="0" fontId="0" fillId="6" borderId="0" xfId="0" applyFill="1" applyAlignment="1">
      <alignment vertical="center"/>
    </xf>
    <xf numFmtId="0" fontId="44" fillId="0" borderId="0" xfId="0" applyFont="1" applyAlignment="1">
      <alignment vertical="center"/>
    </xf>
    <xf numFmtId="0" fontId="23" fillId="0" borderId="0" xfId="0" applyFont="1" applyAlignment="1">
      <alignment wrapText="1"/>
    </xf>
    <xf numFmtId="0" fontId="0" fillId="0" borderId="0" xfId="0" applyAlignment="1">
      <alignment vertical="center" wrapText="1"/>
    </xf>
    <xf numFmtId="0" fontId="3" fillId="0" borderId="0" xfId="0" applyFont="1" applyAlignment="1">
      <alignment horizontal="center" vertical="center" wrapText="1"/>
    </xf>
    <xf numFmtId="0" fontId="0" fillId="0" borderId="0" xfId="0" applyAlignment="1">
      <alignment wrapText="1"/>
    </xf>
    <xf numFmtId="0" fontId="3" fillId="0" borderId="0" xfId="0" quotePrefix="1" applyFont="1" applyAlignment="1">
      <alignment vertical="top"/>
    </xf>
    <xf numFmtId="0" fontId="44" fillId="0" borderId="16" xfId="0" applyFont="1" applyBorder="1" applyAlignment="1">
      <alignment vertical="center"/>
    </xf>
    <xf numFmtId="0" fontId="44" fillId="0" borderId="12" xfId="0" applyFont="1" applyBorder="1" applyAlignment="1">
      <alignment vertical="center"/>
    </xf>
    <xf numFmtId="0" fontId="44" fillId="0" borderId="14" xfId="0" applyFont="1" applyBorder="1" applyAlignment="1">
      <alignment vertical="center"/>
    </xf>
    <xf numFmtId="164" fontId="44" fillId="0" borderId="57" xfId="1" applyFont="1" applyBorder="1" applyAlignment="1">
      <alignment horizontal="right" vertical="center"/>
    </xf>
    <xf numFmtId="164" fontId="44" fillId="0" borderId="46" xfId="1" applyFont="1" applyBorder="1" applyAlignment="1">
      <alignment horizontal="right" vertical="center"/>
    </xf>
    <xf numFmtId="164" fontId="44" fillId="0" borderId="47" xfId="1" applyFont="1" applyBorder="1" applyAlignment="1">
      <alignment horizontal="right" vertical="center"/>
    </xf>
    <xf numFmtId="0" fontId="5" fillId="0" borderId="0" xfId="0" applyFont="1" applyAlignment="1">
      <alignment vertical="center"/>
    </xf>
    <xf numFmtId="0" fontId="6" fillId="0" borderId="0" xfId="0" applyFont="1" applyAlignment="1">
      <alignment vertical="center"/>
    </xf>
    <xf numFmtId="0" fontId="5" fillId="0" borderId="0" xfId="0" applyFont="1" applyAlignment="1">
      <alignment vertical="center" wrapText="1"/>
    </xf>
    <xf numFmtId="0" fontId="22" fillId="0" borderId="0" xfId="0" applyFont="1"/>
    <xf numFmtId="0" fontId="24" fillId="0" borderId="0" xfId="0" applyFont="1" applyFill="1" applyBorder="1" applyAlignment="1">
      <alignment horizontal="right" vertical="center"/>
    </xf>
    <xf numFmtId="0" fontId="3" fillId="0" borderId="17" xfId="0" applyFont="1" applyBorder="1" applyAlignment="1">
      <alignment vertical="center"/>
    </xf>
    <xf numFmtId="0" fontId="45" fillId="0" borderId="21" xfId="0" applyFont="1" applyBorder="1" applyAlignment="1">
      <alignment vertical="center"/>
    </xf>
    <xf numFmtId="0" fontId="45" fillId="0" borderId="56" xfId="0" applyFont="1" applyBorder="1" applyAlignment="1">
      <alignment vertical="center"/>
    </xf>
    <xf numFmtId="0" fontId="45" fillId="0" borderId="22" xfId="0" applyFont="1" applyBorder="1" applyAlignment="1">
      <alignment vertical="center"/>
    </xf>
    <xf numFmtId="0" fontId="45" fillId="0" borderId="23" xfId="0" applyFont="1" applyBorder="1" applyAlignment="1">
      <alignment vertical="center"/>
    </xf>
    <xf numFmtId="0" fontId="45" fillId="0" borderId="21" xfId="0" applyFont="1" applyBorder="1" applyAlignment="1">
      <alignment horizontal="center" vertical="center"/>
    </xf>
    <xf numFmtId="0" fontId="45" fillId="0" borderId="56" xfId="0" applyFont="1" applyBorder="1" applyAlignment="1">
      <alignment horizontal="center" vertical="center"/>
    </xf>
    <xf numFmtId="0" fontId="45" fillId="0" borderId="0" xfId="0" applyFont="1" applyAlignment="1">
      <alignment vertical="center" wrapText="1"/>
    </xf>
    <xf numFmtId="2" fontId="45" fillId="0" borderId="0" xfId="1" applyNumberFormat="1" applyFont="1" applyFill="1" applyBorder="1" applyAlignment="1">
      <alignment horizontal="center" vertical="center"/>
    </xf>
    <xf numFmtId="0" fontId="45" fillId="0" borderId="0" xfId="0" applyFont="1" applyBorder="1" applyAlignment="1">
      <alignment horizontal="center" vertical="center"/>
    </xf>
    <xf numFmtId="0" fontId="44" fillId="7" borderId="57" xfId="0" applyFont="1" applyFill="1" applyBorder="1" applyAlignment="1" applyProtection="1">
      <alignment vertical="center"/>
      <protection locked="0"/>
    </xf>
    <xf numFmtId="0" fontId="44" fillId="7" borderId="16" xfId="0" applyFont="1" applyFill="1" applyBorder="1" applyAlignment="1" applyProtection="1">
      <alignment vertical="center"/>
      <protection locked="0"/>
    </xf>
    <xf numFmtId="0" fontId="44" fillId="7" borderId="8" xfId="0" applyFont="1" applyFill="1" applyBorder="1" applyAlignment="1" applyProtection="1">
      <alignment vertical="center"/>
      <protection locked="0"/>
    </xf>
    <xf numFmtId="0" fontId="44" fillId="7" borderId="17" xfId="0" applyFont="1" applyFill="1" applyBorder="1" applyAlignment="1" applyProtection="1">
      <alignment vertical="center"/>
      <protection locked="0"/>
    </xf>
    <xf numFmtId="0" fontId="44" fillId="7" borderId="16" xfId="0" applyFont="1" applyFill="1" applyBorder="1" applyAlignment="1" applyProtection="1">
      <alignment horizontal="right" vertical="center"/>
      <protection locked="0"/>
    </xf>
    <xf numFmtId="0" fontId="44" fillId="7" borderId="46" xfId="0" applyFont="1" applyFill="1" applyBorder="1" applyAlignment="1" applyProtection="1">
      <alignment vertical="center"/>
      <protection locked="0"/>
    </xf>
    <xf numFmtId="0" fontId="44" fillId="7" borderId="12" xfId="0" applyFont="1" applyFill="1" applyBorder="1" applyAlignment="1" applyProtection="1">
      <alignment vertical="center"/>
      <protection locked="0"/>
    </xf>
    <xf numFmtId="0" fontId="44" fillId="7" borderId="1" xfId="0" applyFont="1" applyFill="1" applyBorder="1" applyAlignment="1" applyProtection="1">
      <alignment vertical="center"/>
      <protection locked="0"/>
    </xf>
    <xf numFmtId="0" fontId="44" fillId="7" borderId="13" xfId="0" applyFont="1" applyFill="1" applyBorder="1" applyAlignment="1" applyProtection="1">
      <alignment vertical="center"/>
      <protection locked="0"/>
    </xf>
    <xf numFmtId="0" fontId="44" fillId="7" borderId="12" xfId="0" applyFont="1" applyFill="1" applyBorder="1" applyAlignment="1" applyProtection="1">
      <alignment horizontal="right" vertical="center"/>
      <protection locked="0"/>
    </xf>
    <xf numFmtId="0" fontId="44" fillId="7" borderId="47" xfId="0" applyFont="1" applyFill="1" applyBorder="1" applyAlignment="1" applyProtection="1">
      <alignment vertical="center"/>
      <protection locked="0"/>
    </xf>
    <xf numFmtId="0" fontId="44" fillId="7" borderId="14" xfId="0" applyFont="1" applyFill="1" applyBorder="1" applyAlignment="1" applyProtection="1">
      <alignment vertical="center"/>
      <protection locked="0"/>
    </xf>
    <xf numFmtId="0" fontId="44" fillId="7" borderId="5" xfId="0" applyFont="1" applyFill="1" applyBorder="1" applyAlignment="1" applyProtection="1">
      <alignment vertical="center"/>
      <protection locked="0"/>
    </xf>
    <xf numFmtId="0" fontId="44" fillId="7" borderId="15" xfId="0" applyFont="1" applyFill="1" applyBorder="1" applyAlignment="1" applyProtection="1">
      <alignment vertical="center"/>
      <protection locked="0"/>
    </xf>
    <xf numFmtId="0" fontId="44" fillId="7" borderId="14" xfId="0" applyFont="1" applyFill="1" applyBorder="1" applyAlignment="1" applyProtection="1">
      <alignment horizontal="right" vertical="center"/>
      <protection locked="0"/>
    </xf>
    <xf numFmtId="0" fontId="44" fillId="0" borderId="16" xfId="0" applyFont="1" applyBorder="1" applyAlignment="1" applyProtection="1">
      <alignment vertical="center"/>
    </xf>
    <xf numFmtId="0" fontId="44" fillId="0" borderId="57" xfId="0" applyFont="1" applyBorder="1" applyAlignment="1" applyProtection="1">
      <alignment vertical="center"/>
    </xf>
    <xf numFmtId="0" fontId="44" fillId="0" borderId="8" xfId="0" applyFont="1" applyBorder="1" applyAlignment="1" applyProtection="1">
      <alignment vertical="center"/>
    </xf>
    <xf numFmtId="0" fontId="44" fillId="0" borderId="17" xfId="0" applyFont="1" applyBorder="1" applyAlignment="1" applyProtection="1">
      <alignment vertical="center"/>
    </xf>
    <xf numFmtId="0" fontId="44" fillId="0" borderId="16" xfId="0" applyFont="1" applyBorder="1" applyAlignment="1" applyProtection="1">
      <alignment horizontal="right" vertical="center"/>
    </xf>
    <xf numFmtId="164" fontId="44" fillId="0" borderId="57" xfId="1" applyFont="1" applyBorder="1" applyAlignment="1" applyProtection="1">
      <alignment horizontal="right" vertical="center"/>
    </xf>
    <xf numFmtId="0" fontId="19" fillId="6" borderId="49" xfId="0" applyFont="1" applyFill="1" applyBorder="1" applyAlignment="1" applyProtection="1">
      <alignment horizontal="center" vertical="center" textRotation="90"/>
    </xf>
    <xf numFmtId="0" fontId="19" fillId="6" borderId="38" xfId="0" applyFont="1" applyFill="1" applyBorder="1" applyAlignment="1" applyProtection="1">
      <alignment horizontal="center" vertical="center" textRotation="90"/>
    </xf>
    <xf numFmtId="0" fontId="19" fillId="6" borderId="50" xfId="0" applyFont="1" applyFill="1" applyBorder="1" applyAlignment="1" applyProtection="1">
      <alignment horizontal="center" vertical="center" textRotation="90"/>
    </xf>
    <xf numFmtId="0" fontId="0" fillId="0" borderId="0" xfId="0" applyAlignment="1" applyProtection="1">
      <alignment vertical="center"/>
    </xf>
    <xf numFmtId="0" fontId="0" fillId="0" borderId="0" xfId="0" applyAlignment="1" applyProtection="1">
      <alignment vertical="center" wrapText="1"/>
    </xf>
    <xf numFmtId="0" fontId="44" fillId="0" borderId="0" xfId="0" applyFont="1" applyAlignment="1" applyProtection="1">
      <alignment vertical="center"/>
    </xf>
    <xf numFmtId="0" fontId="21" fillId="0" borderId="0" xfId="2" applyFont="1" applyAlignment="1" applyProtection="1">
      <alignment horizontal="left" vertical="center"/>
    </xf>
    <xf numFmtId="0" fontId="0" fillId="0" borderId="0" xfId="0" applyAlignment="1">
      <alignment vertical="top" wrapText="1"/>
    </xf>
    <xf numFmtId="0" fontId="32" fillId="0" borderId="0" xfId="0" applyFont="1" applyAlignment="1">
      <alignment wrapText="1"/>
    </xf>
    <xf numFmtId="0" fontId="21" fillId="0" borderId="0" xfId="2" applyFont="1" applyAlignment="1" applyProtection="1">
      <alignment horizontal="center" vertical="center"/>
    </xf>
    <xf numFmtId="0" fontId="44" fillId="0" borderId="0" xfId="0" applyNumberFormat="1" applyFont="1" applyBorder="1" applyAlignment="1"/>
    <xf numFmtId="0" fontId="25" fillId="0" borderId="0" xfId="0" applyFont="1" applyAlignment="1">
      <alignment horizontal="right"/>
    </xf>
    <xf numFmtId="0" fontId="3" fillId="0" borderId="0" xfId="0" applyFont="1" applyAlignment="1">
      <alignment wrapText="1"/>
    </xf>
    <xf numFmtId="0" fontId="23" fillId="0" borderId="0" xfId="0" applyFont="1" applyAlignment="1">
      <alignment horizontal="left" indent="2"/>
    </xf>
    <xf numFmtId="0" fontId="54" fillId="4" borderId="0" xfId="0" applyFont="1" applyFill="1" applyBorder="1" applyAlignment="1">
      <alignment horizontal="left" vertical="top" wrapText="1"/>
    </xf>
    <xf numFmtId="0" fontId="55" fillId="0" borderId="0" xfId="0" applyFont="1" applyAlignment="1">
      <alignment horizontal="left" indent="2"/>
    </xf>
    <xf numFmtId="0" fontId="23" fillId="0" borderId="0" xfId="0" applyFont="1" applyAlignment="1">
      <alignment horizontal="left" indent="2"/>
    </xf>
    <xf numFmtId="0" fontId="32" fillId="0" borderId="0" xfId="0" applyFont="1" applyAlignment="1">
      <alignment horizontal="left" wrapText="1"/>
    </xf>
    <xf numFmtId="0" fontId="31" fillId="0" borderId="0" xfId="2" applyFont="1" applyAlignment="1" applyProtection="1">
      <alignment horizontal="left" indent="1"/>
    </xf>
    <xf numFmtId="0" fontId="25" fillId="0" borderId="0" xfId="0" applyFont="1" applyAlignment="1">
      <alignment horizontal="left" indent="1"/>
    </xf>
    <xf numFmtId="0" fontId="51" fillId="9" borderId="0" xfId="0" applyFont="1" applyFill="1" applyAlignment="1">
      <alignment horizontal="left"/>
    </xf>
    <xf numFmtId="0" fontId="54" fillId="4" borderId="0" xfId="0" applyFont="1" applyFill="1" applyBorder="1" applyAlignment="1">
      <alignment horizontal="left" vertical="top" wrapText="1"/>
    </xf>
    <xf numFmtId="0" fontId="50" fillId="8" borderId="46" xfId="3" applyBorder="1" applyAlignment="1" applyProtection="1">
      <alignment horizontal="left"/>
      <protection locked="0"/>
    </xf>
    <xf numFmtId="0" fontId="50" fillId="8" borderId="2" xfId="3" applyBorder="1" applyAlignment="1" applyProtection="1">
      <alignment horizontal="left"/>
      <protection locked="0"/>
    </xf>
    <xf numFmtId="0" fontId="50" fillId="8" borderId="43" xfId="3" applyBorder="1" applyAlignment="1" applyProtection="1">
      <alignment horizontal="left"/>
      <protection locked="0"/>
    </xf>
    <xf numFmtId="0" fontId="23" fillId="0" borderId="0" xfId="0" applyFont="1" applyAlignment="1">
      <alignment horizontal="left"/>
    </xf>
    <xf numFmtId="0" fontId="56" fillId="10" borderId="0" xfId="0" applyFont="1" applyFill="1" applyAlignment="1">
      <alignment horizontal="left" indent="2"/>
    </xf>
    <xf numFmtId="0" fontId="23" fillId="0" borderId="0" xfId="0" applyFont="1" applyAlignment="1">
      <alignment wrapText="1"/>
    </xf>
    <xf numFmtId="0" fontId="26" fillId="0" borderId="26" xfId="0" applyFont="1" applyBorder="1" applyAlignment="1">
      <alignment horizontal="left" vertical="top" wrapText="1"/>
    </xf>
    <xf numFmtId="0" fontId="26" fillId="0" borderId="28" xfId="0" applyFont="1" applyBorder="1" applyAlignment="1">
      <alignment horizontal="left" vertical="top" wrapText="1"/>
    </xf>
    <xf numFmtId="0" fontId="26" fillId="0" borderId="27" xfId="0" applyFont="1" applyBorder="1" applyAlignment="1">
      <alignment horizontal="left" vertical="top" wrapText="1"/>
    </xf>
    <xf numFmtId="0" fontId="55" fillId="0" borderId="0" xfId="0" applyFont="1" applyAlignment="1">
      <alignment horizontal="left" wrapText="1"/>
    </xf>
    <xf numFmtId="0" fontId="0" fillId="0" borderId="0" xfId="0" applyAlignment="1">
      <alignment horizontal="left" vertical="top" wrapText="1"/>
    </xf>
    <xf numFmtId="0" fontId="45" fillId="0" borderId="26" xfId="0" applyFont="1" applyBorder="1" applyAlignment="1">
      <alignment horizontal="center" vertical="center"/>
    </xf>
    <xf numFmtId="0" fontId="45" fillId="0" borderId="28" xfId="0" applyFont="1" applyBorder="1" applyAlignment="1">
      <alignment horizontal="center" vertical="center"/>
    </xf>
    <xf numFmtId="0" fontId="45" fillId="0" borderId="27" xfId="0" applyFont="1" applyBorder="1" applyAlignment="1">
      <alignment horizontal="center" vertical="center"/>
    </xf>
    <xf numFmtId="0" fontId="3" fillId="0" borderId="18" xfId="0" applyFont="1" applyBorder="1" applyAlignment="1">
      <alignment horizontal="center" vertical="center"/>
    </xf>
    <xf numFmtId="0" fontId="3" fillId="0" borderId="3" xfId="0" applyFont="1" applyBorder="1" applyAlignment="1">
      <alignment horizontal="center" vertical="center"/>
    </xf>
    <xf numFmtId="0" fontId="3" fillId="0" borderId="20" xfId="0" applyFont="1" applyBorder="1" applyAlignment="1">
      <alignment horizontal="center" vertical="center"/>
    </xf>
    <xf numFmtId="0" fontId="5" fillId="7" borderId="41" xfId="0" applyFont="1" applyFill="1" applyBorder="1" applyAlignment="1" applyProtection="1">
      <alignment horizontal="left" vertical="center"/>
      <protection locked="0"/>
    </xf>
    <xf numFmtId="0" fontId="3" fillId="0" borderId="26" xfId="0" applyFont="1" applyBorder="1" applyAlignment="1">
      <alignment horizontal="center" vertical="center"/>
    </xf>
    <xf numFmtId="0" fontId="3" fillId="0" borderId="28" xfId="0" applyFont="1" applyBorder="1" applyAlignment="1">
      <alignment horizontal="center" vertical="center"/>
    </xf>
    <xf numFmtId="0" fontId="3" fillId="0" borderId="27" xfId="0" applyFont="1" applyBorder="1" applyAlignment="1">
      <alignment horizontal="center" vertical="center"/>
    </xf>
    <xf numFmtId="0" fontId="45" fillId="0" borderId="26" xfId="0" applyFont="1" applyFill="1" applyBorder="1" applyAlignment="1">
      <alignment horizontal="center" vertical="center"/>
    </xf>
    <xf numFmtId="0" fontId="45" fillId="0" borderId="28" xfId="0" applyFont="1" applyFill="1" applyBorder="1" applyAlignment="1">
      <alignment horizontal="center" vertical="center"/>
    </xf>
    <xf numFmtId="0" fontId="45" fillId="0" borderId="27" xfId="0" applyFont="1" applyFill="1" applyBorder="1" applyAlignment="1">
      <alignment horizontal="center" vertical="center"/>
    </xf>
    <xf numFmtId="0" fontId="13" fillId="0" borderId="26" xfId="0" applyFont="1" applyBorder="1" applyAlignment="1">
      <alignment horizontal="center" vertical="center"/>
    </xf>
    <xf numFmtId="0" fontId="13" fillId="0" borderId="28" xfId="0" applyFont="1" applyBorder="1" applyAlignment="1">
      <alignment horizontal="center" vertical="center"/>
    </xf>
    <xf numFmtId="0" fontId="13" fillId="0" borderId="27" xfId="0" applyFont="1" applyBorder="1" applyAlignment="1">
      <alignment horizontal="center" vertical="center"/>
    </xf>
    <xf numFmtId="0" fontId="6" fillId="0" borderId="18" xfId="0" applyFont="1" applyBorder="1" applyAlignment="1">
      <alignment horizontal="center" wrapText="1"/>
    </xf>
    <xf numFmtId="0" fontId="6" fillId="0" borderId="3" xfId="0" applyFont="1" applyBorder="1" applyAlignment="1">
      <alignment horizontal="center" wrapText="1"/>
    </xf>
    <xf numFmtId="0" fontId="6" fillId="0" borderId="20" xfId="0" applyFont="1" applyBorder="1" applyAlignment="1">
      <alignment horizontal="center" wrapText="1"/>
    </xf>
    <xf numFmtId="0" fontId="2" fillId="0" borderId="18" xfId="0" applyFont="1" applyBorder="1" applyAlignment="1">
      <alignment horizontal="center" vertical="center"/>
    </xf>
    <xf numFmtId="0" fontId="2" fillId="0" borderId="3" xfId="0" applyFont="1" applyBorder="1" applyAlignment="1">
      <alignment horizontal="center" vertical="center"/>
    </xf>
    <xf numFmtId="0" fontId="2" fillId="0" borderId="20" xfId="0" applyFont="1" applyBorder="1" applyAlignment="1">
      <alignment horizontal="center" vertical="center"/>
    </xf>
    <xf numFmtId="0" fontId="2" fillId="0" borderId="26" xfId="0" applyFont="1" applyBorder="1" applyAlignment="1">
      <alignment horizontal="center" vertical="center"/>
    </xf>
    <xf numFmtId="0" fontId="2" fillId="0" borderId="28" xfId="0" applyFont="1" applyBorder="1" applyAlignment="1">
      <alignment horizontal="center" vertical="center"/>
    </xf>
    <xf numFmtId="0" fontId="2" fillId="0" borderId="27" xfId="0" applyFont="1" applyBorder="1" applyAlignment="1">
      <alignment horizontal="center" vertical="center"/>
    </xf>
    <xf numFmtId="0" fontId="2" fillId="4" borderId="26" xfId="0" applyFont="1" applyFill="1" applyBorder="1" applyAlignment="1">
      <alignment horizontal="center" vertical="center"/>
    </xf>
    <xf numFmtId="0" fontId="2" fillId="4" borderId="28" xfId="0" applyFont="1" applyFill="1" applyBorder="1" applyAlignment="1">
      <alignment horizontal="center" vertical="center"/>
    </xf>
    <xf numFmtId="0" fontId="2" fillId="4" borderId="27" xfId="0" applyFont="1" applyFill="1" applyBorder="1" applyAlignment="1">
      <alignment horizontal="center" vertical="center"/>
    </xf>
    <xf numFmtId="0" fontId="6" fillId="0" borderId="26" xfId="0" applyFont="1" applyBorder="1" applyAlignment="1">
      <alignment horizontal="center" wrapText="1"/>
    </xf>
    <xf numFmtId="0" fontId="6" fillId="0" borderId="28" xfId="0" applyFont="1" applyBorder="1" applyAlignment="1">
      <alignment horizontal="center" wrapText="1"/>
    </xf>
    <xf numFmtId="0" fontId="6" fillId="0" borderId="27" xfId="0" applyFont="1" applyBorder="1" applyAlignment="1">
      <alignment horizontal="center" wrapText="1"/>
    </xf>
    <xf numFmtId="0" fontId="6" fillId="0" borderId="21" xfId="0" applyFont="1" applyBorder="1" applyAlignment="1">
      <alignment horizontal="center" wrapText="1"/>
    </xf>
    <xf numFmtId="0" fontId="6" fillId="0" borderId="22" xfId="0" applyFont="1" applyBorder="1" applyAlignment="1">
      <alignment horizontal="center" wrapText="1"/>
    </xf>
    <xf numFmtId="0" fontId="6" fillId="0" borderId="23" xfId="0" applyFont="1" applyBorder="1" applyAlignment="1">
      <alignment horizontal="center" wrapText="1"/>
    </xf>
    <xf numFmtId="0" fontId="6" fillId="0" borderId="6" xfId="0" applyFont="1" applyBorder="1" applyAlignment="1">
      <alignment horizontal="center" wrapText="1"/>
    </xf>
    <xf numFmtId="0" fontId="6" fillId="0" borderId="26" xfId="0" applyFont="1" applyBorder="1" applyAlignment="1">
      <alignment horizontal="center"/>
    </xf>
    <xf numFmtId="0" fontId="6" fillId="0" borderId="28" xfId="0" applyFont="1" applyBorder="1" applyAlignment="1">
      <alignment horizontal="center"/>
    </xf>
    <xf numFmtId="0" fontId="6" fillId="0" borderId="27" xfId="0" applyFont="1" applyBorder="1" applyAlignment="1">
      <alignment horizontal="center"/>
    </xf>
    <xf numFmtId="0" fontId="2" fillId="4" borderId="26" xfId="0" applyFont="1" applyFill="1" applyBorder="1" applyAlignment="1">
      <alignment horizontal="center" vertical="center" wrapText="1"/>
    </xf>
    <xf numFmtId="0" fontId="2" fillId="4" borderId="28" xfId="0" applyFont="1" applyFill="1" applyBorder="1" applyAlignment="1">
      <alignment horizontal="center" vertical="center" wrapText="1"/>
    </xf>
    <xf numFmtId="0" fontId="2" fillId="4" borderId="27" xfId="0" applyFont="1" applyFill="1" applyBorder="1" applyAlignment="1">
      <alignment horizontal="center" vertical="center" wrapText="1"/>
    </xf>
  </cellXfs>
  <cellStyles count="4">
    <cellStyle name="Comma" xfId="1" builtinId="3"/>
    <cellStyle name="Hyperlink" xfId="2" builtinId="8"/>
    <cellStyle name="Neutral" xfId="3" builtinId="28"/>
    <cellStyle name="Normal" xfId="0" builtinId="0"/>
  </cellStyles>
  <dxfs count="644">
    <dxf>
      <font>
        <color rgb="FF006100"/>
      </font>
      <fill>
        <patternFill>
          <bgColor rgb="FFC6EFCE"/>
        </patternFill>
      </fill>
    </dxf>
    <dxf>
      <font>
        <color rgb="FF006100"/>
      </font>
      <fill>
        <patternFill>
          <bgColor rgb="FFC6EFCE"/>
        </patternFill>
      </fill>
    </dxf>
    <dxf>
      <font>
        <b/>
        <i val="0"/>
        <u val="double"/>
      </font>
    </dxf>
    <dxf>
      <font>
        <color rgb="FF006100"/>
      </font>
      <fill>
        <patternFill>
          <bgColor rgb="FFC6EFCE"/>
        </patternFill>
      </fill>
    </dxf>
    <dxf>
      <font>
        <b/>
        <i val="0"/>
        <u val="double"/>
      </font>
    </dxf>
    <dxf>
      <font>
        <color rgb="FF006100"/>
      </font>
      <fill>
        <patternFill>
          <bgColor rgb="FFC6EFCE"/>
        </patternFill>
      </fill>
    </dxf>
    <dxf>
      <font>
        <b/>
        <i val="0"/>
        <u val="double"/>
      </font>
    </dxf>
    <dxf>
      <font>
        <color rgb="FF006100"/>
      </font>
      <fill>
        <patternFill>
          <bgColor rgb="FFC6EFCE"/>
        </patternFill>
      </fill>
    </dxf>
    <dxf>
      <font>
        <b/>
        <i val="0"/>
        <u val="double"/>
      </font>
      <border>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u val="double"/>
      </font>
    </dxf>
    <dxf>
      <font>
        <color rgb="FF006100"/>
      </font>
      <fill>
        <patternFill>
          <bgColor rgb="FFC6EFCE"/>
        </patternFill>
      </fill>
    </dxf>
    <dxf>
      <font>
        <b/>
        <i val="0"/>
        <u val="double"/>
      </font>
    </dxf>
    <dxf>
      <font>
        <color rgb="FF006100"/>
      </font>
      <fill>
        <patternFill>
          <bgColor rgb="FFC6EFCE"/>
        </patternFill>
      </fill>
    </dxf>
    <dxf>
      <font>
        <b/>
        <i val="0"/>
        <u val="double"/>
      </font>
      <border>
        <vertical/>
        <horizontal/>
      </border>
    </dxf>
    <dxf>
      <fill>
        <patternFill>
          <bgColor theme="0" tint="-0.14996795556505021"/>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ont>
        <color rgb="FF006100"/>
      </font>
      <fill>
        <patternFill>
          <bgColor rgb="FFC6EFCE"/>
        </patternFill>
      </fill>
    </dxf>
    <dxf>
      <font>
        <b/>
        <i val="0"/>
        <u val="double"/>
      </font>
    </dxf>
    <dxf>
      <font>
        <color rgb="FF006100"/>
      </font>
      <fill>
        <patternFill>
          <bgColor rgb="FFC6EFCE"/>
        </patternFill>
      </fill>
    </dxf>
    <dxf>
      <font>
        <b/>
        <i val="0"/>
        <u val="double"/>
      </font>
      <border>
        <vertical/>
        <horizontal/>
      </border>
    </dxf>
    <dxf>
      <font>
        <color rgb="FF006100"/>
      </font>
      <fill>
        <patternFill>
          <bgColor rgb="FFC6EFCE"/>
        </patternFill>
      </fill>
    </dxf>
    <dxf>
      <font>
        <color rgb="FF006100"/>
      </font>
      <fill>
        <patternFill>
          <bgColor rgb="FFC6EFCE"/>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u val="double"/>
      </font>
    </dxf>
    <dxf>
      <font>
        <color rgb="FF006100"/>
      </font>
      <fill>
        <patternFill>
          <bgColor rgb="FFC6EFCE"/>
        </patternFill>
      </fill>
    </dxf>
    <dxf>
      <font>
        <b/>
        <i val="0"/>
        <u val="double"/>
      </font>
    </dxf>
    <dxf>
      <font>
        <color rgb="FF006100"/>
      </font>
      <fill>
        <patternFill>
          <bgColor rgb="FFC6EFCE"/>
        </patternFill>
      </fill>
    </dxf>
    <dxf>
      <font>
        <b/>
        <i val="0"/>
        <u val="double"/>
      </font>
    </dxf>
    <dxf>
      <font>
        <color rgb="FF006100"/>
      </font>
      <fill>
        <patternFill>
          <bgColor rgb="FFC6EFCE"/>
        </patternFill>
      </fill>
    </dxf>
    <dxf>
      <font>
        <b/>
        <i val="0"/>
        <u val="double"/>
      </font>
      <border>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u val="double"/>
      </font>
    </dxf>
    <dxf>
      <font>
        <color rgb="FF006100"/>
      </font>
      <fill>
        <patternFill>
          <bgColor rgb="FFC6EFCE"/>
        </patternFill>
      </fill>
    </dxf>
    <dxf>
      <font>
        <b/>
        <i val="0"/>
        <u val="double"/>
      </font>
    </dxf>
    <dxf>
      <font>
        <color rgb="FF006100"/>
      </font>
      <fill>
        <patternFill>
          <bgColor rgb="FFC6EFCE"/>
        </patternFill>
      </fill>
    </dxf>
    <dxf>
      <font>
        <b/>
        <i val="0"/>
        <u val="double"/>
      </font>
      <border>
        <vertical/>
        <horizontal/>
      </border>
    </dxf>
    <dxf>
      <fill>
        <patternFill>
          <bgColor theme="0" tint="-0.14996795556505021"/>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u val="double"/>
      </font>
    </dxf>
    <dxf>
      <font>
        <color rgb="FF006100"/>
      </font>
      <fill>
        <patternFill>
          <bgColor rgb="FFC6EFCE"/>
        </patternFill>
      </fill>
    </dxf>
    <dxf>
      <font>
        <b/>
        <i val="0"/>
        <u val="double"/>
      </font>
      <border>
        <vertical/>
        <horizontal/>
      </border>
    </dxf>
    <dxf>
      <fill>
        <patternFill>
          <bgColor theme="0" tint="-0.14996795556505021"/>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u val="double"/>
      </font>
    </dxf>
    <dxf>
      <font>
        <color rgb="FF006100"/>
      </font>
      <fill>
        <patternFill>
          <bgColor rgb="FFC6EFCE"/>
        </patternFill>
      </fill>
    </dxf>
    <dxf>
      <font>
        <b/>
        <i val="0"/>
        <u val="double"/>
      </font>
    </dxf>
    <dxf>
      <font>
        <color rgb="FF006100"/>
      </font>
      <fill>
        <patternFill>
          <bgColor rgb="FFC6EFCE"/>
        </patternFill>
      </fill>
    </dxf>
    <dxf>
      <font>
        <b/>
        <i val="0"/>
        <u val="double"/>
      </font>
    </dxf>
    <dxf>
      <font>
        <color rgb="FF006100"/>
      </font>
      <fill>
        <patternFill>
          <bgColor rgb="FFC6EFCE"/>
        </patternFill>
      </fill>
    </dxf>
    <dxf>
      <font>
        <b/>
        <i val="0"/>
        <u val="double"/>
      </font>
      <border>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u val="double"/>
      </font>
    </dxf>
    <dxf>
      <font>
        <color rgb="FF006100"/>
      </font>
      <fill>
        <patternFill>
          <bgColor rgb="FFC6EFCE"/>
        </patternFill>
      </fill>
    </dxf>
    <dxf>
      <font>
        <b/>
        <i val="0"/>
        <u val="double"/>
      </font>
    </dxf>
    <dxf>
      <font>
        <color rgb="FF006100"/>
      </font>
      <fill>
        <patternFill>
          <bgColor rgb="FFC6EFCE"/>
        </patternFill>
      </fill>
    </dxf>
    <dxf>
      <font>
        <b/>
        <i val="0"/>
        <u val="double"/>
      </font>
      <border>
        <vertical/>
        <horizontal/>
      </border>
    </dxf>
    <dxf>
      <fill>
        <patternFill>
          <bgColor theme="0" tint="-0.14996795556505021"/>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u val="double"/>
      </font>
    </dxf>
    <dxf>
      <font>
        <color rgb="FF006100"/>
      </font>
      <fill>
        <patternFill>
          <bgColor rgb="FFC6EFCE"/>
        </patternFill>
      </fill>
    </dxf>
    <dxf>
      <font>
        <b/>
        <i val="0"/>
        <u val="double"/>
      </font>
      <border>
        <vertical/>
        <horizontal/>
      </border>
    </dxf>
    <dxf>
      <fill>
        <patternFill>
          <bgColor theme="0" tint="-0.14996795556505021"/>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ont>
        <b/>
        <i val="0"/>
        <u val="double"/>
      </font>
    </dxf>
    <dxf>
      <fill>
        <patternFill>
          <bgColor theme="0" tint="-0.14996795556505021"/>
        </patternFill>
      </fill>
    </dxf>
    <dxf>
      <font>
        <b/>
        <i val="0"/>
        <u val="double"/>
      </font>
    </dxf>
    <dxf>
      <fill>
        <patternFill>
          <bgColor theme="0" tint="-0.14996795556505021"/>
        </patternFill>
      </fill>
    </dxf>
    <dxf>
      <font>
        <b/>
        <i val="0"/>
        <u val="double"/>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u val="double"/>
      </font>
      <border>
        <vertical/>
        <horizontal/>
      </border>
    </dxf>
    <dxf>
      <fill>
        <patternFill>
          <bgColor theme="0" tint="-0.14996795556505021"/>
        </patternFill>
      </fill>
    </dxf>
    <dxf>
      <font>
        <b/>
        <i val="0"/>
        <u val="double"/>
      </font>
    </dxf>
    <dxf>
      <fill>
        <patternFill>
          <bgColor theme="0" tint="-0.14996795556505021"/>
        </patternFill>
      </fill>
    </dxf>
    <dxf>
      <font>
        <b/>
        <i val="0"/>
        <u val="double"/>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u val="double"/>
      </font>
      <border>
        <vertical/>
        <horizontal/>
      </border>
    </dxf>
    <dxf>
      <font>
        <b/>
        <i val="0"/>
        <u val="double"/>
      </font>
    </dxf>
    <dxf>
      <font>
        <color rgb="FF006100"/>
      </font>
      <fill>
        <patternFill>
          <bgColor rgb="FFC6EFCE"/>
        </patternFill>
      </fill>
    </dxf>
    <dxf>
      <font>
        <b/>
        <i val="0"/>
        <u val="double"/>
      </font>
      <border>
        <vertical/>
        <horizontal/>
      </border>
    </dxf>
    <dxf>
      <fill>
        <patternFill>
          <bgColor theme="0" tint="-0.14996795556505021"/>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ont>
        <b/>
        <i val="0"/>
        <u val="double"/>
      </font>
    </dxf>
    <dxf>
      <fill>
        <patternFill>
          <bgColor theme="0" tint="-0.14996795556505021"/>
        </patternFill>
      </fill>
    </dxf>
    <dxf>
      <font>
        <b/>
        <i val="0"/>
        <u val="double"/>
      </font>
    </dxf>
    <dxf>
      <fill>
        <patternFill>
          <bgColor theme="0" tint="-0.14996795556505021"/>
        </patternFill>
      </fill>
    </dxf>
    <dxf>
      <font>
        <b/>
        <i val="0"/>
        <u val="double"/>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u val="double"/>
      </font>
      <border>
        <vertical/>
        <horizontal/>
      </border>
    </dxf>
    <dxf>
      <fill>
        <patternFill>
          <bgColor theme="0" tint="-0.14996795556505021"/>
        </patternFill>
      </fill>
    </dxf>
    <dxf>
      <font>
        <b/>
        <i val="0"/>
        <u val="double"/>
      </font>
    </dxf>
    <dxf>
      <fill>
        <patternFill>
          <bgColor theme="0" tint="-0.14996795556505021"/>
        </patternFill>
      </fill>
    </dxf>
    <dxf>
      <font>
        <b/>
        <i val="0"/>
        <u val="double"/>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u val="double"/>
      </font>
      <border>
        <vertical/>
        <horizontal/>
      </border>
    </dxf>
    <dxf>
      <font>
        <b/>
        <i val="0"/>
        <u val="double"/>
      </font>
    </dxf>
    <dxf>
      <font>
        <color rgb="FF006100"/>
      </font>
      <fill>
        <patternFill>
          <bgColor rgb="FFC6EFCE"/>
        </patternFill>
      </fill>
    </dxf>
    <dxf>
      <font>
        <b/>
        <i val="0"/>
        <u val="double"/>
      </font>
      <border>
        <vertical/>
        <horizontal/>
      </border>
    </dxf>
    <dxf>
      <fill>
        <patternFill>
          <bgColor theme="0" tint="-0.14996795556505021"/>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font>
      <fill>
        <patternFill>
          <bgColor theme="0"/>
        </patternFill>
      </fill>
    </dxf>
    <dxf>
      <font>
        <color theme="0"/>
      </font>
      <fill>
        <patternFill>
          <bgColor theme="0"/>
        </patternFill>
      </fill>
    </dxf>
    <dxf>
      <font>
        <color theme="7" tint="0.79998168889431442"/>
      </font>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ill>
        <patternFill patternType="none">
          <bgColor auto="1"/>
        </patternFill>
      </fill>
    </dxf>
  </dxfs>
  <tableStyles count="0" defaultTableStyle="TableStyleMedium2" defaultPivotStyle="PivotStyleLight16"/>
  <colors>
    <mruColors>
      <color rgb="FF57C9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hyperlink" Target="#'XT4, LSI'!A1"/><Relationship Id="rId13" Type="http://schemas.openxmlformats.org/officeDocument/2006/relationships/hyperlink" Target="#'XT6, LS-I'!A1"/><Relationship Id="rId18" Type="http://schemas.openxmlformats.org/officeDocument/2006/relationships/hyperlink" Target="#'XT7, LSIG'!A1"/><Relationship Id="rId26" Type="http://schemas.openxmlformats.org/officeDocument/2006/relationships/image" Target="../media/image10.png"/><Relationship Id="rId3" Type="http://schemas.openxmlformats.org/officeDocument/2006/relationships/image" Target="../media/image3.png"/><Relationship Id="rId21" Type="http://schemas.openxmlformats.org/officeDocument/2006/relationships/image" Target="../media/image5.png"/><Relationship Id="rId7" Type="http://schemas.openxmlformats.org/officeDocument/2006/relationships/hyperlink" Target="#'XT4, LS-I'!A1"/><Relationship Id="rId12" Type="http://schemas.openxmlformats.org/officeDocument/2006/relationships/hyperlink" Target="#'XT5, LSIG'!A1"/><Relationship Id="rId17" Type="http://schemas.openxmlformats.org/officeDocument/2006/relationships/hyperlink" Target="#'XT7, LSI'!A1"/><Relationship Id="rId25" Type="http://schemas.openxmlformats.org/officeDocument/2006/relationships/image" Target="../media/image9.png"/><Relationship Id="rId2" Type="http://schemas.openxmlformats.org/officeDocument/2006/relationships/image" Target="../media/image2.png"/><Relationship Id="rId16" Type="http://schemas.openxmlformats.org/officeDocument/2006/relationships/hyperlink" Target="#'XT7, LS-I'!A1"/><Relationship Id="rId20" Type="http://schemas.openxmlformats.org/officeDocument/2006/relationships/image" Target="../media/image4.png"/><Relationship Id="rId1" Type="http://schemas.openxmlformats.org/officeDocument/2006/relationships/image" Target="../media/image1.png"/><Relationship Id="rId6" Type="http://schemas.openxmlformats.org/officeDocument/2006/relationships/hyperlink" Target="#'XT2, LSIG'!A1"/><Relationship Id="rId11" Type="http://schemas.openxmlformats.org/officeDocument/2006/relationships/hyperlink" Target="#'XT5, LSI'!A1"/><Relationship Id="rId24" Type="http://schemas.openxmlformats.org/officeDocument/2006/relationships/image" Target="../media/image8.png"/><Relationship Id="rId5" Type="http://schemas.openxmlformats.org/officeDocument/2006/relationships/hyperlink" Target="#'XT2, LSI'!A1"/><Relationship Id="rId15" Type="http://schemas.openxmlformats.org/officeDocument/2006/relationships/hyperlink" Target="#'XT6, LSIG'!A1"/><Relationship Id="rId23" Type="http://schemas.openxmlformats.org/officeDocument/2006/relationships/image" Target="../media/image7.png"/><Relationship Id="rId10" Type="http://schemas.openxmlformats.org/officeDocument/2006/relationships/hyperlink" Target="#'XT5, LS-I'!A1"/><Relationship Id="rId19" Type="http://schemas.openxmlformats.org/officeDocument/2006/relationships/hyperlink" Target="#'Breaker schedule'!A1"/><Relationship Id="rId4" Type="http://schemas.openxmlformats.org/officeDocument/2006/relationships/hyperlink" Target="#'XT2, LS-I'!A1"/><Relationship Id="rId9" Type="http://schemas.openxmlformats.org/officeDocument/2006/relationships/hyperlink" Target="#'XT4, LSIG'!A1"/><Relationship Id="rId14" Type="http://schemas.openxmlformats.org/officeDocument/2006/relationships/hyperlink" Target="#'XT6, LSI'!A1"/><Relationship Id="rId22" Type="http://schemas.openxmlformats.org/officeDocument/2006/relationships/image" Target="../media/image6.png"/><Relationship Id="rId27" Type="http://schemas.openxmlformats.org/officeDocument/2006/relationships/image" Target="../media/image1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2</xdr:col>
      <xdr:colOff>723900</xdr:colOff>
      <xdr:row>149</xdr:row>
      <xdr:rowOff>171451</xdr:rowOff>
    </xdr:from>
    <xdr:to>
      <xdr:col>18</xdr:col>
      <xdr:colOff>390525</xdr:colOff>
      <xdr:row>163</xdr:row>
      <xdr:rowOff>117055</xdr:rowOff>
    </xdr:to>
    <xdr:pic>
      <xdr:nvPicPr>
        <xdr:cNvPr id="96" name="Picture 95">
          <a:extLst>
            <a:ext uri="{FF2B5EF4-FFF2-40B4-BE49-F238E27FC236}">
              <a16:creationId xmlns:a16="http://schemas.microsoft.com/office/drawing/2014/main" id="{A389D062-E0E2-4CCA-9902-2C2B0613134E}"/>
            </a:ext>
          </a:extLst>
        </xdr:cNvPr>
        <xdr:cNvPicPr>
          <a:picLocks noChangeAspect="1"/>
        </xdr:cNvPicPr>
      </xdr:nvPicPr>
      <xdr:blipFill>
        <a:blip xmlns:r="http://schemas.openxmlformats.org/officeDocument/2006/relationships" r:embed="rId1"/>
        <a:stretch>
          <a:fillRect/>
        </a:stretch>
      </xdr:blipFill>
      <xdr:spPr>
        <a:xfrm>
          <a:off x="1828800" y="30527626"/>
          <a:ext cx="9820275" cy="2612604"/>
        </a:xfrm>
        <a:prstGeom prst="rect">
          <a:avLst/>
        </a:prstGeom>
      </xdr:spPr>
    </xdr:pic>
    <xdr:clientData/>
  </xdr:twoCellAnchor>
  <xdr:twoCellAnchor editAs="oneCell">
    <xdr:from>
      <xdr:col>1</xdr:col>
      <xdr:colOff>200026</xdr:colOff>
      <xdr:row>34</xdr:row>
      <xdr:rowOff>66675</xdr:rowOff>
    </xdr:from>
    <xdr:to>
      <xdr:col>16</xdr:col>
      <xdr:colOff>180976</xdr:colOff>
      <xdr:row>36</xdr:row>
      <xdr:rowOff>121140</xdr:rowOff>
    </xdr:to>
    <xdr:pic>
      <xdr:nvPicPr>
        <xdr:cNvPr id="48" name="Picture 47">
          <a:extLst>
            <a:ext uri="{FF2B5EF4-FFF2-40B4-BE49-F238E27FC236}">
              <a16:creationId xmlns:a16="http://schemas.microsoft.com/office/drawing/2014/main" id="{B3332AC8-630A-4283-944B-9FEF41D8EDED}"/>
            </a:ext>
          </a:extLst>
        </xdr:cNvPr>
        <xdr:cNvPicPr>
          <a:picLocks noChangeAspect="1"/>
        </xdr:cNvPicPr>
      </xdr:nvPicPr>
      <xdr:blipFill>
        <a:blip xmlns:r="http://schemas.openxmlformats.org/officeDocument/2006/relationships" r:embed="rId2"/>
        <a:stretch>
          <a:fillRect/>
        </a:stretch>
      </xdr:blipFill>
      <xdr:spPr>
        <a:xfrm>
          <a:off x="809626" y="8324850"/>
          <a:ext cx="9410700" cy="454515"/>
        </a:xfrm>
        <a:prstGeom prst="rect">
          <a:avLst/>
        </a:prstGeom>
      </xdr:spPr>
    </xdr:pic>
    <xdr:clientData/>
  </xdr:twoCellAnchor>
  <xdr:twoCellAnchor editAs="oneCell">
    <xdr:from>
      <xdr:col>4</xdr:col>
      <xdr:colOff>876300</xdr:colOff>
      <xdr:row>53</xdr:row>
      <xdr:rowOff>38100</xdr:rowOff>
    </xdr:from>
    <xdr:to>
      <xdr:col>18</xdr:col>
      <xdr:colOff>571500</xdr:colOff>
      <xdr:row>66</xdr:row>
      <xdr:rowOff>181006</xdr:rowOff>
    </xdr:to>
    <xdr:pic>
      <xdr:nvPicPr>
        <xdr:cNvPr id="37" name="Picture 36">
          <a:extLst>
            <a:ext uri="{FF2B5EF4-FFF2-40B4-BE49-F238E27FC236}">
              <a16:creationId xmlns:a16="http://schemas.microsoft.com/office/drawing/2014/main" id="{2C447BC3-3F50-43FE-81DE-FBC5E7930F7A}"/>
            </a:ext>
          </a:extLst>
        </xdr:cNvPr>
        <xdr:cNvPicPr>
          <a:picLocks noChangeAspect="1"/>
        </xdr:cNvPicPr>
      </xdr:nvPicPr>
      <xdr:blipFill>
        <a:blip xmlns:r="http://schemas.openxmlformats.org/officeDocument/2006/relationships" r:embed="rId3"/>
        <a:stretch>
          <a:fillRect/>
        </a:stretch>
      </xdr:blipFill>
      <xdr:spPr>
        <a:xfrm>
          <a:off x="2457450" y="8105775"/>
          <a:ext cx="8582025" cy="2749581"/>
        </a:xfrm>
        <a:prstGeom prst="rect">
          <a:avLst/>
        </a:prstGeom>
      </xdr:spPr>
    </xdr:pic>
    <xdr:clientData/>
  </xdr:twoCellAnchor>
  <xdr:twoCellAnchor>
    <xdr:from>
      <xdr:col>4</xdr:col>
      <xdr:colOff>22279</xdr:colOff>
      <xdr:row>18</xdr:row>
      <xdr:rowOff>31804</xdr:rowOff>
    </xdr:from>
    <xdr:to>
      <xdr:col>4</xdr:col>
      <xdr:colOff>1028119</xdr:colOff>
      <xdr:row>18</xdr:row>
      <xdr:rowOff>260404</xdr:rowOff>
    </xdr:to>
    <xdr:sp macro="" textlink="">
      <xdr:nvSpPr>
        <xdr:cNvPr id="2" name="TextBox 1">
          <a:hlinkClick xmlns:r="http://schemas.openxmlformats.org/officeDocument/2006/relationships" r:id="rId4"/>
          <a:extLst>
            <a:ext uri="{FF2B5EF4-FFF2-40B4-BE49-F238E27FC236}">
              <a16:creationId xmlns:a16="http://schemas.microsoft.com/office/drawing/2014/main" id="{9A251120-A35D-49E8-8C40-188FE52DF84B}"/>
            </a:ext>
          </a:extLst>
        </xdr:cNvPr>
        <xdr:cNvSpPr txBox="1"/>
      </xdr:nvSpPr>
      <xdr:spPr>
        <a:xfrm>
          <a:off x="1574854" y="6908854"/>
          <a:ext cx="1005840" cy="171450"/>
        </a:xfrm>
        <a:prstGeom prst="roundRect">
          <a:avLst/>
        </a:prstGeom>
        <a:solidFill>
          <a:schemeClr val="bg1">
            <a:lumMod val="85000"/>
          </a:schemeClr>
        </a:solid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Go now</a:t>
          </a:r>
        </a:p>
      </xdr:txBody>
    </xdr:sp>
    <xdr:clientData/>
  </xdr:twoCellAnchor>
  <xdr:twoCellAnchor>
    <xdr:from>
      <xdr:col>6</xdr:col>
      <xdr:colOff>19050</xdr:colOff>
      <xdr:row>18</xdr:row>
      <xdr:rowOff>28575</xdr:rowOff>
    </xdr:from>
    <xdr:to>
      <xdr:col>6</xdr:col>
      <xdr:colOff>1024890</xdr:colOff>
      <xdr:row>18</xdr:row>
      <xdr:rowOff>257175</xdr:rowOff>
    </xdr:to>
    <xdr:sp macro="" textlink="">
      <xdr:nvSpPr>
        <xdr:cNvPr id="3" name="TextBox 2">
          <a:hlinkClick xmlns:r="http://schemas.openxmlformats.org/officeDocument/2006/relationships" r:id="rId5"/>
          <a:extLst>
            <a:ext uri="{FF2B5EF4-FFF2-40B4-BE49-F238E27FC236}">
              <a16:creationId xmlns:a16="http://schemas.microsoft.com/office/drawing/2014/main" id="{830502C9-CD77-4850-BE02-0847D109D7CC}"/>
            </a:ext>
          </a:extLst>
        </xdr:cNvPr>
        <xdr:cNvSpPr txBox="1"/>
      </xdr:nvSpPr>
      <xdr:spPr>
        <a:xfrm>
          <a:off x="2714625" y="6905625"/>
          <a:ext cx="1005840" cy="171450"/>
        </a:xfrm>
        <a:prstGeom prst="roundRect">
          <a:avLst/>
        </a:prstGeom>
        <a:solidFill>
          <a:schemeClr val="bg1">
            <a:lumMod val="85000"/>
          </a:schemeClr>
        </a:solid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Go now</a:t>
          </a:r>
        </a:p>
      </xdr:txBody>
    </xdr:sp>
    <xdr:clientData/>
  </xdr:twoCellAnchor>
  <xdr:twoCellAnchor>
    <xdr:from>
      <xdr:col>8</xdr:col>
      <xdr:colOff>19050</xdr:colOff>
      <xdr:row>18</xdr:row>
      <xdr:rowOff>25400</xdr:rowOff>
    </xdr:from>
    <xdr:to>
      <xdr:col>8</xdr:col>
      <xdr:colOff>1018540</xdr:colOff>
      <xdr:row>18</xdr:row>
      <xdr:rowOff>254000</xdr:rowOff>
    </xdr:to>
    <xdr:sp macro="" textlink="">
      <xdr:nvSpPr>
        <xdr:cNvPr id="4" name="TextBox 3">
          <a:hlinkClick xmlns:r="http://schemas.openxmlformats.org/officeDocument/2006/relationships" r:id="rId6"/>
          <a:extLst>
            <a:ext uri="{FF2B5EF4-FFF2-40B4-BE49-F238E27FC236}">
              <a16:creationId xmlns:a16="http://schemas.microsoft.com/office/drawing/2014/main" id="{E21376A2-9A72-4F3D-9653-730634415CB2}"/>
            </a:ext>
          </a:extLst>
        </xdr:cNvPr>
        <xdr:cNvSpPr txBox="1"/>
      </xdr:nvSpPr>
      <xdr:spPr>
        <a:xfrm>
          <a:off x="3857625" y="6902450"/>
          <a:ext cx="999490" cy="171450"/>
        </a:xfrm>
        <a:prstGeom prst="roundRect">
          <a:avLst/>
        </a:prstGeom>
        <a:solidFill>
          <a:schemeClr val="bg1">
            <a:lumMod val="85000"/>
          </a:schemeClr>
        </a:solid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Go now</a:t>
          </a:r>
        </a:p>
      </xdr:txBody>
    </xdr:sp>
    <xdr:clientData/>
  </xdr:twoCellAnchor>
  <xdr:twoCellAnchor>
    <xdr:from>
      <xdr:col>4</xdr:col>
      <xdr:colOff>19050</xdr:colOff>
      <xdr:row>20</xdr:row>
      <xdr:rowOff>31804</xdr:rowOff>
    </xdr:from>
    <xdr:to>
      <xdr:col>4</xdr:col>
      <xdr:colOff>1024890</xdr:colOff>
      <xdr:row>20</xdr:row>
      <xdr:rowOff>260404</xdr:rowOff>
    </xdr:to>
    <xdr:sp macro="" textlink="">
      <xdr:nvSpPr>
        <xdr:cNvPr id="5" name="TextBox 4">
          <a:hlinkClick xmlns:r="http://schemas.openxmlformats.org/officeDocument/2006/relationships" r:id="rId7"/>
          <a:extLst>
            <a:ext uri="{FF2B5EF4-FFF2-40B4-BE49-F238E27FC236}">
              <a16:creationId xmlns:a16="http://schemas.microsoft.com/office/drawing/2014/main" id="{C99827C9-4054-4753-A809-561CAA9C27EC}"/>
            </a:ext>
          </a:extLst>
        </xdr:cNvPr>
        <xdr:cNvSpPr txBox="1"/>
      </xdr:nvSpPr>
      <xdr:spPr>
        <a:xfrm>
          <a:off x="1571625" y="7308904"/>
          <a:ext cx="1005840" cy="171450"/>
        </a:xfrm>
        <a:prstGeom prst="roundRect">
          <a:avLst/>
        </a:prstGeom>
        <a:solidFill>
          <a:schemeClr val="bg1">
            <a:lumMod val="85000"/>
          </a:schemeClr>
        </a:solid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Go now</a:t>
          </a:r>
        </a:p>
      </xdr:txBody>
    </xdr:sp>
    <xdr:clientData/>
  </xdr:twoCellAnchor>
  <xdr:twoCellAnchor>
    <xdr:from>
      <xdr:col>6</xdr:col>
      <xdr:colOff>16629</xdr:colOff>
      <xdr:row>20</xdr:row>
      <xdr:rowOff>28575</xdr:rowOff>
    </xdr:from>
    <xdr:to>
      <xdr:col>6</xdr:col>
      <xdr:colOff>1022469</xdr:colOff>
      <xdr:row>20</xdr:row>
      <xdr:rowOff>257175</xdr:rowOff>
    </xdr:to>
    <xdr:sp macro="" textlink="">
      <xdr:nvSpPr>
        <xdr:cNvPr id="6" name="TextBox 5">
          <a:hlinkClick xmlns:r="http://schemas.openxmlformats.org/officeDocument/2006/relationships" r:id="rId8"/>
          <a:extLst>
            <a:ext uri="{FF2B5EF4-FFF2-40B4-BE49-F238E27FC236}">
              <a16:creationId xmlns:a16="http://schemas.microsoft.com/office/drawing/2014/main" id="{4EE497E0-6630-44A3-91B1-9BAB660B88A3}"/>
            </a:ext>
          </a:extLst>
        </xdr:cNvPr>
        <xdr:cNvSpPr txBox="1"/>
      </xdr:nvSpPr>
      <xdr:spPr>
        <a:xfrm>
          <a:off x="2712204" y="7305675"/>
          <a:ext cx="1005840" cy="171450"/>
        </a:xfrm>
        <a:prstGeom prst="roundRect">
          <a:avLst/>
        </a:prstGeom>
        <a:solidFill>
          <a:schemeClr val="bg1">
            <a:lumMod val="85000"/>
          </a:schemeClr>
        </a:solid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Go now</a:t>
          </a:r>
        </a:p>
      </xdr:txBody>
    </xdr:sp>
    <xdr:clientData/>
  </xdr:twoCellAnchor>
  <xdr:twoCellAnchor>
    <xdr:from>
      <xdr:col>8</xdr:col>
      <xdr:colOff>16629</xdr:colOff>
      <xdr:row>20</xdr:row>
      <xdr:rowOff>28575</xdr:rowOff>
    </xdr:from>
    <xdr:to>
      <xdr:col>8</xdr:col>
      <xdr:colOff>1022469</xdr:colOff>
      <xdr:row>20</xdr:row>
      <xdr:rowOff>257175</xdr:rowOff>
    </xdr:to>
    <xdr:sp macro="" textlink="">
      <xdr:nvSpPr>
        <xdr:cNvPr id="7" name="TextBox 6">
          <a:hlinkClick xmlns:r="http://schemas.openxmlformats.org/officeDocument/2006/relationships" r:id="rId9"/>
          <a:extLst>
            <a:ext uri="{FF2B5EF4-FFF2-40B4-BE49-F238E27FC236}">
              <a16:creationId xmlns:a16="http://schemas.microsoft.com/office/drawing/2014/main" id="{E213523F-33D8-4E52-BB49-088DC0DC5971}"/>
            </a:ext>
          </a:extLst>
        </xdr:cNvPr>
        <xdr:cNvSpPr txBox="1"/>
      </xdr:nvSpPr>
      <xdr:spPr>
        <a:xfrm>
          <a:off x="3855204" y="7305675"/>
          <a:ext cx="1005840" cy="171450"/>
        </a:xfrm>
        <a:prstGeom prst="roundRect">
          <a:avLst/>
        </a:prstGeom>
        <a:solidFill>
          <a:schemeClr val="bg1">
            <a:lumMod val="85000"/>
          </a:schemeClr>
        </a:solid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Go now</a:t>
          </a:r>
        </a:p>
      </xdr:txBody>
    </xdr:sp>
    <xdr:clientData/>
  </xdr:twoCellAnchor>
  <xdr:twoCellAnchor>
    <xdr:from>
      <xdr:col>4</xdr:col>
      <xdr:colOff>19050</xdr:colOff>
      <xdr:row>22</xdr:row>
      <xdr:rowOff>31804</xdr:rowOff>
    </xdr:from>
    <xdr:to>
      <xdr:col>4</xdr:col>
      <xdr:colOff>1024890</xdr:colOff>
      <xdr:row>22</xdr:row>
      <xdr:rowOff>260404</xdr:rowOff>
    </xdr:to>
    <xdr:sp macro="" textlink="">
      <xdr:nvSpPr>
        <xdr:cNvPr id="8" name="TextBox 7">
          <a:hlinkClick xmlns:r="http://schemas.openxmlformats.org/officeDocument/2006/relationships" r:id="rId10"/>
          <a:extLst>
            <a:ext uri="{FF2B5EF4-FFF2-40B4-BE49-F238E27FC236}">
              <a16:creationId xmlns:a16="http://schemas.microsoft.com/office/drawing/2014/main" id="{DC6031E4-9981-481C-B9CA-7D40295936B4}"/>
            </a:ext>
          </a:extLst>
        </xdr:cNvPr>
        <xdr:cNvSpPr txBox="1"/>
      </xdr:nvSpPr>
      <xdr:spPr>
        <a:xfrm>
          <a:off x="1571625" y="7708954"/>
          <a:ext cx="1005840" cy="171450"/>
        </a:xfrm>
        <a:prstGeom prst="roundRect">
          <a:avLst/>
        </a:prstGeom>
        <a:solidFill>
          <a:schemeClr val="bg1">
            <a:lumMod val="85000"/>
          </a:schemeClr>
        </a:solid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Go now</a:t>
          </a:r>
        </a:p>
      </xdr:txBody>
    </xdr:sp>
    <xdr:clientData/>
  </xdr:twoCellAnchor>
  <xdr:twoCellAnchor>
    <xdr:from>
      <xdr:col>6</xdr:col>
      <xdr:colOff>16629</xdr:colOff>
      <xdr:row>22</xdr:row>
      <xdr:rowOff>29382</xdr:rowOff>
    </xdr:from>
    <xdr:to>
      <xdr:col>6</xdr:col>
      <xdr:colOff>1022469</xdr:colOff>
      <xdr:row>22</xdr:row>
      <xdr:rowOff>257982</xdr:rowOff>
    </xdr:to>
    <xdr:sp macro="" textlink="">
      <xdr:nvSpPr>
        <xdr:cNvPr id="9" name="TextBox 8">
          <a:hlinkClick xmlns:r="http://schemas.openxmlformats.org/officeDocument/2006/relationships" r:id="rId11"/>
          <a:extLst>
            <a:ext uri="{FF2B5EF4-FFF2-40B4-BE49-F238E27FC236}">
              <a16:creationId xmlns:a16="http://schemas.microsoft.com/office/drawing/2014/main" id="{3F103F0D-2668-4D42-AE35-F574CA5AA2FB}"/>
            </a:ext>
          </a:extLst>
        </xdr:cNvPr>
        <xdr:cNvSpPr txBox="1"/>
      </xdr:nvSpPr>
      <xdr:spPr>
        <a:xfrm>
          <a:off x="2712204" y="7706532"/>
          <a:ext cx="1005840" cy="171450"/>
        </a:xfrm>
        <a:prstGeom prst="roundRect">
          <a:avLst/>
        </a:prstGeom>
        <a:solidFill>
          <a:schemeClr val="bg1">
            <a:lumMod val="85000"/>
          </a:schemeClr>
        </a:solid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Go now</a:t>
          </a:r>
        </a:p>
      </xdr:txBody>
    </xdr:sp>
    <xdr:clientData/>
  </xdr:twoCellAnchor>
  <xdr:twoCellAnchor>
    <xdr:from>
      <xdr:col>8</xdr:col>
      <xdr:colOff>16629</xdr:colOff>
      <xdr:row>22</xdr:row>
      <xdr:rowOff>29382</xdr:rowOff>
    </xdr:from>
    <xdr:to>
      <xdr:col>8</xdr:col>
      <xdr:colOff>1022469</xdr:colOff>
      <xdr:row>22</xdr:row>
      <xdr:rowOff>257982</xdr:rowOff>
    </xdr:to>
    <xdr:sp macro="" textlink="">
      <xdr:nvSpPr>
        <xdr:cNvPr id="10" name="TextBox 9">
          <a:hlinkClick xmlns:r="http://schemas.openxmlformats.org/officeDocument/2006/relationships" r:id="rId12"/>
          <a:extLst>
            <a:ext uri="{FF2B5EF4-FFF2-40B4-BE49-F238E27FC236}">
              <a16:creationId xmlns:a16="http://schemas.microsoft.com/office/drawing/2014/main" id="{C5AF56A2-DF5F-4E07-8FBA-D76D37FB295F}"/>
            </a:ext>
          </a:extLst>
        </xdr:cNvPr>
        <xdr:cNvSpPr txBox="1"/>
      </xdr:nvSpPr>
      <xdr:spPr>
        <a:xfrm>
          <a:off x="3855204" y="7706532"/>
          <a:ext cx="1005840" cy="171450"/>
        </a:xfrm>
        <a:prstGeom prst="roundRect">
          <a:avLst/>
        </a:prstGeom>
        <a:solidFill>
          <a:schemeClr val="bg1">
            <a:lumMod val="85000"/>
          </a:schemeClr>
        </a:solid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Go now</a:t>
          </a:r>
        </a:p>
      </xdr:txBody>
    </xdr:sp>
    <xdr:clientData/>
  </xdr:twoCellAnchor>
  <xdr:twoCellAnchor>
    <xdr:from>
      <xdr:col>4</xdr:col>
      <xdr:colOff>19050</xdr:colOff>
      <xdr:row>24</xdr:row>
      <xdr:rowOff>31804</xdr:rowOff>
    </xdr:from>
    <xdr:to>
      <xdr:col>4</xdr:col>
      <xdr:colOff>1024890</xdr:colOff>
      <xdr:row>24</xdr:row>
      <xdr:rowOff>260404</xdr:rowOff>
    </xdr:to>
    <xdr:sp macro="" textlink="">
      <xdr:nvSpPr>
        <xdr:cNvPr id="11" name="TextBox 10">
          <a:hlinkClick xmlns:r="http://schemas.openxmlformats.org/officeDocument/2006/relationships" r:id="rId13"/>
          <a:extLst>
            <a:ext uri="{FF2B5EF4-FFF2-40B4-BE49-F238E27FC236}">
              <a16:creationId xmlns:a16="http://schemas.microsoft.com/office/drawing/2014/main" id="{9C472CD7-9EBE-401E-9B24-98EAF34BBDC5}"/>
            </a:ext>
          </a:extLst>
        </xdr:cNvPr>
        <xdr:cNvSpPr txBox="1"/>
      </xdr:nvSpPr>
      <xdr:spPr>
        <a:xfrm>
          <a:off x="1571625" y="8109004"/>
          <a:ext cx="1005840" cy="171450"/>
        </a:xfrm>
        <a:prstGeom prst="roundRect">
          <a:avLst/>
        </a:prstGeom>
        <a:solidFill>
          <a:schemeClr val="bg1">
            <a:lumMod val="85000"/>
          </a:schemeClr>
        </a:solid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Go now</a:t>
          </a:r>
        </a:p>
      </xdr:txBody>
    </xdr:sp>
    <xdr:clientData/>
  </xdr:twoCellAnchor>
  <xdr:twoCellAnchor>
    <xdr:from>
      <xdr:col>6</xdr:col>
      <xdr:colOff>16629</xdr:colOff>
      <xdr:row>24</xdr:row>
      <xdr:rowOff>28575</xdr:rowOff>
    </xdr:from>
    <xdr:to>
      <xdr:col>6</xdr:col>
      <xdr:colOff>1022469</xdr:colOff>
      <xdr:row>24</xdr:row>
      <xdr:rowOff>257175</xdr:rowOff>
    </xdr:to>
    <xdr:sp macro="" textlink="">
      <xdr:nvSpPr>
        <xdr:cNvPr id="12" name="TextBox 11">
          <a:hlinkClick xmlns:r="http://schemas.openxmlformats.org/officeDocument/2006/relationships" r:id="rId14"/>
          <a:extLst>
            <a:ext uri="{FF2B5EF4-FFF2-40B4-BE49-F238E27FC236}">
              <a16:creationId xmlns:a16="http://schemas.microsoft.com/office/drawing/2014/main" id="{CD28650B-0079-4639-9EA1-584423973579}"/>
            </a:ext>
          </a:extLst>
        </xdr:cNvPr>
        <xdr:cNvSpPr txBox="1"/>
      </xdr:nvSpPr>
      <xdr:spPr>
        <a:xfrm>
          <a:off x="2712204" y="8105775"/>
          <a:ext cx="1005840" cy="171450"/>
        </a:xfrm>
        <a:prstGeom prst="roundRect">
          <a:avLst/>
        </a:prstGeom>
        <a:solidFill>
          <a:schemeClr val="bg1">
            <a:lumMod val="85000"/>
          </a:schemeClr>
        </a:solid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Go now</a:t>
          </a:r>
        </a:p>
      </xdr:txBody>
    </xdr:sp>
    <xdr:clientData/>
  </xdr:twoCellAnchor>
  <xdr:twoCellAnchor>
    <xdr:from>
      <xdr:col>8</xdr:col>
      <xdr:colOff>16629</xdr:colOff>
      <xdr:row>24</xdr:row>
      <xdr:rowOff>28575</xdr:rowOff>
    </xdr:from>
    <xdr:to>
      <xdr:col>8</xdr:col>
      <xdr:colOff>1022469</xdr:colOff>
      <xdr:row>24</xdr:row>
      <xdr:rowOff>257175</xdr:rowOff>
    </xdr:to>
    <xdr:sp macro="" textlink="">
      <xdr:nvSpPr>
        <xdr:cNvPr id="13" name="TextBox 12">
          <a:hlinkClick xmlns:r="http://schemas.openxmlformats.org/officeDocument/2006/relationships" r:id="rId15"/>
          <a:extLst>
            <a:ext uri="{FF2B5EF4-FFF2-40B4-BE49-F238E27FC236}">
              <a16:creationId xmlns:a16="http://schemas.microsoft.com/office/drawing/2014/main" id="{0543A740-238A-4AFB-9239-564E1C411282}"/>
            </a:ext>
          </a:extLst>
        </xdr:cNvPr>
        <xdr:cNvSpPr txBox="1"/>
      </xdr:nvSpPr>
      <xdr:spPr>
        <a:xfrm>
          <a:off x="3855204" y="8105775"/>
          <a:ext cx="1005840" cy="171450"/>
        </a:xfrm>
        <a:prstGeom prst="roundRect">
          <a:avLst/>
        </a:prstGeom>
        <a:solidFill>
          <a:schemeClr val="bg1">
            <a:lumMod val="85000"/>
          </a:schemeClr>
        </a:solid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Go now</a:t>
          </a:r>
        </a:p>
      </xdr:txBody>
    </xdr:sp>
    <xdr:clientData/>
  </xdr:twoCellAnchor>
  <xdr:twoCellAnchor>
    <xdr:from>
      <xdr:col>4</xdr:col>
      <xdr:colOff>19050</xdr:colOff>
      <xdr:row>26</xdr:row>
      <xdr:rowOff>31804</xdr:rowOff>
    </xdr:from>
    <xdr:to>
      <xdr:col>4</xdr:col>
      <xdr:colOff>1024890</xdr:colOff>
      <xdr:row>26</xdr:row>
      <xdr:rowOff>260404</xdr:rowOff>
    </xdr:to>
    <xdr:sp macro="" textlink="">
      <xdr:nvSpPr>
        <xdr:cNvPr id="14" name="TextBox 13">
          <a:hlinkClick xmlns:r="http://schemas.openxmlformats.org/officeDocument/2006/relationships" r:id="rId16"/>
          <a:extLst>
            <a:ext uri="{FF2B5EF4-FFF2-40B4-BE49-F238E27FC236}">
              <a16:creationId xmlns:a16="http://schemas.microsoft.com/office/drawing/2014/main" id="{27D99F0F-1394-4615-954D-441CD23EE903}"/>
            </a:ext>
          </a:extLst>
        </xdr:cNvPr>
        <xdr:cNvSpPr txBox="1"/>
      </xdr:nvSpPr>
      <xdr:spPr>
        <a:xfrm>
          <a:off x="1571625" y="8509054"/>
          <a:ext cx="1005840" cy="171450"/>
        </a:xfrm>
        <a:prstGeom prst="roundRect">
          <a:avLst/>
        </a:prstGeom>
        <a:solidFill>
          <a:schemeClr val="bg1">
            <a:lumMod val="85000"/>
          </a:schemeClr>
        </a:solid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Go now</a:t>
          </a:r>
        </a:p>
      </xdr:txBody>
    </xdr:sp>
    <xdr:clientData/>
  </xdr:twoCellAnchor>
  <xdr:twoCellAnchor>
    <xdr:from>
      <xdr:col>6</xdr:col>
      <xdr:colOff>16629</xdr:colOff>
      <xdr:row>26</xdr:row>
      <xdr:rowOff>28575</xdr:rowOff>
    </xdr:from>
    <xdr:to>
      <xdr:col>6</xdr:col>
      <xdr:colOff>1022469</xdr:colOff>
      <xdr:row>26</xdr:row>
      <xdr:rowOff>257175</xdr:rowOff>
    </xdr:to>
    <xdr:sp macro="" textlink="">
      <xdr:nvSpPr>
        <xdr:cNvPr id="15" name="TextBox 14">
          <a:hlinkClick xmlns:r="http://schemas.openxmlformats.org/officeDocument/2006/relationships" r:id="rId17"/>
          <a:extLst>
            <a:ext uri="{FF2B5EF4-FFF2-40B4-BE49-F238E27FC236}">
              <a16:creationId xmlns:a16="http://schemas.microsoft.com/office/drawing/2014/main" id="{CA128FE3-2923-4473-91A1-C00B98581368}"/>
            </a:ext>
          </a:extLst>
        </xdr:cNvPr>
        <xdr:cNvSpPr txBox="1"/>
      </xdr:nvSpPr>
      <xdr:spPr>
        <a:xfrm>
          <a:off x="2712204" y="8505825"/>
          <a:ext cx="1005840" cy="171450"/>
        </a:xfrm>
        <a:prstGeom prst="roundRect">
          <a:avLst/>
        </a:prstGeom>
        <a:solidFill>
          <a:schemeClr val="bg1">
            <a:lumMod val="85000"/>
          </a:schemeClr>
        </a:solid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Go now</a:t>
          </a:r>
        </a:p>
      </xdr:txBody>
    </xdr:sp>
    <xdr:clientData/>
  </xdr:twoCellAnchor>
  <xdr:twoCellAnchor>
    <xdr:from>
      <xdr:col>8</xdr:col>
      <xdr:colOff>16629</xdr:colOff>
      <xdr:row>26</xdr:row>
      <xdr:rowOff>28575</xdr:rowOff>
    </xdr:from>
    <xdr:to>
      <xdr:col>8</xdr:col>
      <xdr:colOff>1022469</xdr:colOff>
      <xdr:row>26</xdr:row>
      <xdr:rowOff>257175</xdr:rowOff>
    </xdr:to>
    <xdr:sp macro="" textlink="">
      <xdr:nvSpPr>
        <xdr:cNvPr id="16" name="TextBox 15">
          <a:hlinkClick xmlns:r="http://schemas.openxmlformats.org/officeDocument/2006/relationships" r:id="rId18"/>
          <a:extLst>
            <a:ext uri="{FF2B5EF4-FFF2-40B4-BE49-F238E27FC236}">
              <a16:creationId xmlns:a16="http://schemas.microsoft.com/office/drawing/2014/main" id="{6BA05393-CA26-4617-8EDA-8703C5CEF2B4}"/>
            </a:ext>
          </a:extLst>
        </xdr:cNvPr>
        <xdr:cNvSpPr txBox="1"/>
      </xdr:nvSpPr>
      <xdr:spPr>
        <a:xfrm>
          <a:off x="3855204" y="8505825"/>
          <a:ext cx="1005840" cy="171450"/>
        </a:xfrm>
        <a:prstGeom prst="roundRect">
          <a:avLst/>
        </a:prstGeom>
        <a:solidFill>
          <a:schemeClr val="bg1">
            <a:lumMod val="85000"/>
          </a:schemeClr>
        </a:solid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Go now</a:t>
          </a:r>
        </a:p>
      </xdr:txBody>
    </xdr:sp>
    <xdr:clientData/>
  </xdr:twoCellAnchor>
  <xdr:twoCellAnchor>
    <xdr:from>
      <xdr:col>13</xdr:col>
      <xdr:colOff>561977</xdr:colOff>
      <xdr:row>109</xdr:row>
      <xdr:rowOff>190500</xdr:rowOff>
    </xdr:from>
    <xdr:to>
      <xdr:col>16</xdr:col>
      <xdr:colOff>76200</xdr:colOff>
      <xdr:row>112</xdr:row>
      <xdr:rowOff>0</xdr:rowOff>
    </xdr:to>
    <xdr:sp macro="" textlink="">
      <xdr:nvSpPr>
        <xdr:cNvPr id="17" name="Rectangle: Rounded Corners 16">
          <a:hlinkClick xmlns:r="http://schemas.openxmlformats.org/officeDocument/2006/relationships" r:id="rId19"/>
          <a:extLst>
            <a:ext uri="{FF2B5EF4-FFF2-40B4-BE49-F238E27FC236}">
              <a16:creationId xmlns:a16="http://schemas.microsoft.com/office/drawing/2014/main" id="{9D6D29CF-CBEC-4CC1-8288-1693F7646355}"/>
            </a:ext>
          </a:extLst>
        </xdr:cNvPr>
        <xdr:cNvSpPr/>
      </xdr:nvSpPr>
      <xdr:spPr>
        <a:xfrm>
          <a:off x="8772527" y="23298150"/>
          <a:ext cx="1343023" cy="27622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ysClr val="windowText" lastClr="000000"/>
              </a:solidFill>
            </a:rPr>
            <a:t>Breaker</a:t>
          </a:r>
          <a:r>
            <a:rPr lang="en-US" sz="1100" b="1" baseline="0">
              <a:solidFill>
                <a:sysClr val="windowText" lastClr="000000"/>
              </a:solidFill>
            </a:rPr>
            <a:t> schedule</a:t>
          </a:r>
          <a:endParaRPr lang="en-US" sz="1100" b="1">
            <a:solidFill>
              <a:sysClr val="windowText" lastClr="000000"/>
            </a:solidFill>
          </a:endParaRPr>
        </a:p>
      </xdr:txBody>
    </xdr:sp>
    <xdr:clientData/>
  </xdr:twoCellAnchor>
  <xdr:twoCellAnchor editAs="oneCell">
    <xdr:from>
      <xdr:col>4</xdr:col>
      <xdr:colOff>876300</xdr:colOff>
      <xdr:row>41</xdr:row>
      <xdr:rowOff>133351</xdr:rowOff>
    </xdr:from>
    <xdr:to>
      <xdr:col>19</xdr:col>
      <xdr:colOff>9525</xdr:colOff>
      <xdr:row>51</xdr:row>
      <xdr:rowOff>63501</xdr:rowOff>
    </xdr:to>
    <xdr:pic>
      <xdr:nvPicPr>
        <xdr:cNvPr id="18" name="Picture 17">
          <a:extLst>
            <a:ext uri="{FF2B5EF4-FFF2-40B4-BE49-F238E27FC236}">
              <a16:creationId xmlns:a16="http://schemas.microsoft.com/office/drawing/2014/main" id="{5015EACC-921F-4534-AB9C-D42422C9C7F2}"/>
            </a:ext>
          </a:extLst>
        </xdr:cNvPr>
        <xdr:cNvPicPr>
          <a:picLocks noChangeAspect="1"/>
        </xdr:cNvPicPr>
      </xdr:nvPicPr>
      <xdr:blipFill rotWithShape="1">
        <a:blip xmlns:r="http://schemas.openxmlformats.org/officeDocument/2006/relationships" r:embed="rId20"/>
        <a:srcRect l="439" r="1" b="13247"/>
        <a:stretch/>
      </xdr:blipFill>
      <xdr:spPr>
        <a:xfrm>
          <a:off x="3333750" y="9169401"/>
          <a:ext cx="8785225" cy="1835150"/>
        </a:xfrm>
        <a:prstGeom prst="rect">
          <a:avLst/>
        </a:prstGeom>
      </xdr:spPr>
    </xdr:pic>
    <xdr:clientData/>
  </xdr:twoCellAnchor>
  <xdr:twoCellAnchor>
    <xdr:from>
      <xdr:col>1</xdr:col>
      <xdr:colOff>200025</xdr:colOff>
      <xdr:row>38</xdr:row>
      <xdr:rowOff>28575</xdr:rowOff>
    </xdr:from>
    <xdr:to>
      <xdr:col>4</xdr:col>
      <xdr:colOff>285750</xdr:colOff>
      <xdr:row>41</xdr:row>
      <xdr:rowOff>104775</xdr:rowOff>
    </xdr:to>
    <xdr:sp macro="" textlink="">
      <xdr:nvSpPr>
        <xdr:cNvPr id="19" name="TextBox 18">
          <a:extLst>
            <a:ext uri="{FF2B5EF4-FFF2-40B4-BE49-F238E27FC236}">
              <a16:creationId xmlns:a16="http://schemas.microsoft.com/office/drawing/2014/main" id="{4445E61E-0DC6-4ED1-85BD-E7401706987B}"/>
            </a:ext>
          </a:extLst>
        </xdr:cNvPr>
        <xdr:cNvSpPr txBox="1"/>
      </xdr:nvSpPr>
      <xdr:spPr>
        <a:xfrm>
          <a:off x="200025" y="4848225"/>
          <a:ext cx="1666875" cy="676275"/>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Drop-down</a:t>
          </a:r>
          <a:r>
            <a:rPr lang="en-US" sz="1100" baseline="0"/>
            <a:t> menu showing possible nominal ratings for this circuit breaker:</a:t>
          </a:r>
          <a:endParaRPr lang="en-US" sz="1100"/>
        </a:p>
      </xdr:txBody>
    </xdr:sp>
    <xdr:clientData/>
  </xdr:twoCellAnchor>
  <xdr:twoCellAnchor>
    <xdr:from>
      <xdr:col>10</xdr:col>
      <xdr:colOff>123825</xdr:colOff>
      <xdr:row>28</xdr:row>
      <xdr:rowOff>180974</xdr:rowOff>
    </xdr:from>
    <xdr:to>
      <xdr:col>12</xdr:col>
      <xdr:colOff>28575</xdr:colOff>
      <xdr:row>32</xdr:row>
      <xdr:rowOff>85725</xdr:rowOff>
    </xdr:to>
    <xdr:sp macro="" textlink="">
      <xdr:nvSpPr>
        <xdr:cNvPr id="21" name="TextBox 20">
          <a:extLst>
            <a:ext uri="{FF2B5EF4-FFF2-40B4-BE49-F238E27FC236}">
              <a16:creationId xmlns:a16="http://schemas.microsoft.com/office/drawing/2014/main" id="{CD2AE15A-501B-402A-B126-F418663A8C87}"/>
            </a:ext>
          </a:extLst>
        </xdr:cNvPr>
        <xdr:cNvSpPr txBox="1"/>
      </xdr:nvSpPr>
      <xdr:spPr>
        <a:xfrm>
          <a:off x="6762750" y="6743699"/>
          <a:ext cx="1123950" cy="666751"/>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Select this tab for Tmax XT5 with LSI trip unit</a:t>
          </a:r>
        </a:p>
      </xdr:txBody>
    </xdr:sp>
    <xdr:clientData/>
  </xdr:twoCellAnchor>
  <xdr:twoCellAnchor>
    <xdr:from>
      <xdr:col>12</xdr:col>
      <xdr:colOff>38100</xdr:colOff>
      <xdr:row>32</xdr:row>
      <xdr:rowOff>9525</xdr:rowOff>
    </xdr:from>
    <xdr:to>
      <xdr:col>13</xdr:col>
      <xdr:colOff>216128</xdr:colOff>
      <xdr:row>34</xdr:row>
      <xdr:rowOff>105055</xdr:rowOff>
    </xdr:to>
    <xdr:cxnSp macro="">
      <xdr:nvCxnSpPr>
        <xdr:cNvPr id="23" name="Straight Arrow Connector 22">
          <a:extLst>
            <a:ext uri="{FF2B5EF4-FFF2-40B4-BE49-F238E27FC236}">
              <a16:creationId xmlns:a16="http://schemas.microsoft.com/office/drawing/2014/main" id="{BC436D9B-596D-4574-A431-8EDFA40EE49A}"/>
            </a:ext>
          </a:extLst>
        </xdr:cNvPr>
        <xdr:cNvCxnSpPr>
          <a:endCxn id="25" idx="1"/>
        </xdr:cNvCxnSpPr>
      </xdr:nvCxnSpPr>
      <xdr:spPr>
        <a:xfrm>
          <a:off x="6848475" y="3629025"/>
          <a:ext cx="787628" cy="49558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114300</xdr:colOff>
      <xdr:row>34</xdr:row>
      <xdr:rowOff>38100</xdr:rowOff>
    </xdr:from>
    <xdr:to>
      <xdr:col>14</xdr:col>
      <xdr:colOff>200025</xdr:colOff>
      <xdr:row>36</xdr:row>
      <xdr:rowOff>95250</xdr:rowOff>
    </xdr:to>
    <xdr:sp macro="" textlink="">
      <xdr:nvSpPr>
        <xdr:cNvPr id="25" name="Oval 24">
          <a:extLst>
            <a:ext uri="{FF2B5EF4-FFF2-40B4-BE49-F238E27FC236}">
              <a16:creationId xmlns:a16="http://schemas.microsoft.com/office/drawing/2014/main" id="{2B4AAA1B-61FF-4348-A7B0-19F79F484EA9}"/>
            </a:ext>
          </a:extLst>
        </xdr:cNvPr>
        <xdr:cNvSpPr/>
      </xdr:nvSpPr>
      <xdr:spPr>
        <a:xfrm>
          <a:off x="7534275" y="4057650"/>
          <a:ext cx="695325" cy="4572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285750</xdr:colOff>
      <xdr:row>41</xdr:row>
      <xdr:rowOff>114300</xdr:rowOff>
    </xdr:from>
    <xdr:to>
      <xdr:col>4</xdr:col>
      <xdr:colOff>885825</xdr:colOff>
      <xdr:row>42</xdr:row>
      <xdr:rowOff>180975</xdr:rowOff>
    </xdr:to>
    <xdr:cxnSp macro="">
      <xdr:nvCxnSpPr>
        <xdr:cNvPr id="28" name="Straight Arrow Connector 27">
          <a:extLst>
            <a:ext uri="{FF2B5EF4-FFF2-40B4-BE49-F238E27FC236}">
              <a16:creationId xmlns:a16="http://schemas.microsoft.com/office/drawing/2014/main" id="{ECA2B38E-B6C6-4841-9FA3-0C8ECBDDD026}"/>
            </a:ext>
          </a:extLst>
        </xdr:cNvPr>
        <xdr:cNvCxnSpPr/>
      </xdr:nvCxnSpPr>
      <xdr:spPr>
        <a:xfrm>
          <a:off x="1866900" y="5534025"/>
          <a:ext cx="600075" cy="266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323850</xdr:colOff>
      <xdr:row>55</xdr:row>
      <xdr:rowOff>171450</xdr:rowOff>
    </xdr:from>
    <xdr:to>
      <xdr:col>18</xdr:col>
      <xdr:colOff>577850</xdr:colOff>
      <xdr:row>60</xdr:row>
      <xdr:rowOff>133350</xdr:rowOff>
    </xdr:to>
    <xdr:sp macro="" textlink="">
      <xdr:nvSpPr>
        <xdr:cNvPr id="35" name="TextBox 34">
          <a:extLst>
            <a:ext uri="{FF2B5EF4-FFF2-40B4-BE49-F238E27FC236}">
              <a16:creationId xmlns:a16="http://schemas.microsoft.com/office/drawing/2014/main" id="{50B9E367-A966-43BE-BE6A-E1DEB4253BA8}"/>
            </a:ext>
          </a:extLst>
        </xdr:cNvPr>
        <xdr:cNvSpPr txBox="1"/>
      </xdr:nvSpPr>
      <xdr:spPr>
        <a:xfrm>
          <a:off x="10620375" y="11925300"/>
          <a:ext cx="1473200" cy="914400"/>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'I'</a:t>
          </a:r>
          <a:r>
            <a:rPr lang="en-US" sz="1100"/>
            <a:t> protection</a:t>
          </a:r>
        </a:p>
        <a:p>
          <a:endParaRPr lang="en-US" sz="1100"/>
        </a:p>
        <a:p>
          <a:r>
            <a:rPr lang="en-US" sz="1100"/>
            <a:t>Each of these are also drop-down selections</a:t>
          </a:r>
        </a:p>
      </xdr:txBody>
    </xdr:sp>
    <xdr:clientData/>
  </xdr:twoCellAnchor>
  <xdr:twoCellAnchor>
    <xdr:from>
      <xdr:col>15</xdr:col>
      <xdr:colOff>457200</xdr:colOff>
      <xdr:row>60</xdr:row>
      <xdr:rowOff>0</xdr:rowOff>
    </xdr:from>
    <xdr:to>
      <xdr:col>16</xdr:col>
      <xdr:colOff>323850</xdr:colOff>
      <xdr:row>62</xdr:row>
      <xdr:rowOff>47625</xdr:rowOff>
    </xdr:to>
    <xdr:cxnSp macro="">
      <xdr:nvCxnSpPr>
        <xdr:cNvPr id="36" name="Straight Arrow Connector 35">
          <a:extLst>
            <a:ext uri="{FF2B5EF4-FFF2-40B4-BE49-F238E27FC236}">
              <a16:creationId xmlns:a16="http://schemas.microsoft.com/office/drawing/2014/main" id="{8D78FB8C-C509-40BD-8086-D1AD4D621AA4}"/>
            </a:ext>
          </a:extLst>
        </xdr:cNvPr>
        <xdr:cNvCxnSpPr/>
      </xdr:nvCxnSpPr>
      <xdr:spPr>
        <a:xfrm flipH="1">
          <a:off x="9096375" y="9467850"/>
          <a:ext cx="476250" cy="4476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228600</xdr:colOff>
      <xdr:row>58</xdr:row>
      <xdr:rowOff>104775</xdr:rowOff>
    </xdr:from>
    <xdr:to>
      <xdr:col>14</xdr:col>
      <xdr:colOff>19049</xdr:colOff>
      <xdr:row>59</xdr:row>
      <xdr:rowOff>180975</xdr:rowOff>
    </xdr:to>
    <xdr:sp macro="" textlink="">
      <xdr:nvSpPr>
        <xdr:cNvPr id="40" name="TextBox 39">
          <a:extLst>
            <a:ext uri="{FF2B5EF4-FFF2-40B4-BE49-F238E27FC236}">
              <a16:creationId xmlns:a16="http://schemas.microsoft.com/office/drawing/2014/main" id="{15D031BB-35D2-4829-852A-D7342C9FB500}"/>
            </a:ext>
          </a:extLst>
        </xdr:cNvPr>
        <xdr:cNvSpPr txBox="1"/>
      </xdr:nvSpPr>
      <xdr:spPr>
        <a:xfrm>
          <a:off x="7038975" y="9172575"/>
          <a:ext cx="1009649" cy="276225"/>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'S'</a:t>
          </a:r>
          <a:r>
            <a:rPr lang="en-US" sz="1100"/>
            <a:t> protection</a:t>
          </a:r>
        </a:p>
      </xdr:txBody>
    </xdr:sp>
    <xdr:clientData/>
  </xdr:twoCellAnchor>
  <xdr:twoCellAnchor>
    <xdr:from>
      <xdr:col>11</xdr:col>
      <xdr:colOff>28575</xdr:colOff>
      <xdr:row>59</xdr:row>
      <xdr:rowOff>180975</xdr:rowOff>
    </xdr:from>
    <xdr:to>
      <xdr:col>12</xdr:col>
      <xdr:colOff>228600</xdr:colOff>
      <xdr:row>62</xdr:row>
      <xdr:rowOff>95250</xdr:rowOff>
    </xdr:to>
    <xdr:cxnSp macro="">
      <xdr:nvCxnSpPr>
        <xdr:cNvPr id="41" name="Straight Arrow Connector 40">
          <a:extLst>
            <a:ext uri="{FF2B5EF4-FFF2-40B4-BE49-F238E27FC236}">
              <a16:creationId xmlns:a16="http://schemas.microsoft.com/office/drawing/2014/main" id="{C9E4A691-98DC-422A-BADE-26F27D1165A9}"/>
            </a:ext>
          </a:extLst>
        </xdr:cNvPr>
        <xdr:cNvCxnSpPr/>
      </xdr:nvCxnSpPr>
      <xdr:spPr>
        <a:xfrm flipH="1">
          <a:off x="6229350" y="9448800"/>
          <a:ext cx="809625" cy="5143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819151</xdr:colOff>
      <xdr:row>58</xdr:row>
      <xdr:rowOff>104775</xdr:rowOff>
    </xdr:from>
    <xdr:to>
      <xdr:col>4</xdr:col>
      <xdr:colOff>561976</xdr:colOff>
      <xdr:row>60</xdr:row>
      <xdr:rowOff>0</xdr:rowOff>
    </xdr:to>
    <xdr:sp macro="" textlink="">
      <xdr:nvSpPr>
        <xdr:cNvPr id="43" name="TextBox 42">
          <a:extLst>
            <a:ext uri="{FF2B5EF4-FFF2-40B4-BE49-F238E27FC236}">
              <a16:creationId xmlns:a16="http://schemas.microsoft.com/office/drawing/2014/main" id="{160FDC27-57BC-46D8-85BF-A8AAAA80E6D3}"/>
            </a:ext>
          </a:extLst>
        </xdr:cNvPr>
        <xdr:cNvSpPr txBox="1"/>
      </xdr:nvSpPr>
      <xdr:spPr>
        <a:xfrm>
          <a:off x="1133476" y="9172575"/>
          <a:ext cx="1009650" cy="295275"/>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'L'</a:t>
          </a:r>
          <a:r>
            <a:rPr lang="en-US" sz="1100"/>
            <a:t> protection</a:t>
          </a:r>
        </a:p>
      </xdr:txBody>
    </xdr:sp>
    <xdr:clientData/>
  </xdr:twoCellAnchor>
  <xdr:twoCellAnchor>
    <xdr:from>
      <xdr:col>4</xdr:col>
      <xdr:colOff>571500</xdr:colOff>
      <xdr:row>59</xdr:row>
      <xdr:rowOff>190500</xdr:rowOff>
    </xdr:from>
    <xdr:to>
      <xdr:col>4</xdr:col>
      <xdr:colOff>904875</xdr:colOff>
      <xdr:row>62</xdr:row>
      <xdr:rowOff>76200</xdr:rowOff>
    </xdr:to>
    <xdr:cxnSp macro="">
      <xdr:nvCxnSpPr>
        <xdr:cNvPr id="44" name="Straight Arrow Connector 43">
          <a:extLst>
            <a:ext uri="{FF2B5EF4-FFF2-40B4-BE49-F238E27FC236}">
              <a16:creationId xmlns:a16="http://schemas.microsoft.com/office/drawing/2014/main" id="{003D9A78-498A-46B8-B0E1-6A1CAEAE9BC8}"/>
            </a:ext>
          </a:extLst>
        </xdr:cNvPr>
        <xdr:cNvCxnSpPr/>
      </xdr:nvCxnSpPr>
      <xdr:spPr>
        <a:xfrm>
          <a:off x="2152650" y="9458325"/>
          <a:ext cx="333375" cy="4857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857250</xdr:colOff>
      <xdr:row>71</xdr:row>
      <xdr:rowOff>66656</xdr:rowOff>
    </xdr:from>
    <xdr:to>
      <xdr:col>19</xdr:col>
      <xdr:colOff>9525</xdr:colOff>
      <xdr:row>109</xdr:row>
      <xdr:rowOff>151401</xdr:rowOff>
    </xdr:to>
    <xdr:pic>
      <xdr:nvPicPr>
        <xdr:cNvPr id="47" name="Picture 46">
          <a:extLst>
            <a:ext uri="{FF2B5EF4-FFF2-40B4-BE49-F238E27FC236}">
              <a16:creationId xmlns:a16="http://schemas.microsoft.com/office/drawing/2014/main" id="{D09C0C69-6893-41D4-8D20-AFFCAAACB886}"/>
            </a:ext>
          </a:extLst>
        </xdr:cNvPr>
        <xdr:cNvPicPr>
          <a:picLocks noChangeAspect="1"/>
        </xdr:cNvPicPr>
      </xdr:nvPicPr>
      <xdr:blipFill>
        <a:blip xmlns:r="http://schemas.openxmlformats.org/officeDocument/2006/relationships" r:embed="rId21"/>
        <a:stretch>
          <a:fillRect/>
        </a:stretch>
      </xdr:blipFill>
      <xdr:spPr>
        <a:xfrm>
          <a:off x="2438400" y="11334731"/>
          <a:ext cx="8648700" cy="7685695"/>
        </a:xfrm>
        <a:prstGeom prst="rect">
          <a:avLst/>
        </a:prstGeom>
      </xdr:spPr>
    </xdr:pic>
    <xdr:clientData/>
  </xdr:twoCellAnchor>
  <xdr:twoCellAnchor>
    <xdr:from>
      <xdr:col>10</xdr:col>
      <xdr:colOff>57151</xdr:colOff>
      <xdr:row>104</xdr:row>
      <xdr:rowOff>114300</xdr:rowOff>
    </xdr:from>
    <xdr:to>
      <xdr:col>11</xdr:col>
      <xdr:colOff>457201</xdr:colOff>
      <xdr:row>106</xdr:row>
      <xdr:rowOff>9525</xdr:rowOff>
    </xdr:to>
    <xdr:sp macro="" textlink="">
      <xdr:nvSpPr>
        <xdr:cNvPr id="49" name="TextBox 48">
          <a:extLst>
            <a:ext uri="{FF2B5EF4-FFF2-40B4-BE49-F238E27FC236}">
              <a16:creationId xmlns:a16="http://schemas.microsoft.com/office/drawing/2014/main" id="{065FCCAB-7E8E-4631-BA65-70170DED20B2}"/>
            </a:ext>
          </a:extLst>
        </xdr:cNvPr>
        <xdr:cNvSpPr txBox="1"/>
      </xdr:nvSpPr>
      <xdr:spPr>
        <a:xfrm>
          <a:off x="6438901" y="22221825"/>
          <a:ext cx="1009650" cy="295275"/>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'L'</a:t>
          </a:r>
          <a:r>
            <a:rPr lang="en-US" sz="1100"/>
            <a:t> protection</a:t>
          </a:r>
        </a:p>
      </xdr:txBody>
    </xdr:sp>
    <xdr:clientData/>
  </xdr:twoCellAnchor>
  <xdr:twoCellAnchor>
    <xdr:from>
      <xdr:col>9</xdr:col>
      <xdr:colOff>276225</xdr:colOff>
      <xdr:row>106</xdr:row>
      <xdr:rowOff>19050</xdr:rowOff>
    </xdr:from>
    <xdr:to>
      <xdr:col>10</xdr:col>
      <xdr:colOff>47626</xdr:colOff>
      <xdr:row>106</xdr:row>
      <xdr:rowOff>180975</xdr:rowOff>
    </xdr:to>
    <xdr:cxnSp macro="">
      <xdr:nvCxnSpPr>
        <xdr:cNvPr id="50" name="Straight Arrow Connector 49">
          <a:extLst>
            <a:ext uri="{FF2B5EF4-FFF2-40B4-BE49-F238E27FC236}">
              <a16:creationId xmlns:a16="http://schemas.microsoft.com/office/drawing/2014/main" id="{DAC83A53-8897-42FB-A195-D7240729E979}"/>
            </a:ext>
          </a:extLst>
        </xdr:cNvPr>
        <xdr:cNvCxnSpPr/>
      </xdr:nvCxnSpPr>
      <xdr:spPr>
        <a:xfrm flipH="1">
          <a:off x="6048375" y="22526625"/>
          <a:ext cx="381001" cy="1619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771525</xdr:colOff>
      <xdr:row>105</xdr:row>
      <xdr:rowOff>180956</xdr:rowOff>
    </xdr:from>
    <xdr:to>
      <xdr:col>9</xdr:col>
      <xdr:colOff>438150</xdr:colOff>
      <xdr:row>108</xdr:row>
      <xdr:rowOff>38081</xdr:rowOff>
    </xdr:to>
    <xdr:sp macro="" textlink="">
      <xdr:nvSpPr>
        <xdr:cNvPr id="53" name="Oval 52">
          <a:extLst>
            <a:ext uri="{FF2B5EF4-FFF2-40B4-BE49-F238E27FC236}">
              <a16:creationId xmlns:a16="http://schemas.microsoft.com/office/drawing/2014/main" id="{46DF5070-636D-42F4-A429-57989770ECE9}"/>
            </a:ext>
          </a:extLst>
        </xdr:cNvPr>
        <xdr:cNvSpPr/>
      </xdr:nvSpPr>
      <xdr:spPr>
        <a:xfrm>
          <a:off x="3143250" y="22488506"/>
          <a:ext cx="3067050" cy="4572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447676</xdr:colOff>
      <xdr:row>81</xdr:row>
      <xdr:rowOff>76200</xdr:rowOff>
    </xdr:from>
    <xdr:to>
      <xdr:col>16</xdr:col>
      <xdr:colOff>238126</xdr:colOff>
      <xdr:row>82</xdr:row>
      <xdr:rowOff>171450</xdr:rowOff>
    </xdr:to>
    <xdr:sp macro="" textlink="">
      <xdr:nvSpPr>
        <xdr:cNvPr id="57" name="TextBox 56">
          <a:extLst>
            <a:ext uri="{FF2B5EF4-FFF2-40B4-BE49-F238E27FC236}">
              <a16:creationId xmlns:a16="http://schemas.microsoft.com/office/drawing/2014/main" id="{D65B8524-7375-495F-B633-70FF42B6B292}"/>
            </a:ext>
          </a:extLst>
        </xdr:cNvPr>
        <xdr:cNvSpPr txBox="1"/>
      </xdr:nvSpPr>
      <xdr:spPr>
        <a:xfrm>
          <a:off x="9267826" y="17583150"/>
          <a:ext cx="1009650" cy="295275"/>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'S'</a:t>
          </a:r>
          <a:r>
            <a:rPr lang="en-US" sz="1100"/>
            <a:t> protection</a:t>
          </a:r>
        </a:p>
      </xdr:txBody>
    </xdr:sp>
    <xdr:clientData/>
  </xdr:twoCellAnchor>
  <xdr:twoCellAnchor>
    <xdr:from>
      <xdr:col>14</xdr:col>
      <xdr:colOff>114300</xdr:colOff>
      <xdr:row>82</xdr:row>
      <xdr:rowOff>161925</xdr:rowOff>
    </xdr:from>
    <xdr:to>
      <xdr:col>14</xdr:col>
      <xdr:colOff>457201</xdr:colOff>
      <xdr:row>83</xdr:row>
      <xdr:rowOff>142875</xdr:rowOff>
    </xdr:to>
    <xdr:cxnSp macro="">
      <xdr:nvCxnSpPr>
        <xdr:cNvPr id="58" name="Straight Arrow Connector 57">
          <a:extLst>
            <a:ext uri="{FF2B5EF4-FFF2-40B4-BE49-F238E27FC236}">
              <a16:creationId xmlns:a16="http://schemas.microsoft.com/office/drawing/2014/main" id="{E4CDF94F-5DA0-47CD-80B9-4DD29D7F3012}"/>
            </a:ext>
          </a:extLst>
        </xdr:cNvPr>
        <xdr:cNvCxnSpPr/>
      </xdr:nvCxnSpPr>
      <xdr:spPr>
        <a:xfrm flipH="1">
          <a:off x="8934450" y="17868900"/>
          <a:ext cx="342901" cy="1809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323850</xdr:colOff>
      <xdr:row>82</xdr:row>
      <xdr:rowOff>161906</xdr:rowOff>
    </xdr:from>
    <xdr:to>
      <xdr:col>14</xdr:col>
      <xdr:colOff>342900</xdr:colOff>
      <xdr:row>85</xdr:row>
      <xdr:rowOff>19031</xdr:rowOff>
    </xdr:to>
    <xdr:sp macro="" textlink="">
      <xdr:nvSpPr>
        <xdr:cNvPr id="59" name="Oval 58">
          <a:extLst>
            <a:ext uri="{FF2B5EF4-FFF2-40B4-BE49-F238E27FC236}">
              <a16:creationId xmlns:a16="http://schemas.microsoft.com/office/drawing/2014/main" id="{AF357515-F869-4F16-BB31-16C4B65E663D}"/>
            </a:ext>
          </a:extLst>
        </xdr:cNvPr>
        <xdr:cNvSpPr/>
      </xdr:nvSpPr>
      <xdr:spPr>
        <a:xfrm>
          <a:off x="6096000" y="17868881"/>
          <a:ext cx="3067050" cy="4572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228601</xdr:colOff>
      <xdr:row>89</xdr:row>
      <xdr:rowOff>142875</xdr:rowOff>
    </xdr:from>
    <xdr:to>
      <xdr:col>21</xdr:col>
      <xdr:colOff>19051</xdr:colOff>
      <xdr:row>91</xdr:row>
      <xdr:rowOff>38100</xdr:rowOff>
    </xdr:to>
    <xdr:sp macro="" textlink="">
      <xdr:nvSpPr>
        <xdr:cNvPr id="60" name="TextBox 59">
          <a:extLst>
            <a:ext uri="{FF2B5EF4-FFF2-40B4-BE49-F238E27FC236}">
              <a16:creationId xmlns:a16="http://schemas.microsoft.com/office/drawing/2014/main" id="{A4B092CF-3D7B-4AEB-8579-0A32D63D5546}"/>
            </a:ext>
          </a:extLst>
        </xdr:cNvPr>
        <xdr:cNvSpPr txBox="1"/>
      </xdr:nvSpPr>
      <xdr:spPr>
        <a:xfrm>
          <a:off x="12096751" y="19250025"/>
          <a:ext cx="1009650" cy="295275"/>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'I'</a:t>
          </a:r>
          <a:r>
            <a:rPr lang="en-US" sz="1100"/>
            <a:t> protection</a:t>
          </a:r>
        </a:p>
      </xdr:txBody>
    </xdr:sp>
    <xdr:clientData/>
  </xdr:twoCellAnchor>
  <xdr:twoCellAnchor>
    <xdr:from>
      <xdr:col>18</xdr:col>
      <xdr:colOff>485776</xdr:colOff>
      <xdr:row>91</xdr:row>
      <xdr:rowOff>28575</xdr:rowOff>
    </xdr:from>
    <xdr:to>
      <xdr:col>19</xdr:col>
      <xdr:colOff>238125</xdr:colOff>
      <xdr:row>92</xdr:row>
      <xdr:rowOff>123825</xdr:rowOff>
    </xdr:to>
    <xdr:cxnSp macro="">
      <xdr:nvCxnSpPr>
        <xdr:cNvPr id="61" name="Straight Arrow Connector 60">
          <a:extLst>
            <a:ext uri="{FF2B5EF4-FFF2-40B4-BE49-F238E27FC236}">
              <a16:creationId xmlns:a16="http://schemas.microsoft.com/office/drawing/2014/main" id="{42E1994A-0867-4F44-A121-36D6F2BDA702}"/>
            </a:ext>
          </a:extLst>
        </xdr:cNvPr>
        <xdr:cNvCxnSpPr/>
      </xdr:nvCxnSpPr>
      <xdr:spPr>
        <a:xfrm flipH="1">
          <a:off x="11744326" y="19535775"/>
          <a:ext cx="361949" cy="2952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257175</xdr:colOff>
      <xdr:row>91</xdr:row>
      <xdr:rowOff>161906</xdr:rowOff>
    </xdr:from>
    <xdr:to>
      <xdr:col>19</xdr:col>
      <xdr:colOff>276225</xdr:colOff>
      <xdr:row>94</xdr:row>
      <xdr:rowOff>19031</xdr:rowOff>
    </xdr:to>
    <xdr:sp macro="" textlink="">
      <xdr:nvSpPr>
        <xdr:cNvPr id="62" name="Oval 61">
          <a:extLst>
            <a:ext uri="{FF2B5EF4-FFF2-40B4-BE49-F238E27FC236}">
              <a16:creationId xmlns:a16="http://schemas.microsoft.com/office/drawing/2014/main" id="{98A0EE98-ECCD-4C1E-B319-CA0E02B3F54C}"/>
            </a:ext>
          </a:extLst>
        </xdr:cNvPr>
        <xdr:cNvSpPr/>
      </xdr:nvSpPr>
      <xdr:spPr>
        <a:xfrm>
          <a:off x="9077325" y="19669106"/>
          <a:ext cx="3067050" cy="4572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742950</xdr:colOff>
      <xdr:row>127</xdr:row>
      <xdr:rowOff>179830</xdr:rowOff>
    </xdr:from>
    <xdr:to>
      <xdr:col>18</xdr:col>
      <xdr:colOff>600075</xdr:colOff>
      <xdr:row>147</xdr:row>
      <xdr:rowOff>85097</xdr:rowOff>
    </xdr:to>
    <xdr:pic>
      <xdr:nvPicPr>
        <xdr:cNvPr id="72" name="Picture 71">
          <a:extLst>
            <a:ext uri="{FF2B5EF4-FFF2-40B4-BE49-F238E27FC236}">
              <a16:creationId xmlns:a16="http://schemas.microsoft.com/office/drawing/2014/main" id="{ED4D1EA6-46F8-4568-84DC-25FB95C324B8}"/>
            </a:ext>
          </a:extLst>
        </xdr:cNvPr>
        <xdr:cNvPicPr>
          <a:picLocks noChangeAspect="1"/>
        </xdr:cNvPicPr>
      </xdr:nvPicPr>
      <xdr:blipFill>
        <a:blip xmlns:r="http://schemas.openxmlformats.org/officeDocument/2006/relationships" r:embed="rId22"/>
        <a:stretch>
          <a:fillRect/>
        </a:stretch>
      </xdr:blipFill>
      <xdr:spPr>
        <a:xfrm>
          <a:off x="1847850" y="25382980"/>
          <a:ext cx="10010775" cy="3715267"/>
        </a:xfrm>
        <a:prstGeom prst="rect">
          <a:avLst/>
        </a:prstGeom>
      </xdr:spPr>
    </xdr:pic>
    <xdr:clientData/>
  </xdr:twoCellAnchor>
  <xdr:twoCellAnchor>
    <xdr:from>
      <xdr:col>8</xdr:col>
      <xdr:colOff>828675</xdr:colOff>
      <xdr:row>123</xdr:row>
      <xdr:rowOff>133350</xdr:rowOff>
    </xdr:from>
    <xdr:to>
      <xdr:col>11</xdr:col>
      <xdr:colOff>47625</xdr:colOff>
      <xdr:row>127</xdr:row>
      <xdr:rowOff>63500</xdr:rowOff>
    </xdr:to>
    <xdr:sp macro="" textlink="">
      <xdr:nvSpPr>
        <xdr:cNvPr id="73" name="TextBox 72">
          <a:extLst>
            <a:ext uri="{FF2B5EF4-FFF2-40B4-BE49-F238E27FC236}">
              <a16:creationId xmlns:a16="http://schemas.microsoft.com/office/drawing/2014/main" id="{3C07EB8B-82D7-405D-8DEE-7B9F2BFCE429}"/>
            </a:ext>
          </a:extLst>
        </xdr:cNvPr>
        <xdr:cNvSpPr txBox="1"/>
      </xdr:nvSpPr>
      <xdr:spPr>
        <a:xfrm>
          <a:off x="5753100" y="24336375"/>
          <a:ext cx="1543050" cy="654050"/>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Carefully read these</a:t>
          </a:r>
          <a:r>
            <a:rPr lang="en-US" sz="1100" b="0" baseline="0"/>
            <a:t> Instructions, before using this tab</a:t>
          </a:r>
          <a:endParaRPr lang="en-US" sz="1000" b="0"/>
        </a:p>
      </xdr:txBody>
    </xdr:sp>
    <xdr:clientData/>
  </xdr:twoCellAnchor>
  <xdr:twoCellAnchor>
    <xdr:from>
      <xdr:col>8</xdr:col>
      <xdr:colOff>549276</xdr:colOff>
      <xdr:row>125</xdr:row>
      <xdr:rowOff>139700</xdr:rowOff>
    </xdr:from>
    <xdr:to>
      <xdr:col>8</xdr:col>
      <xdr:colOff>815975</xdr:colOff>
      <xdr:row>128</xdr:row>
      <xdr:rowOff>44450</xdr:rowOff>
    </xdr:to>
    <xdr:cxnSp macro="">
      <xdr:nvCxnSpPr>
        <xdr:cNvPr id="74" name="Straight Arrow Connector 73">
          <a:extLst>
            <a:ext uri="{FF2B5EF4-FFF2-40B4-BE49-F238E27FC236}">
              <a16:creationId xmlns:a16="http://schemas.microsoft.com/office/drawing/2014/main" id="{3470291B-C804-4BF5-B0C1-867EA1311620}"/>
            </a:ext>
          </a:extLst>
        </xdr:cNvPr>
        <xdr:cNvCxnSpPr/>
      </xdr:nvCxnSpPr>
      <xdr:spPr>
        <a:xfrm flipH="1">
          <a:off x="5473701" y="24704675"/>
          <a:ext cx="266699" cy="4476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95250</xdr:colOff>
      <xdr:row>126</xdr:row>
      <xdr:rowOff>139700</xdr:rowOff>
    </xdr:from>
    <xdr:to>
      <xdr:col>18</xdr:col>
      <xdr:colOff>368300</xdr:colOff>
      <xdr:row>133</xdr:row>
      <xdr:rowOff>28575</xdr:rowOff>
    </xdr:to>
    <xdr:sp macro="" textlink="">
      <xdr:nvSpPr>
        <xdr:cNvPr id="77" name="TextBox 76">
          <a:extLst>
            <a:ext uri="{FF2B5EF4-FFF2-40B4-BE49-F238E27FC236}">
              <a16:creationId xmlns:a16="http://schemas.microsoft.com/office/drawing/2014/main" id="{8402DD16-5351-4DA0-9664-5D0C36151F90}"/>
            </a:ext>
          </a:extLst>
        </xdr:cNvPr>
        <xdr:cNvSpPr txBox="1"/>
      </xdr:nvSpPr>
      <xdr:spPr>
        <a:xfrm>
          <a:off x="10391775" y="24885650"/>
          <a:ext cx="1492250" cy="1155700"/>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Carefully read the</a:t>
          </a:r>
          <a:r>
            <a:rPr lang="en-US" sz="1100" b="0" baseline="0"/>
            <a:t> Notes, and consult instruction manual for troubleshooting and complete technical information</a:t>
          </a:r>
          <a:endParaRPr lang="en-US" sz="1000" b="0"/>
        </a:p>
      </xdr:txBody>
    </xdr:sp>
    <xdr:clientData/>
  </xdr:twoCellAnchor>
  <xdr:twoCellAnchor>
    <xdr:from>
      <xdr:col>16</xdr:col>
      <xdr:colOff>158752</xdr:colOff>
      <xdr:row>133</xdr:row>
      <xdr:rowOff>38100</xdr:rowOff>
    </xdr:from>
    <xdr:to>
      <xdr:col>16</xdr:col>
      <xdr:colOff>238125</xdr:colOff>
      <xdr:row>136</xdr:row>
      <xdr:rowOff>44450</xdr:rowOff>
    </xdr:to>
    <xdr:cxnSp macro="">
      <xdr:nvCxnSpPr>
        <xdr:cNvPr id="78" name="Straight Arrow Connector 77">
          <a:extLst>
            <a:ext uri="{FF2B5EF4-FFF2-40B4-BE49-F238E27FC236}">
              <a16:creationId xmlns:a16="http://schemas.microsoft.com/office/drawing/2014/main" id="{2C4058E1-6B40-4C48-AFB5-EE0C5DDC2AFC}"/>
            </a:ext>
          </a:extLst>
        </xdr:cNvPr>
        <xdr:cNvCxnSpPr/>
      </xdr:nvCxnSpPr>
      <xdr:spPr>
        <a:xfrm flipH="1">
          <a:off x="10455277" y="26050875"/>
          <a:ext cx="79373" cy="5492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0</xdr:colOff>
      <xdr:row>118</xdr:row>
      <xdr:rowOff>109680</xdr:rowOff>
    </xdr:from>
    <xdr:to>
      <xdr:col>12</xdr:col>
      <xdr:colOff>171450</xdr:colOff>
      <xdr:row>120</xdr:row>
      <xdr:rowOff>142817</xdr:rowOff>
    </xdr:to>
    <xdr:pic>
      <xdr:nvPicPr>
        <xdr:cNvPr id="80" name="Picture 79">
          <a:extLst>
            <a:ext uri="{FF2B5EF4-FFF2-40B4-BE49-F238E27FC236}">
              <a16:creationId xmlns:a16="http://schemas.microsoft.com/office/drawing/2014/main" id="{CFA6CFAC-D933-4693-BF39-CED2E5A08718}"/>
            </a:ext>
          </a:extLst>
        </xdr:cNvPr>
        <xdr:cNvPicPr>
          <a:picLocks noChangeAspect="1"/>
        </xdr:cNvPicPr>
      </xdr:nvPicPr>
      <xdr:blipFill>
        <a:blip xmlns:r="http://schemas.openxmlformats.org/officeDocument/2006/relationships" r:embed="rId23"/>
        <a:stretch>
          <a:fillRect/>
        </a:stretch>
      </xdr:blipFill>
      <xdr:spPr>
        <a:xfrm>
          <a:off x="2371725" y="25112805"/>
          <a:ext cx="5400675" cy="414137"/>
        </a:xfrm>
        <a:prstGeom prst="rect">
          <a:avLst/>
        </a:prstGeom>
      </xdr:spPr>
    </xdr:pic>
    <xdr:clientData/>
  </xdr:twoCellAnchor>
  <xdr:twoCellAnchor>
    <xdr:from>
      <xdr:col>5</xdr:col>
      <xdr:colOff>9525</xdr:colOff>
      <xdr:row>114</xdr:row>
      <xdr:rowOff>85725</xdr:rowOff>
    </xdr:from>
    <xdr:to>
      <xdr:col>7</xdr:col>
      <xdr:colOff>85725</xdr:colOff>
      <xdr:row>117</xdr:row>
      <xdr:rowOff>123825</xdr:rowOff>
    </xdr:to>
    <xdr:sp macro="" textlink="">
      <xdr:nvSpPr>
        <xdr:cNvPr id="81" name="TextBox 80">
          <a:extLst>
            <a:ext uri="{FF2B5EF4-FFF2-40B4-BE49-F238E27FC236}">
              <a16:creationId xmlns:a16="http://schemas.microsoft.com/office/drawing/2014/main" id="{DAFE45CC-AA61-4BDF-A6E2-FE8EB23DB9B1}"/>
            </a:ext>
          </a:extLst>
        </xdr:cNvPr>
        <xdr:cNvSpPr txBox="1"/>
      </xdr:nvSpPr>
      <xdr:spPr>
        <a:xfrm>
          <a:off x="3438525" y="24136350"/>
          <a:ext cx="1247775" cy="609600"/>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Select this tab for breaker</a:t>
          </a:r>
          <a:r>
            <a:rPr lang="en-US" sz="1100" baseline="0"/>
            <a:t> schedule worksheet</a:t>
          </a:r>
          <a:endParaRPr lang="en-US" sz="1100"/>
        </a:p>
      </xdr:txBody>
    </xdr:sp>
    <xdr:clientData/>
  </xdr:twoCellAnchor>
  <xdr:twoCellAnchor>
    <xdr:from>
      <xdr:col>7</xdr:col>
      <xdr:colOff>57150</xdr:colOff>
      <xdr:row>117</xdr:row>
      <xdr:rowOff>123825</xdr:rowOff>
    </xdr:from>
    <xdr:to>
      <xdr:col>8</xdr:col>
      <xdr:colOff>466725</xdr:colOff>
      <xdr:row>118</xdr:row>
      <xdr:rowOff>171450</xdr:rowOff>
    </xdr:to>
    <xdr:cxnSp macro="">
      <xdr:nvCxnSpPr>
        <xdr:cNvPr id="82" name="Straight Arrow Connector 81">
          <a:extLst>
            <a:ext uri="{FF2B5EF4-FFF2-40B4-BE49-F238E27FC236}">
              <a16:creationId xmlns:a16="http://schemas.microsoft.com/office/drawing/2014/main" id="{E2B0901B-C43E-45F0-A01C-10B3F6DEAD36}"/>
            </a:ext>
          </a:extLst>
        </xdr:cNvPr>
        <xdr:cNvCxnSpPr/>
      </xdr:nvCxnSpPr>
      <xdr:spPr>
        <a:xfrm>
          <a:off x="4657725" y="24936450"/>
          <a:ext cx="523875" cy="2381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419100</xdr:colOff>
      <xdr:row>118</xdr:row>
      <xdr:rowOff>57150</xdr:rowOff>
    </xdr:from>
    <xdr:to>
      <xdr:col>9</xdr:col>
      <xdr:colOff>561975</xdr:colOff>
      <xdr:row>120</xdr:row>
      <xdr:rowOff>133350</xdr:rowOff>
    </xdr:to>
    <xdr:sp macro="" textlink="">
      <xdr:nvSpPr>
        <xdr:cNvPr id="83" name="Oval 82">
          <a:extLst>
            <a:ext uri="{FF2B5EF4-FFF2-40B4-BE49-F238E27FC236}">
              <a16:creationId xmlns:a16="http://schemas.microsoft.com/office/drawing/2014/main" id="{593D544A-6780-4878-9ABD-3CB570A6BFA0}"/>
            </a:ext>
          </a:extLst>
        </xdr:cNvPr>
        <xdr:cNvSpPr/>
      </xdr:nvSpPr>
      <xdr:spPr>
        <a:xfrm>
          <a:off x="5133975" y="25060275"/>
          <a:ext cx="1200150" cy="4572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476250</xdr:colOff>
      <xdr:row>127</xdr:row>
      <xdr:rowOff>177800</xdr:rowOff>
    </xdr:from>
    <xdr:to>
      <xdr:col>2</xdr:col>
      <xdr:colOff>647699</xdr:colOff>
      <xdr:row>131</xdr:row>
      <xdr:rowOff>152400</xdr:rowOff>
    </xdr:to>
    <xdr:sp macro="" textlink="">
      <xdr:nvSpPr>
        <xdr:cNvPr id="87" name="TextBox 86">
          <a:extLst>
            <a:ext uri="{FF2B5EF4-FFF2-40B4-BE49-F238E27FC236}">
              <a16:creationId xmlns:a16="http://schemas.microsoft.com/office/drawing/2014/main" id="{430C4576-B9FA-4DBF-804A-ADA944DBA820}"/>
            </a:ext>
          </a:extLst>
        </xdr:cNvPr>
        <xdr:cNvSpPr txBox="1"/>
      </xdr:nvSpPr>
      <xdr:spPr>
        <a:xfrm>
          <a:off x="476250" y="25104725"/>
          <a:ext cx="1304924" cy="698500"/>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Type</a:t>
          </a:r>
          <a:r>
            <a:rPr lang="en-US" sz="1100" b="0" baseline="0"/>
            <a:t> </a:t>
          </a:r>
          <a:r>
            <a:rPr lang="en-US" sz="1100" b="0"/>
            <a:t>in</a:t>
          </a:r>
          <a:r>
            <a:rPr lang="en-US" sz="1100" b="0" baseline="0"/>
            <a:t> the project and breaker designations</a:t>
          </a:r>
          <a:endParaRPr lang="en-US" sz="1000" b="0"/>
        </a:p>
      </xdr:txBody>
    </xdr:sp>
    <xdr:clientData/>
  </xdr:twoCellAnchor>
  <xdr:twoCellAnchor>
    <xdr:from>
      <xdr:col>2</xdr:col>
      <xdr:colOff>666750</xdr:colOff>
      <xdr:row>131</xdr:row>
      <xdr:rowOff>28575</xdr:rowOff>
    </xdr:from>
    <xdr:to>
      <xdr:col>5</xdr:col>
      <xdr:colOff>19051</xdr:colOff>
      <xdr:row>133</xdr:row>
      <xdr:rowOff>142875</xdr:rowOff>
    </xdr:to>
    <xdr:cxnSp macro="">
      <xdr:nvCxnSpPr>
        <xdr:cNvPr id="88" name="Straight Arrow Connector 87">
          <a:extLst>
            <a:ext uri="{FF2B5EF4-FFF2-40B4-BE49-F238E27FC236}">
              <a16:creationId xmlns:a16="http://schemas.microsoft.com/office/drawing/2014/main" id="{5A3F8A3C-D785-4457-A037-748F61FE1999}"/>
            </a:ext>
          </a:extLst>
        </xdr:cNvPr>
        <xdr:cNvCxnSpPr/>
      </xdr:nvCxnSpPr>
      <xdr:spPr>
        <a:xfrm>
          <a:off x="1771650" y="27327225"/>
          <a:ext cx="1676401" cy="495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657225</xdr:colOff>
      <xdr:row>131</xdr:row>
      <xdr:rowOff>38100</xdr:rowOff>
    </xdr:from>
    <xdr:to>
      <xdr:col>3</xdr:col>
      <xdr:colOff>104776</xdr:colOff>
      <xdr:row>135</xdr:row>
      <xdr:rowOff>171450</xdr:rowOff>
    </xdr:to>
    <xdr:cxnSp macro="">
      <xdr:nvCxnSpPr>
        <xdr:cNvPr id="90" name="Straight Arrow Connector 89">
          <a:extLst>
            <a:ext uri="{FF2B5EF4-FFF2-40B4-BE49-F238E27FC236}">
              <a16:creationId xmlns:a16="http://schemas.microsoft.com/office/drawing/2014/main" id="{858DF7DF-3954-4442-BA90-69142DE116EC}"/>
            </a:ext>
          </a:extLst>
        </xdr:cNvPr>
        <xdr:cNvCxnSpPr/>
      </xdr:nvCxnSpPr>
      <xdr:spPr>
        <a:xfrm>
          <a:off x="1762125" y="27336750"/>
          <a:ext cx="600076" cy="8953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155</xdr:row>
      <xdr:rowOff>101600</xdr:rowOff>
    </xdr:from>
    <xdr:to>
      <xdr:col>2</xdr:col>
      <xdr:colOff>673100</xdr:colOff>
      <xdr:row>158</xdr:row>
      <xdr:rowOff>66675</xdr:rowOff>
    </xdr:to>
    <xdr:sp macro="" textlink="">
      <xdr:nvSpPr>
        <xdr:cNvPr id="93" name="TextBox 92">
          <a:extLst>
            <a:ext uri="{FF2B5EF4-FFF2-40B4-BE49-F238E27FC236}">
              <a16:creationId xmlns:a16="http://schemas.microsoft.com/office/drawing/2014/main" id="{838A4845-0A1C-4E54-AD43-43EBD8E6CD81}"/>
            </a:ext>
          </a:extLst>
        </xdr:cNvPr>
        <xdr:cNvSpPr txBox="1"/>
      </xdr:nvSpPr>
      <xdr:spPr>
        <a:xfrm>
          <a:off x="609600" y="30105350"/>
          <a:ext cx="1196975" cy="508000"/>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Frame Size drop-down selection</a:t>
          </a:r>
          <a:endParaRPr lang="en-US" sz="1000" b="0"/>
        </a:p>
      </xdr:txBody>
    </xdr:sp>
    <xdr:clientData/>
  </xdr:twoCellAnchor>
  <xdr:twoCellAnchor>
    <xdr:from>
      <xdr:col>2</xdr:col>
      <xdr:colOff>685799</xdr:colOff>
      <xdr:row>157</xdr:row>
      <xdr:rowOff>9525</xdr:rowOff>
    </xdr:from>
    <xdr:to>
      <xdr:col>5</xdr:col>
      <xdr:colOff>57150</xdr:colOff>
      <xdr:row>159</xdr:row>
      <xdr:rowOff>114300</xdr:rowOff>
    </xdr:to>
    <xdr:cxnSp macro="">
      <xdr:nvCxnSpPr>
        <xdr:cNvPr id="94" name="Straight Arrow Connector 93">
          <a:extLst>
            <a:ext uri="{FF2B5EF4-FFF2-40B4-BE49-F238E27FC236}">
              <a16:creationId xmlns:a16="http://schemas.microsoft.com/office/drawing/2014/main" id="{61662FDC-41EF-4E27-B066-077A98F739CB}"/>
            </a:ext>
          </a:extLst>
        </xdr:cNvPr>
        <xdr:cNvCxnSpPr/>
      </xdr:nvCxnSpPr>
      <xdr:spPr>
        <a:xfrm>
          <a:off x="1790699" y="31889700"/>
          <a:ext cx="1695451" cy="4857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600075</xdr:colOff>
      <xdr:row>165</xdr:row>
      <xdr:rowOff>66675</xdr:rowOff>
    </xdr:from>
    <xdr:to>
      <xdr:col>18</xdr:col>
      <xdr:colOff>571501</xdr:colOff>
      <xdr:row>179</xdr:row>
      <xdr:rowOff>141456</xdr:rowOff>
    </xdr:to>
    <xdr:pic>
      <xdr:nvPicPr>
        <xdr:cNvPr id="97" name="Picture 96">
          <a:extLst>
            <a:ext uri="{FF2B5EF4-FFF2-40B4-BE49-F238E27FC236}">
              <a16:creationId xmlns:a16="http://schemas.microsoft.com/office/drawing/2014/main" id="{A5D7907B-658B-4DA5-B316-773DEAC6C2BB}"/>
            </a:ext>
          </a:extLst>
        </xdr:cNvPr>
        <xdr:cNvPicPr>
          <a:picLocks noChangeAspect="1"/>
        </xdr:cNvPicPr>
      </xdr:nvPicPr>
      <xdr:blipFill>
        <a:blip xmlns:r="http://schemas.openxmlformats.org/officeDocument/2006/relationships" r:embed="rId24"/>
        <a:stretch>
          <a:fillRect/>
        </a:stretch>
      </xdr:blipFill>
      <xdr:spPr>
        <a:xfrm>
          <a:off x="1704975" y="33480375"/>
          <a:ext cx="10125076" cy="2748131"/>
        </a:xfrm>
        <a:prstGeom prst="rect">
          <a:avLst/>
        </a:prstGeom>
      </xdr:spPr>
    </xdr:pic>
    <xdr:clientData/>
  </xdr:twoCellAnchor>
  <xdr:twoCellAnchor>
    <xdr:from>
      <xdr:col>1</xdr:col>
      <xdr:colOff>209550</xdr:colOff>
      <xdr:row>171</xdr:row>
      <xdr:rowOff>57149</xdr:rowOff>
    </xdr:from>
    <xdr:to>
      <xdr:col>3</xdr:col>
      <xdr:colOff>57150</xdr:colOff>
      <xdr:row>173</xdr:row>
      <xdr:rowOff>180974</xdr:rowOff>
    </xdr:to>
    <xdr:sp macro="" textlink="">
      <xdr:nvSpPr>
        <xdr:cNvPr id="98" name="TextBox 97">
          <a:extLst>
            <a:ext uri="{FF2B5EF4-FFF2-40B4-BE49-F238E27FC236}">
              <a16:creationId xmlns:a16="http://schemas.microsoft.com/office/drawing/2014/main" id="{84B0C411-36E7-491E-98E8-DC85E229D3B0}"/>
            </a:ext>
          </a:extLst>
        </xdr:cNvPr>
        <xdr:cNvSpPr txBox="1"/>
      </xdr:nvSpPr>
      <xdr:spPr>
        <a:xfrm>
          <a:off x="819150" y="32966024"/>
          <a:ext cx="1581150" cy="485775"/>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Nominal rating (In) drop-down selection</a:t>
          </a:r>
          <a:endParaRPr lang="en-US" sz="1000" b="0"/>
        </a:p>
      </xdr:txBody>
    </xdr:sp>
    <xdr:clientData/>
  </xdr:twoCellAnchor>
  <xdr:twoCellAnchor>
    <xdr:from>
      <xdr:col>3</xdr:col>
      <xdr:colOff>66674</xdr:colOff>
      <xdr:row>172</xdr:row>
      <xdr:rowOff>152400</xdr:rowOff>
    </xdr:from>
    <xdr:to>
      <xdr:col>6</xdr:col>
      <xdr:colOff>476250</xdr:colOff>
      <xdr:row>175</xdr:row>
      <xdr:rowOff>66675</xdr:rowOff>
    </xdr:to>
    <xdr:cxnSp macro="">
      <xdr:nvCxnSpPr>
        <xdr:cNvPr id="99" name="Straight Arrow Connector 98">
          <a:extLst>
            <a:ext uri="{FF2B5EF4-FFF2-40B4-BE49-F238E27FC236}">
              <a16:creationId xmlns:a16="http://schemas.microsoft.com/office/drawing/2014/main" id="{031C139A-7223-42BF-B55B-C7912418C366}"/>
            </a:ext>
          </a:extLst>
        </xdr:cNvPr>
        <xdr:cNvCxnSpPr/>
      </xdr:nvCxnSpPr>
      <xdr:spPr>
        <a:xfrm>
          <a:off x="2324099" y="34899600"/>
          <a:ext cx="1695451" cy="4857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495300</xdr:colOff>
      <xdr:row>181</xdr:row>
      <xdr:rowOff>47625</xdr:rowOff>
    </xdr:from>
    <xdr:to>
      <xdr:col>18</xdr:col>
      <xdr:colOff>600075</xdr:colOff>
      <xdr:row>195</xdr:row>
      <xdr:rowOff>141253</xdr:rowOff>
    </xdr:to>
    <xdr:pic>
      <xdr:nvPicPr>
        <xdr:cNvPr id="100" name="Picture 99">
          <a:extLst>
            <a:ext uri="{FF2B5EF4-FFF2-40B4-BE49-F238E27FC236}">
              <a16:creationId xmlns:a16="http://schemas.microsoft.com/office/drawing/2014/main" id="{BECB94FF-0C99-499B-A833-9179EB44CD08}"/>
            </a:ext>
          </a:extLst>
        </xdr:cNvPr>
        <xdr:cNvPicPr>
          <a:picLocks noChangeAspect="1"/>
        </xdr:cNvPicPr>
      </xdr:nvPicPr>
      <xdr:blipFill>
        <a:blip xmlns:r="http://schemas.openxmlformats.org/officeDocument/2006/relationships" r:embed="rId25"/>
        <a:stretch>
          <a:fillRect/>
        </a:stretch>
      </xdr:blipFill>
      <xdr:spPr>
        <a:xfrm>
          <a:off x="1600200" y="36518850"/>
          <a:ext cx="10258425" cy="2766978"/>
        </a:xfrm>
        <a:prstGeom prst="rect">
          <a:avLst/>
        </a:prstGeom>
      </xdr:spPr>
    </xdr:pic>
    <xdr:clientData/>
  </xdr:twoCellAnchor>
  <xdr:twoCellAnchor>
    <xdr:from>
      <xdr:col>1</xdr:col>
      <xdr:colOff>457200</xdr:colOff>
      <xdr:row>187</xdr:row>
      <xdr:rowOff>19050</xdr:rowOff>
    </xdr:from>
    <xdr:to>
      <xdr:col>4</xdr:col>
      <xdr:colOff>38100</xdr:colOff>
      <xdr:row>189</xdr:row>
      <xdr:rowOff>133350</xdr:rowOff>
    </xdr:to>
    <xdr:sp macro="" textlink="">
      <xdr:nvSpPr>
        <xdr:cNvPr id="101" name="TextBox 100">
          <a:extLst>
            <a:ext uri="{FF2B5EF4-FFF2-40B4-BE49-F238E27FC236}">
              <a16:creationId xmlns:a16="http://schemas.microsoft.com/office/drawing/2014/main" id="{DB7FDCDE-F875-43E0-97A3-2E6995797A1E}"/>
            </a:ext>
          </a:extLst>
        </xdr:cNvPr>
        <xdr:cNvSpPr txBox="1"/>
      </xdr:nvSpPr>
      <xdr:spPr>
        <a:xfrm>
          <a:off x="1066800" y="35833050"/>
          <a:ext cx="1438275" cy="476250"/>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Trip unit drop-down selection</a:t>
          </a:r>
          <a:endParaRPr lang="en-US" sz="1000" b="0"/>
        </a:p>
      </xdr:txBody>
    </xdr:sp>
    <xdr:clientData/>
  </xdr:twoCellAnchor>
  <xdr:twoCellAnchor>
    <xdr:from>
      <xdr:col>4</xdr:col>
      <xdr:colOff>38100</xdr:colOff>
      <xdr:row>188</xdr:row>
      <xdr:rowOff>76200</xdr:rowOff>
    </xdr:from>
    <xdr:to>
      <xdr:col>6</xdr:col>
      <xdr:colOff>723900</xdr:colOff>
      <xdr:row>191</xdr:row>
      <xdr:rowOff>28575</xdr:rowOff>
    </xdr:to>
    <xdr:cxnSp macro="">
      <xdr:nvCxnSpPr>
        <xdr:cNvPr id="102" name="Straight Arrow Connector 101">
          <a:extLst>
            <a:ext uri="{FF2B5EF4-FFF2-40B4-BE49-F238E27FC236}">
              <a16:creationId xmlns:a16="http://schemas.microsoft.com/office/drawing/2014/main" id="{4B643808-CFC6-41F8-8FEB-FFDE7C43B000}"/>
            </a:ext>
          </a:extLst>
        </xdr:cNvPr>
        <xdr:cNvCxnSpPr>
          <a:stCxn id="101" idx="3"/>
        </xdr:cNvCxnSpPr>
      </xdr:nvCxnSpPr>
      <xdr:spPr>
        <a:xfrm>
          <a:off x="2505075" y="36071175"/>
          <a:ext cx="1914525" cy="495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419101</xdr:colOff>
      <xdr:row>197</xdr:row>
      <xdr:rowOff>57150</xdr:rowOff>
    </xdr:from>
    <xdr:to>
      <xdr:col>18</xdr:col>
      <xdr:colOff>590021</xdr:colOff>
      <xdr:row>212</xdr:row>
      <xdr:rowOff>0</xdr:rowOff>
    </xdr:to>
    <xdr:pic>
      <xdr:nvPicPr>
        <xdr:cNvPr id="103" name="Picture 102">
          <a:extLst>
            <a:ext uri="{FF2B5EF4-FFF2-40B4-BE49-F238E27FC236}">
              <a16:creationId xmlns:a16="http://schemas.microsoft.com/office/drawing/2014/main" id="{1A7DF75B-67A2-49EC-A8A8-E578E49C343C}"/>
            </a:ext>
          </a:extLst>
        </xdr:cNvPr>
        <xdr:cNvPicPr>
          <a:picLocks noChangeAspect="1"/>
        </xdr:cNvPicPr>
      </xdr:nvPicPr>
      <xdr:blipFill>
        <a:blip xmlns:r="http://schemas.openxmlformats.org/officeDocument/2006/relationships" r:embed="rId26"/>
        <a:stretch>
          <a:fillRect/>
        </a:stretch>
      </xdr:blipFill>
      <xdr:spPr>
        <a:xfrm>
          <a:off x="1524001" y="39585900"/>
          <a:ext cx="10324570" cy="2790825"/>
        </a:xfrm>
        <a:prstGeom prst="rect">
          <a:avLst/>
        </a:prstGeom>
      </xdr:spPr>
    </xdr:pic>
    <xdr:clientData/>
  </xdr:twoCellAnchor>
  <xdr:twoCellAnchor>
    <xdr:from>
      <xdr:col>5</xdr:col>
      <xdr:colOff>104776</xdr:colOff>
      <xdr:row>212</xdr:row>
      <xdr:rowOff>85725</xdr:rowOff>
    </xdr:from>
    <xdr:to>
      <xdr:col>6</xdr:col>
      <xdr:colOff>1000126</xdr:colOff>
      <xdr:row>214</xdr:row>
      <xdr:rowOff>0</xdr:rowOff>
    </xdr:to>
    <xdr:sp macro="" textlink="">
      <xdr:nvSpPr>
        <xdr:cNvPr id="105" name="TextBox 104">
          <a:extLst>
            <a:ext uri="{FF2B5EF4-FFF2-40B4-BE49-F238E27FC236}">
              <a16:creationId xmlns:a16="http://schemas.microsoft.com/office/drawing/2014/main" id="{DFE159B0-5DAE-4619-BE57-0A2DEE94B9AF}"/>
            </a:ext>
          </a:extLst>
        </xdr:cNvPr>
        <xdr:cNvSpPr txBox="1"/>
      </xdr:nvSpPr>
      <xdr:spPr>
        <a:xfrm>
          <a:off x="3533776" y="42471975"/>
          <a:ext cx="1009650" cy="295275"/>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'L'</a:t>
          </a:r>
          <a:r>
            <a:rPr lang="en-US" sz="1100"/>
            <a:t> protection</a:t>
          </a:r>
        </a:p>
      </xdr:txBody>
    </xdr:sp>
    <xdr:clientData/>
  </xdr:twoCellAnchor>
  <xdr:twoCellAnchor>
    <xdr:from>
      <xdr:col>6</xdr:col>
      <xdr:colOff>914400</xdr:colOff>
      <xdr:row>208</xdr:row>
      <xdr:rowOff>19051</xdr:rowOff>
    </xdr:from>
    <xdr:to>
      <xdr:col>8</xdr:col>
      <xdr:colOff>9525</xdr:colOff>
      <xdr:row>212</xdr:row>
      <xdr:rowOff>66675</xdr:rowOff>
    </xdr:to>
    <xdr:cxnSp macro="">
      <xdr:nvCxnSpPr>
        <xdr:cNvPr id="106" name="Straight Arrow Connector 105">
          <a:extLst>
            <a:ext uri="{FF2B5EF4-FFF2-40B4-BE49-F238E27FC236}">
              <a16:creationId xmlns:a16="http://schemas.microsoft.com/office/drawing/2014/main" id="{42491663-DDA7-4D6F-9AEE-B0BE0FCF93D0}"/>
            </a:ext>
          </a:extLst>
        </xdr:cNvPr>
        <xdr:cNvCxnSpPr/>
      </xdr:nvCxnSpPr>
      <xdr:spPr>
        <a:xfrm flipV="1">
          <a:off x="4457700" y="41643301"/>
          <a:ext cx="266700" cy="80962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714376</xdr:colOff>
      <xdr:row>212</xdr:row>
      <xdr:rowOff>95250</xdr:rowOff>
    </xdr:from>
    <xdr:to>
      <xdr:col>10</xdr:col>
      <xdr:colOff>57151</xdr:colOff>
      <xdr:row>214</xdr:row>
      <xdr:rowOff>9525</xdr:rowOff>
    </xdr:to>
    <xdr:sp macro="" textlink="">
      <xdr:nvSpPr>
        <xdr:cNvPr id="107" name="TextBox 106">
          <a:extLst>
            <a:ext uri="{FF2B5EF4-FFF2-40B4-BE49-F238E27FC236}">
              <a16:creationId xmlns:a16="http://schemas.microsoft.com/office/drawing/2014/main" id="{EF9D183C-ED17-4C41-BE20-CF11CAA9939E}"/>
            </a:ext>
          </a:extLst>
        </xdr:cNvPr>
        <xdr:cNvSpPr txBox="1"/>
      </xdr:nvSpPr>
      <xdr:spPr>
        <a:xfrm>
          <a:off x="5429251" y="42481500"/>
          <a:ext cx="1009650" cy="295275"/>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'S'</a:t>
          </a:r>
          <a:r>
            <a:rPr lang="en-US" sz="1100"/>
            <a:t> protection</a:t>
          </a:r>
        </a:p>
      </xdr:txBody>
    </xdr:sp>
    <xdr:clientData/>
  </xdr:twoCellAnchor>
  <xdr:twoCellAnchor>
    <xdr:from>
      <xdr:col>9</xdr:col>
      <xdr:colOff>161926</xdr:colOff>
      <xdr:row>208</xdr:row>
      <xdr:rowOff>19050</xdr:rowOff>
    </xdr:from>
    <xdr:to>
      <xdr:col>9</xdr:col>
      <xdr:colOff>495300</xdr:colOff>
      <xdr:row>212</xdr:row>
      <xdr:rowOff>95250</xdr:rowOff>
    </xdr:to>
    <xdr:cxnSp macro="">
      <xdr:nvCxnSpPr>
        <xdr:cNvPr id="108" name="Straight Arrow Connector 107">
          <a:extLst>
            <a:ext uri="{FF2B5EF4-FFF2-40B4-BE49-F238E27FC236}">
              <a16:creationId xmlns:a16="http://schemas.microsoft.com/office/drawing/2014/main" id="{5CFB7FDC-289A-4150-BBB9-029128FDBADA}"/>
            </a:ext>
          </a:extLst>
        </xdr:cNvPr>
        <xdr:cNvCxnSpPr>
          <a:stCxn id="107" idx="0"/>
        </xdr:cNvCxnSpPr>
      </xdr:nvCxnSpPr>
      <xdr:spPr>
        <a:xfrm flipV="1">
          <a:off x="5934076" y="41643300"/>
          <a:ext cx="333374" cy="838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333376</xdr:colOff>
      <xdr:row>212</xdr:row>
      <xdr:rowOff>104775</xdr:rowOff>
    </xdr:from>
    <xdr:to>
      <xdr:col>13</xdr:col>
      <xdr:colOff>123826</xdr:colOff>
      <xdr:row>214</xdr:row>
      <xdr:rowOff>19050</xdr:rowOff>
    </xdr:to>
    <xdr:sp macro="" textlink="">
      <xdr:nvSpPr>
        <xdr:cNvPr id="109" name="TextBox 108">
          <a:extLst>
            <a:ext uri="{FF2B5EF4-FFF2-40B4-BE49-F238E27FC236}">
              <a16:creationId xmlns:a16="http://schemas.microsoft.com/office/drawing/2014/main" id="{D3273E89-2B2D-4366-B51D-B6B1928B2BB7}"/>
            </a:ext>
          </a:extLst>
        </xdr:cNvPr>
        <xdr:cNvSpPr txBox="1"/>
      </xdr:nvSpPr>
      <xdr:spPr>
        <a:xfrm>
          <a:off x="7324726" y="42491025"/>
          <a:ext cx="1009650" cy="295275"/>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'I'</a:t>
          </a:r>
          <a:r>
            <a:rPr lang="en-US" sz="1100"/>
            <a:t> protection</a:t>
          </a:r>
        </a:p>
      </xdr:txBody>
    </xdr:sp>
    <xdr:clientData/>
  </xdr:twoCellAnchor>
  <xdr:twoCellAnchor>
    <xdr:from>
      <xdr:col>12</xdr:col>
      <xdr:colOff>19050</xdr:colOff>
      <xdr:row>208</xdr:row>
      <xdr:rowOff>47626</xdr:rowOff>
    </xdr:from>
    <xdr:to>
      <xdr:col>12</xdr:col>
      <xdr:colOff>104775</xdr:colOff>
      <xdr:row>212</xdr:row>
      <xdr:rowOff>142875</xdr:rowOff>
    </xdr:to>
    <xdr:cxnSp macro="">
      <xdr:nvCxnSpPr>
        <xdr:cNvPr id="110" name="Straight Arrow Connector 109">
          <a:extLst>
            <a:ext uri="{FF2B5EF4-FFF2-40B4-BE49-F238E27FC236}">
              <a16:creationId xmlns:a16="http://schemas.microsoft.com/office/drawing/2014/main" id="{76D75870-B3E4-4E09-8A84-C4144BAD4677}"/>
            </a:ext>
          </a:extLst>
        </xdr:cNvPr>
        <xdr:cNvCxnSpPr/>
      </xdr:nvCxnSpPr>
      <xdr:spPr>
        <a:xfrm flipH="1" flipV="1">
          <a:off x="7620000" y="41671876"/>
          <a:ext cx="85725" cy="85724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447676</xdr:colOff>
      <xdr:row>212</xdr:row>
      <xdr:rowOff>104775</xdr:rowOff>
    </xdr:from>
    <xdr:to>
      <xdr:col>16</xdr:col>
      <xdr:colOff>381000</xdr:colOff>
      <xdr:row>214</xdr:row>
      <xdr:rowOff>9072</xdr:rowOff>
    </xdr:to>
    <xdr:sp macro="" textlink="">
      <xdr:nvSpPr>
        <xdr:cNvPr id="117" name="TextBox 116">
          <a:extLst>
            <a:ext uri="{FF2B5EF4-FFF2-40B4-BE49-F238E27FC236}">
              <a16:creationId xmlns:a16="http://schemas.microsoft.com/office/drawing/2014/main" id="{89FA0B7E-C85B-4AED-8CE3-79B46C47D9B7}"/>
            </a:ext>
          </a:extLst>
        </xdr:cNvPr>
        <xdr:cNvSpPr txBox="1"/>
      </xdr:nvSpPr>
      <xdr:spPr>
        <a:xfrm>
          <a:off x="9491890" y="40517989"/>
          <a:ext cx="1148896" cy="267154"/>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'G'</a:t>
          </a:r>
          <a:r>
            <a:rPr lang="en-US" sz="1100"/>
            <a:t> protection</a:t>
          </a:r>
        </a:p>
      </xdr:txBody>
    </xdr:sp>
    <xdr:clientData/>
  </xdr:twoCellAnchor>
  <xdr:twoCellAnchor>
    <xdr:from>
      <xdr:col>14</xdr:col>
      <xdr:colOff>219076</xdr:colOff>
      <xdr:row>208</xdr:row>
      <xdr:rowOff>38100</xdr:rowOff>
    </xdr:from>
    <xdr:to>
      <xdr:col>15</xdr:col>
      <xdr:colOff>228600</xdr:colOff>
      <xdr:row>212</xdr:row>
      <xdr:rowOff>76200</xdr:rowOff>
    </xdr:to>
    <xdr:cxnSp macro="">
      <xdr:nvCxnSpPr>
        <xdr:cNvPr id="118" name="Straight Arrow Connector 117">
          <a:extLst>
            <a:ext uri="{FF2B5EF4-FFF2-40B4-BE49-F238E27FC236}">
              <a16:creationId xmlns:a16="http://schemas.microsoft.com/office/drawing/2014/main" id="{3C49913F-1A86-4883-9262-D67287235B24}"/>
            </a:ext>
          </a:extLst>
        </xdr:cNvPr>
        <xdr:cNvCxnSpPr/>
      </xdr:nvCxnSpPr>
      <xdr:spPr>
        <a:xfrm flipH="1" flipV="1">
          <a:off x="9039226" y="41662350"/>
          <a:ext cx="619124" cy="8001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390525</xdr:colOff>
      <xdr:row>220</xdr:row>
      <xdr:rowOff>171450</xdr:rowOff>
    </xdr:from>
    <xdr:to>
      <xdr:col>16</xdr:col>
      <xdr:colOff>1</xdr:colOff>
      <xdr:row>226</xdr:row>
      <xdr:rowOff>121142</xdr:rowOff>
    </xdr:to>
    <xdr:pic>
      <xdr:nvPicPr>
        <xdr:cNvPr id="125" name="Picture 124">
          <a:extLst>
            <a:ext uri="{FF2B5EF4-FFF2-40B4-BE49-F238E27FC236}">
              <a16:creationId xmlns:a16="http://schemas.microsoft.com/office/drawing/2014/main" id="{9F4FCE62-2994-4742-AC6F-31FCECFD5184}"/>
            </a:ext>
          </a:extLst>
        </xdr:cNvPr>
        <xdr:cNvPicPr>
          <a:picLocks noChangeAspect="1"/>
        </xdr:cNvPicPr>
      </xdr:nvPicPr>
      <xdr:blipFill>
        <a:blip xmlns:r="http://schemas.openxmlformats.org/officeDocument/2006/relationships" r:embed="rId27"/>
        <a:stretch>
          <a:fillRect/>
        </a:stretch>
      </xdr:blipFill>
      <xdr:spPr>
        <a:xfrm>
          <a:off x="1495425" y="44500800"/>
          <a:ext cx="8543926" cy="1099043"/>
        </a:xfrm>
        <a:prstGeom prst="rect">
          <a:avLst/>
        </a:prstGeom>
      </xdr:spPr>
    </xdr:pic>
    <xdr:clientData/>
  </xdr:twoCellAnchor>
  <xdr:twoCellAnchor>
    <xdr:from>
      <xdr:col>11</xdr:col>
      <xdr:colOff>441325</xdr:colOff>
      <xdr:row>223</xdr:row>
      <xdr:rowOff>65314</xdr:rowOff>
    </xdr:from>
    <xdr:to>
      <xdr:col>12</xdr:col>
      <xdr:colOff>327025</xdr:colOff>
      <xdr:row>225</xdr:row>
      <xdr:rowOff>7711</xdr:rowOff>
    </xdr:to>
    <xdr:sp macro="" textlink="">
      <xdr:nvSpPr>
        <xdr:cNvPr id="126" name="Oval 125">
          <a:extLst>
            <a:ext uri="{FF2B5EF4-FFF2-40B4-BE49-F238E27FC236}">
              <a16:creationId xmlns:a16="http://schemas.microsoft.com/office/drawing/2014/main" id="{9B0075E8-ED1E-4691-9564-5B11308A2256}"/>
            </a:ext>
          </a:extLst>
        </xdr:cNvPr>
        <xdr:cNvSpPr/>
      </xdr:nvSpPr>
      <xdr:spPr>
        <a:xfrm>
          <a:off x="7662182" y="42501457"/>
          <a:ext cx="493486" cy="30525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xdr:row>
      <xdr:rowOff>78441</xdr:rowOff>
    </xdr:from>
    <xdr:to>
      <xdr:col>17</xdr:col>
      <xdr:colOff>36792</xdr:colOff>
      <xdr:row>8</xdr:row>
      <xdr:rowOff>279384</xdr:rowOff>
    </xdr:to>
    <xdr:pic>
      <xdr:nvPicPr>
        <xdr:cNvPr id="2" name="Picture 1">
          <a:extLst>
            <a:ext uri="{FF2B5EF4-FFF2-40B4-BE49-F238E27FC236}">
              <a16:creationId xmlns:a16="http://schemas.microsoft.com/office/drawing/2014/main" id="{E1AA4DD4-85CB-4FCF-80EF-21471883E045}"/>
            </a:ext>
          </a:extLst>
        </xdr:cNvPr>
        <xdr:cNvPicPr>
          <a:picLocks noChangeAspect="1"/>
        </xdr:cNvPicPr>
      </xdr:nvPicPr>
      <xdr:blipFill>
        <a:blip xmlns:r="http://schemas.openxmlformats.org/officeDocument/2006/relationships" r:embed="rId1"/>
        <a:stretch>
          <a:fillRect/>
        </a:stretch>
      </xdr:blipFill>
      <xdr:spPr>
        <a:xfrm>
          <a:off x="123265" y="358588"/>
          <a:ext cx="6614645" cy="221800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112059</xdr:colOff>
      <xdr:row>2</xdr:row>
      <xdr:rowOff>56029</xdr:rowOff>
    </xdr:from>
    <xdr:to>
      <xdr:col>17</xdr:col>
      <xdr:colOff>329534</xdr:colOff>
      <xdr:row>8</xdr:row>
      <xdr:rowOff>285776</xdr:rowOff>
    </xdr:to>
    <xdr:pic>
      <xdr:nvPicPr>
        <xdr:cNvPr id="2" name="Picture 1">
          <a:extLst>
            <a:ext uri="{FF2B5EF4-FFF2-40B4-BE49-F238E27FC236}">
              <a16:creationId xmlns:a16="http://schemas.microsoft.com/office/drawing/2014/main" id="{BD0D9C5D-E614-454F-A58B-922B863C5787}"/>
            </a:ext>
          </a:extLst>
        </xdr:cNvPr>
        <xdr:cNvPicPr>
          <a:picLocks noChangeAspect="1"/>
        </xdr:cNvPicPr>
      </xdr:nvPicPr>
      <xdr:blipFill>
        <a:blip xmlns:r="http://schemas.openxmlformats.org/officeDocument/2006/relationships" r:embed="rId1"/>
        <a:stretch>
          <a:fillRect/>
        </a:stretch>
      </xdr:blipFill>
      <xdr:spPr>
        <a:xfrm>
          <a:off x="112059" y="616323"/>
          <a:ext cx="6616034" cy="224680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56029</xdr:rowOff>
    </xdr:from>
    <xdr:to>
      <xdr:col>17</xdr:col>
      <xdr:colOff>388471</xdr:colOff>
      <xdr:row>8</xdr:row>
      <xdr:rowOff>281138</xdr:rowOff>
    </xdr:to>
    <xdr:pic>
      <xdr:nvPicPr>
        <xdr:cNvPr id="2" name="Picture 1">
          <a:extLst>
            <a:ext uri="{FF2B5EF4-FFF2-40B4-BE49-F238E27FC236}">
              <a16:creationId xmlns:a16="http://schemas.microsoft.com/office/drawing/2014/main" id="{040F595C-9E65-4EAB-8788-9E6C64299EFF}"/>
            </a:ext>
          </a:extLst>
        </xdr:cNvPr>
        <xdr:cNvPicPr>
          <a:picLocks noChangeAspect="1"/>
        </xdr:cNvPicPr>
      </xdr:nvPicPr>
      <xdr:blipFill>
        <a:blip xmlns:r="http://schemas.openxmlformats.org/officeDocument/2006/relationships" r:embed="rId1"/>
        <a:stretch>
          <a:fillRect/>
        </a:stretch>
      </xdr:blipFill>
      <xdr:spPr>
        <a:xfrm>
          <a:off x="123265" y="336176"/>
          <a:ext cx="6663765" cy="224216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xdr:row>
      <xdr:rowOff>89647</xdr:rowOff>
    </xdr:from>
    <xdr:to>
      <xdr:col>21</xdr:col>
      <xdr:colOff>490339</xdr:colOff>
      <xdr:row>8</xdr:row>
      <xdr:rowOff>216087</xdr:rowOff>
    </xdr:to>
    <xdr:pic>
      <xdr:nvPicPr>
        <xdr:cNvPr id="2" name="Picture 1">
          <a:extLst>
            <a:ext uri="{FF2B5EF4-FFF2-40B4-BE49-F238E27FC236}">
              <a16:creationId xmlns:a16="http://schemas.microsoft.com/office/drawing/2014/main" id="{7917C5B4-AF41-4AF5-B178-972E40892856}"/>
            </a:ext>
          </a:extLst>
        </xdr:cNvPr>
        <xdr:cNvPicPr>
          <a:picLocks noChangeAspect="1"/>
        </xdr:cNvPicPr>
      </xdr:nvPicPr>
      <xdr:blipFill>
        <a:blip xmlns:r="http://schemas.openxmlformats.org/officeDocument/2006/relationships" r:embed="rId1"/>
        <a:stretch>
          <a:fillRect/>
        </a:stretch>
      </xdr:blipFill>
      <xdr:spPr>
        <a:xfrm>
          <a:off x="123265" y="369794"/>
          <a:ext cx="10306692" cy="214349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112059</xdr:colOff>
      <xdr:row>2</xdr:row>
      <xdr:rowOff>44824</xdr:rowOff>
    </xdr:from>
    <xdr:to>
      <xdr:col>25</xdr:col>
      <xdr:colOff>388472</xdr:colOff>
      <xdr:row>8</xdr:row>
      <xdr:rowOff>299384</xdr:rowOff>
    </xdr:to>
    <xdr:pic>
      <xdr:nvPicPr>
        <xdr:cNvPr id="2" name="Picture 1">
          <a:extLst>
            <a:ext uri="{FF2B5EF4-FFF2-40B4-BE49-F238E27FC236}">
              <a16:creationId xmlns:a16="http://schemas.microsoft.com/office/drawing/2014/main" id="{460BF3EC-0C9F-4AD6-9F78-BC3B48558803}"/>
            </a:ext>
          </a:extLst>
        </xdr:cNvPr>
        <xdr:cNvPicPr>
          <a:picLocks noChangeAspect="1"/>
        </xdr:cNvPicPr>
      </xdr:nvPicPr>
      <xdr:blipFill rotWithShape="1">
        <a:blip xmlns:r="http://schemas.openxmlformats.org/officeDocument/2006/relationships" r:embed="rId1"/>
        <a:srcRect r="2595"/>
        <a:stretch/>
      </xdr:blipFill>
      <xdr:spPr>
        <a:xfrm>
          <a:off x="112059" y="324971"/>
          <a:ext cx="10395325" cy="22716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xdr:row>
      <xdr:rowOff>44823</xdr:rowOff>
    </xdr:from>
    <xdr:to>
      <xdr:col>24</xdr:col>
      <xdr:colOff>388471</xdr:colOff>
      <xdr:row>8</xdr:row>
      <xdr:rowOff>291353</xdr:rowOff>
    </xdr:to>
    <xdr:pic>
      <xdr:nvPicPr>
        <xdr:cNvPr id="2" name="Picture 1">
          <a:extLst>
            <a:ext uri="{FF2B5EF4-FFF2-40B4-BE49-F238E27FC236}">
              <a16:creationId xmlns:a16="http://schemas.microsoft.com/office/drawing/2014/main" id="{C05F900B-B643-4E74-B048-C476EDD3EE05}"/>
            </a:ext>
          </a:extLst>
        </xdr:cNvPr>
        <xdr:cNvPicPr>
          <a:picLocks noChangeAspect="1"/>
        </xdr:cNvPicPr>
      </xdr:nvPicPr>
      <xdr:blipFill rotWithShape="1">
        <a:blip xmlns:r="http://schemas.openxmlformats.org/officeDocument/2006/relationships" r:embed="rId1"/>
        <a:srcRect r="2947"/>
        <a:stretch/>
      </xdr:blipFill>
      <xdr:spPr>
        <a:xfrm>
          <a:off x="123265" y="324970"/>
          <a:ext cx="10372912" cy="226358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2</xdr:row>
      <xdr:rowOff>22411</xdr:rowOff>
    </xdr:from>
    <xdr:to>
      <xdr:col>16</xdr:col>
      <xdr:colOff>29812</xdr:colOff>
      <xdr:row>8</xdr:row>
      <xdr:rowOff>310588</xdr:rowOff>
    </xdr:to>
    <xdr:pic>
      <xdr:nvPicPr>
        <xdr:cNvPr id="2" name="Picture 1">
          <a:extLst>
            <a:ext uri="{FF2B5EF4-FFF2-40B4-BE49-F238E27FC236}">
              <a16:creationId xmlns:a16="http://schemas.microsoft.com/office/drawing/2014/main" id="{09149D2A-7766-4C46-8364-E5EAB27F5901}"/>
            </a:ext>
          </a:extLst>
        </xdr:cNvPr>
        <xdr:cNvPicPr>
          <a:picLocks noChangeAspect="1"/>
        </xdr:cNvPicPr>
      </xdr:nvPicPr>
      <xdr:blipFill>
        <a:blip xmlns:r="http://schemas.openxmlformats.org/officeDocument/2006/relationships" r:embed="rId1"/>
        <a:stretch>
          <a:fillRect/>
        </a:stretch>
      </xdr:blipFill>
      <xdr:spPr>
        <a:xfrm>
          <a:off x="123265" y="302558"/>
          <a:ext cx="6103400" cy="230523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112059</xdr:colOff>
      <xdr:row>2</xdr:row>
      <xdr:rowOff>33617</xdr:rowOff>
    </xdr:from>
    <xdr:to>
      <xdr:col>10</xdr:col>
      <xdr:colOff>80306</xdr:colOff>
      <xdr:row>8</xdr:row>
      <xdr:rowOff>302558</xdr:rowOff>
    </xdr:to>
    <xdr:pic>
      <xdr:nvPicPr>
        <xdr:cNvPr id="2" name="Picture 1">
          <a:extLst>
            <a:ext uri="{FF2B5EF4-FFF2-40B4-BE49-F238E27FC236}">
              <a16:creationId xmlns:a16="http://schemas.microsoft.com/office/drawing/2014/main" id="{7E5D655A-675E-4551-9859-1F7A85D76B67}"/>
            </a:ext>
          </a:extLst>
        </xdr:cNvPr>
        <xdr:cNvPicPr>
          <a:picLocks noChangeAspect="1"/>
        </xdr:cNvPicPr>
      </xdr:nvPicPr>
      <xdr:blipFill>
        <a:blip xmlns:r="http://schemas.openxmlformats.org/officeDocument/2006/relationships" r:embed="rId1"/>
        <a:stretch>
          <a:fillRect/>
        </a:stretch>
      </xdr:blipFill>
      <xdr:spPr>
        <a:xfrm>
          <a:off x="112059" y="313764"/>
          <a:ext cx="3509306" cy="2286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2</xdr:row>
      <xdr:rowOff>44823</xdr:rowOff>
    </xdr:from>
    <xdr:to>
      <xdr:col>10</xdr:col>
      <xdr:colOff>67235</xdr:colOff>
      <xdr:row>8</xdr:row>
      <xdr:rowOff>307700</xdr:rowOff>
    </xdr:to>
    <xdr:pic>
      <xdr:nvPicPr>
        <xdr:cNvPr id="2" name="Picture 1">
          <a:extLst>
            <a:ext uri="{FF2B5EF4-FFF2-40B4-BE49-F238E27FC236}">
              <a16:creationId xmlns:a16="http://schemas.microsoft.com/office/drawing/2014/main" id="{659E2D36-1B42-4BBE-A6B1-563F8DC5D643}"/>
            </a:ext>
          </a:extLst>
        </xdr:cNvPr>
        <xdr:cNvPicPr>
          <a:picLocks noChangeAspect="1"/>
        </xdr:cNvPicPr>
      </xdr:nvPicPr>
      <xdr:blipFill>
        <a:blip xmlns:r="http://schemas.openxmlformats.org/officeDocument/2006/relationships" r:embed="rId1"/>
        <a:stretch>
          <a:fillRect/>
        </a:stretch>
      </xdr:blipFill>
      <xdr:spPr>
        <a:xfrm>
          <a:off x="123265" y="324970"/>
          <a:ext cx="3485029" cy="22799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171449</xdr:colOff>
      <xdr:row>31</xdr:row>
      <xdr:rowOff>111196</xdr:rowOff>
    </xdr:from>
    <xdr:to>
      <xdr:col>16</xdr:col>
      <xdr:colOff>11650</xdr:colOff>
      <xdr:row>60</xdr:row>
      <xdr:rowOff>0</xdr:rowOff>
    </xdr:to>
    <xdr:pic>
      <xdr:nvPicPr>
        <xdr:cNvPr id="5" name="Picture 4">
          <a:extLst>
            <a:ext uri="{FF2B5EF4-FFF2-40B4-BE49-F238E27FC236}">
              <a16:creationId xmlns:a16="http://schemas.microsoft.com/office/drawing/2014/main" id="{51B6BDFF-B0B0-410C-BA0D-3FEAF4B45645}"/>
            </a:ext>
          </a:extLst>
        </xdr:cNvPr>
        <xdr:cNvPicPr>
          <a:picLocks noChangeAspect="1"/>
        </xdr:cNvPicPr>
      </xdr:nvPicPr>
      <xdr:blipFill>
        <a:blip xmlns:r="http://schemas.openxmlformats.org/officeDocument/2006/relationships" r:embed="rId1"/>
        <a:stretch>
          <a:fillRect/>
        </a:stretch>
      </xdr:blipFill>
      <xdr:spPr>
        <a:xfrm>
          <a:off x="581024" y="11436421"/>
          <a:ext cx="8425401" cy="5680004"/>
        </a:xfrm>
        <a:prstGeom prst="rect">
          <a:avLst/>
        </a:prstGeom>
      </xdr:spPr>
    </xdr:pic>
    <xdr:clientData/>
  </xdr:twoCellAnchor>
  <xdr:twoCellAnchor editAs="oneCell">
    <xdr:from>
      <xdr:col>2</xdr:col>
      <xdr:colOff>47625</xdr:colOff>
      <xdr:row>16</xdr:row>
      <xdr:rowOff>19050</xdr:rowOff>
    </xdr:from>
    <xdr:to>
      <xdr:col>6</xdr:col>
      <xdr:colOff>859617</xdr:colOff>
      <xdr:row>31</xdr:row>
      <xdr:rowOff>6350</xdr:rowOff>
    </xdr:to>
    <xdr:pic>
      <xdr:nvPicPr>
        <xdr:cNvPr id="7" name="Picture 6">
          <a:extLst>
            <a:ext uri="{FF2B5EF4-FFF2-40B4-BE49-F238E27FC236}">
              <a16:creationId xmlns:a16="http://schemas.microsoft.com/office/drawing/2014/main" id="{4838F46B-0F76-49B3-985F-287670421A8C}"/>
            </a:ext>
          </a:extLst>
        </xdr:cNvPr>
        <xdr:cNvPicPr>
          <a:picLocks noChangeAspect="1"/>
        </xdr:cNvPicPr>
      </xdr:nvPicPr>
      <xdr:blipFill rotWithShape="1">
        <a:blip xmlns:r="http://schemas.openxmlformats.org/officeDocument/2006/relationships" r:embed="rId2"/>
        <a:srcRect l="-1032" t="-190" r="50964" b="31490"/>
        <a:stretch/>
      </xdr:blipFill>
      <xdr:spPr>
        <a:xfrm>
          <a:off x="457200" y="4095750"/>
          <a:ext cx="3097992" cy="3460750"/>
        </a:xfrm>
        <a:prstGeom prst="rect">
          <a:avLst/>
        </a:prstGeom>
      </xdr:spPr>
    </xdr:pic>
    <xdr:clientData/>
  </xdr:twoCellAnchor>
  <xdr:twoCellAnchor editAs="oneCell">
    <xdr:from>
      <xdr:col>9</xdr:col>
      <xdr:colOff>38100</xdr:colOff>
      <xdr:row>23</xdr:row>
      <xdr:rowOff>123824</xdr:rowOff>
    </xdr:from>
    <xdr:to>
      <xdr:col>15</xdr:col>
      <xdr:colOff>123329</xdr:colOff>
      <xdr:row>30</xdr:row>
      <xdr:rowOff>180974</xdr:rowOff>
    </xdr:to>
    <xdr:pic>
      <xdr:nvPicPr>
        <xdr:cNvPr id="8" name="Picture 7">
          <a:extLst>
            <a:ext uri="{FF2B5EF4-FFF2-40B4-BE49-F238E27FC236}">
              <a16:creationId xmlns:a16="http://schemas.microsoft.com/office/drawing/2014/main" id="{96437B3F-918B-4F11-845B-DFC39A8D621B}"/>
            </a:ext>
          </a:extLst>
        </xdr:cNvPr>
        <xdr:cNvPicPr>
          <a:picLocks noChangeAspect="1"/>
        </xdr:cNvPicPr>
      </xdr:nvPicPr>
      <xdr:blipFill rotWithShape="1">
        <a:blip xmlns:r="http://schemas.openxmlformats.org/officeDocument/2006/relationships" r:embed="rId2"/>
        <a:srcRect l="146" t="68510" r="51541" b="557"/>
        <a:stretch/>
      </xdr:blipFill>
      <xdr:spPr>
        <a:xfrm>
          <a:off x="4972050" y="5600699"/>
          <a:ext cx="3577729" cy="1857375"/>
        </a:xfrm>
        <a:prstGeom prst="rect">
          <a:avLst/>
        </a:prstGeom>
      </xdr:spPr>
    </xdr:pic>
    <xdr:clientData/>
  </xdr:twoCellAnchor>
  <xdr:twoCellAnchor editAs="oneCell">
    <xdr:from>
      <xdr:col>2</xdr:col>
      <xdr:colOff>33703</xdr:colOff>
      <xdr:row>5</xdr:row>
      <xdr:rowOff>25141</xdr:rowOff>
    </xdr:from>
    <xdr:to>
      <xdr:col>10</xdr:col>
      <xdr:colOff>380988</xdr:colOff>
      <xdr:row>15</xdr:row>
      <xdr:rowOff>10502</xdr:rowOff>
    </xdr:to>
    <xdr:pic>
      <xdr:nvPicPr>
        <xdr:cNvPr id="9" name="Picture 8">
          <a:extLst>
            <a:ext uri="{FF2B5EF4-FFF2-40B4-BE49-F238E27FC236}">
              <a16:creationId xmlns:a16="http://schemas.microsoft.com/office/drawing/2014/main" id="{CD073DE7-F5A1-4253-8892-AE5CFDE7390E}"/>
            </a:ext>
          </a:extLst>
        </xdr:cNvPr>
        <xdr:cNvPicPr>
          <a:picLocks noChangeAspect="1"/>
        </xdr:cNvPicPr>
      </xdr:nvPicPr>
      <xdr:blipFill>
        <a:blip xmlns:r="http://schemas.openxmlformats.org/officeDocument/2006/relationships" r:embed="rId3"/>
        <a:stretch>
          <a:fillRect/>
        </a:stretch>
      </xdr:blipFill>
      <xdr:spPr>
        <a:xfrm>
          <a:off x="443278" y="1901566"/>
          <a:ext cx="5452685" cy="19856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179294</xdr:colOff>
      <xdr:row>32</xdr:row>
      <xdr:rowOff>67236</xdr:rowOff>
    </xdr:from>
    <xdr:to>
      <xdr:col>32</xdr:col>
      <xdr:colOff>869202</xdr:colOff>
      <xdr:row>40</xdr:row>
      <xdr:rowOff>12271</xdr:rowOff>
    </xdr:to>
    <xdr:pic>
      <xdr:nvPicPr>
        <xdr:cNvPr id="3" name="Picture 2">
          <a:extLst>
            <a:ext uri="{FF2B5EF4-FFF2-40B4-BE49-F238E27FC236}">
              <a16:creationId xmlns:a16="http://schemas.microsoft.com/office/drawing/2014/main" id="{2E86ECD3-FBFB-4434-AFC5-8E5599D5978E}"/>
            </a:ext>
          </a:extLst>
        </xdr:cNvPr>
        <xdr:cNvPicPr>
          <a:picLocks noChangeAspect="1"/>
        </xdr:cNvPicPr>
      </xdr:nvPicPr>
      <xdr:blipFill>
        <a:blip xmlns:r="http://schemas.openxmlformats.org/officeDocument/2006/relationships" r:embed="rId1"/>
        <a:stretch>
          <a:fillRect/>
        </a:stretch>
      </xdr:blipFill>
      <xdr:spPr>
        <a:xfrm>
          <a:off x="13267765" y="9782736"/>
          <a:ext cx="907676" cy="17764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11206</xdr:colOff>
      <xdr:row>2</xdr:row>
      <xdr:rowOff>89647</xdr:rowOff>
    </xdr:from>
    <xdr:to>
      <xdr:col>21</xdr:col>
      <xdr:colOff>9899</xdr:colOff>
      <xdr:row>8</xdr:row>
      <xdr:rowOff>269412</xdr:rowOff>
    </xdr:to>
    <xdr:pic>
      <xdr:nvPicPr>
        <xdr:cNvPr id="3" name="Picture 2">
          <a:extLst>
            <a:ext uri="{FF2B5EF4-FFF2-40B4-BE49-F238E27FC236}">
              <a16:creationId xmlns:a16="http://schemas.microsoft.com/office/drawing/2014/main" id="{7972C73B-49B2-48A7-B789-13AB0BFDDC44}"/>
            </a:ext>
          </a:extLst>
        </xdr:cNvPr>
        <xdr:cNvPicPr>
          <a:picLocks noChangeAspect="1"/>
        </xdr:cNvPicPr>
      </xdr:nvPicPr>
      <xdr:blipFill>
        <a:blip xmlns:r="http://schemas.openxmlformats.org/officeDocument/2006/relationships" r:embed="rId1"/>
        <a:stretch>
          <a:fillRect/>
        </a:stretch>
      </xdr:blipFill>
      <xdr:spPr>
        <a:xfrm>
          <a:off x="134471" y="661147"/>
          <a:ext cx="8193368" cy="21968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78441</xdr:rowOff>
    </xdr:from>
    <xdr:to>
      <xdr:col>22</xdr:col>
      <xdr:colOff>51470</xdr:colOff>
      <xdr:row>8</xdr:row>
      <xdr:rowOff>291353</xdr:rowOff>
    </xdr:to>
    <xdr:pic>
      <xdr:nvPicPr>
        <xdr:cNvPr id="2" name="Picture 1">
          <a:extLst>
            <a:ext uri="{FF2B5EF4-FFF2-40B4-BE49-F238E27FC236}">
              <a16:creationId xmlns:a16="http://schemas.microsoft.com/office/drawing/2014/main" id="{CBD70E5E-C49C-4F09-93F8-03D508A43B35}"/>
            </a:ext>
          </a:extLst>
        </xdr:cNvPr>
        <xdr:cNvPicPr>
          <a:picLocks noChangeAspect="1"/>
        </xdr:cNvPicPr>
      </xdr:nvPicPr>
      <xdr:blipFill>
        <a:blip xmlns:r="http://schemas.openxmlformats.org/officeDocument/2006/relationships" r:embed="rId1"/>
        <a:stretch>
          <a:fillRect/>
        </a:stretch>
      </xdr:blipFill>
      <xdr:spPr>
        <a:xfrm>
          <a:off x="123265" y="369794"/>
          <a:ext cx="8444676" cy="2229971"/>
        </a:xfrm>
        <a:prstGeom prst="rect">
          <a:avLst/>
        </a:prstGeom>
      </xdr:spPr>
    </xdr:pic>
    <xdr:clientData/>
  </xdr:twoCellAnchor>
  <xdr:oneCellAnchor>
    <xdr:from>
      <xdr:col>22</xdr:col>
      <xdr:colOff>112058</xdr:colOff>
      <xdr:row>3</xdr:row>
      <xdr:rowOff>190500</xdr:rowOff>
    </xdr:from>
    <xdr:ext cx="907676" cy="1776452"/>
    <xdr:pic>
      <xdr:nvPicPr>
        <xdr:cNvPr id="4" name="Picture 3">
          <a:extLst>
            <a:ext uri="{FF2B5EF4-FFF2-40B4-BE49-F238E27FC236}">
              <a16:creationId xmlns:a16="http://schemas.microsoft.com/office/drawing/2014/main" id="{AC926308-8094-49FC-9401-4C1869C9922D}"/>
            </a:ext>
          </a:extLst>
        </xdr:cNvPr>
        <xdr:cNvPicPr>
          <a:picLocks noChangeAspect="1"/>
        </xdr:cNvPicPr>
      </xdr:nvPicPr>
      <xdr:blipFill>
        <a:blip xmlns:r="http://schemas.openxmlformats.org/officeDocument/2006/relationships" r:embed="rId2"/>
        <a:stretch>
          <a:fillRect/>
        </a:stretch>
      </xdr:blipFill>
      <xdr:spPr>
        <a:xfrm>
          <a:off x="8617883" y="1076325"/>
          <a:ext cx="908237" cy="1762444"/>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78441</xdr:rowOff>
    </xdr:from>
    <xdr:to>
      <xdr:col>21</xdr:col>
      <xdr:colOff>499545</xdr:colOff>
      <xdr:row>8</xdr:row>
      <xdr:rowOff>283321</xdr:rowOff>
    </xdr:to>
    <xdr:pic>
      <xdr:nvPicPr>
        <xdr:cNvPr id="2" name="Picture 1">
          <a:extLst>
            <a:ext uri="{FF2B5EF4-FFF2-40B4-BE49-F238E27FC236}">
              <a16:creationId xmlns:a16="http://schemas.microsoft.com/office/drawing/2014/main" id="{BA59A5D3-0622-4C96-9C13-B832AADA3A99}"/>
            </a:ext>
          </a:extLst>
        </xdr:cNvPr>
        <xdr:cNvPicPr>
          <a:picLocks noChangeAspect="1"/>
        </xdr:cNvPicPr>
      </xdr:nvPicPr>
      <xdr:blipFill>
        <a:blip xmlns:r="http://schemas.openxmlformats.org/officeDocument/2006/relationships" r:embed="rId1"/>
        <a:stretch>
          <a:fillRect/>
        </a:stretch>
      </xdr:blipFill>
      <xdr:spPr>
        <a:xfrm>
          <a:off x="123265" y="358588"/>
          <a:ext cx="8388486" cy="2221939"/>
        </a:xfrm>
        <a:prstGeom prst="rect">
          <a:avLst/>
        </a:prstGeom>
      </xdr:spPr>
    </xdr:pic>
    <xdr:clientData/>
  </xdr:twoCellAnchor>
  <xdr:twoCellAnchor editAs="oneCell">
    <xdr:from>
      <xdr:col>22</xdr:col>
      <xdr:colOff>112058</xdr:colOff>
      <xdr:row>3</xdr:row>
      <xdr:rowOff>190500</xdr:rowOff>
    </xdr:from>
    <xdr:to>
      <xdr:col>23</xdr:col>
      <xdr:colOff>515470</xdr:colOff>
      <xdr:row>8</xdr:row>
      <xdr:rowOff>286069</xdr:rowOff>
    </xdr:to>
    <xdr:pic>
      <xdr:nvPicPr>
        <xdr:cNvPr id="3" name="Picture 2">
          <a:extLst>
            <a:ext uri="{FF2B5EF4-FFF2-40B4-BE49-F238E27FC236}">
              <a16:creationId xmlns:a16="http://schemas.microsoft.com/office/drawing/2014/main" id="{6F81FCDE-2273-4083-B357-7C94C3E7BF3E}"/>
            </a:ext>
          </a:extLst>
        </xdr:cNvPr>
        <xdr:cNvPicPr>
          <a:picLocks noChangeAspect="1"/>
        </xdr:cNvPicPr>
      </xdr:nvPicPr>
      <xdr:blipFill>
        <a:blip xmlns:r="http://schemas.openxmlformats.org/officeDocument/2006/relationships" r:embed="rId2"/>
        <a:stretch>
          <a:fillRect/>
        </a:stretch>
      </xdr:blipFill>
      <xdr:spPr>
        <a:xfrm>
          <a:off x="8628529" y="1086971"/>
          <a:ext cx="907676" cy="17764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56029</xdr:rowOff>
    </xdr:from>
    <xdr:to>
      <xdr:col>18</xdr:col>
      <xdr:colOff>194802</xdr:colOff>
      <xdr:row>8</xdr:row>
      <xdr:rowOff>265766</xdr:rowOff>
    </xdr:to>
    <xdr:pic>
      <xdr:nvPicPr>
        <xdr:cNvPr id="2" name="Picture 1">
          <a:extLst>
            <a:ext uri="{FF2B5EF4-FFF2-40B4-BE49-F238E27FC236}">
              <a16:creationId xmlns:a16="http://schemas.microsoft.com/office/drawing/2014/main" id="{32B42189-C314-475D-8A4F-9673F234EB73}"/>
            </a:ext>
          </a:extLst>
        </xdr:cNvPr>
        <xdr:cNvPicPr>
          <a:picLocks noChangeAspect="1"/>
        </xdr:cNvPicPr>
      </xdr:nvPicPr>
      <xdr:blipFill>
        <a:blip xmlns:r="http://schemas.openxmlformats.org/officeDocument/2006/relationships" r:embed="rId1"/>
        <a:stretch>
          <a:fillRect/>
        </a:stretch>
      </xdr:blipFill>
      <xdr:spPr>
        <a:xfrm>
          <a:off x="123265" y="336176"/>
          <a:ext cx="6716625" cy="22267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33618</xdr:colOff>
      <xdr:row>2</xdr:row>
      <xdr:rowOff>56029</xdr:rowOff>
    </xdr:from>
    <xdr:to>
      <xdr:col>19</xdr:col>
      <xdr:colOff>224118</xdr:colOff>
      <xdr:row>8</xdr:row>
      <xdr:rowOff>224118</xdr:rowOff>
    </xdr:to>
    <xdr:pic>
      <xdr:nvPicPr>
        <xdr:cNvPr id="2" name="Picture 1">
          <a:extLst>
            <a:ext uri="{FF2B5EF4-FFF2-40B4-BE49-F238E27FC236}">
              <a16:creationId xmlns:a16="http://schemas.microsoft.com/office/drawing/2014/main" id="{65C60D29-7B6C-4E1A-9E14-98A888D7FAE2}"/>
            </a:ext>
          </a:extLst>
        </xdr:cNvPr>
        <xdr:cNvPicPr>
          <a:picLocks noChangeAspect="1"/>
        </xdr:cNvPicPr>
      </xdr:nvPicPr>
      <xdr:blipFill>
        <a:blip xmlns:r="http://schemas.openxmlformats.org/officeDocument/2006/relationships" r:embed="rId1"/>
        <a:stretch>
          <a:fillRect/>
        </a:stretch>
      </xdr:blipFill>
      <xdr:spPr>
        <a:xfrm>
          <a:off x="156883" y="616323"/>
          <a:ext cx="6914029" cy="2185148"/>
        </a:xfrm>
        <a:prstGeom prst="rect">
          <a:avLst/>
        </a:prstGeom>
      </xdr:spPr>
    </xdr:pic>
    <xdr:clientData/>
  </xdr:twoCellAnchor>
  <xdr:oneCellAnchor>
    <xdr:from>
      <xdr:col>21</xdr:col>
      <xdr:colOff>22412</xdr:colOff>
      <xdr:row>3</xdr:row>
      <xdr:rowOff>44824</xdr:rowOff>
    </xdr:from>
    <xdr:ext cx="907676" cy="1776452"/>
    <xdr:pic>
      <xdr:nvPicPr>
        <xdr:cNvPr id="7" name="Picture 6">
          <a:extLst>
            <a:ext uri="{FF2B5EF4-FFF2-40B4-BE49-F238E27FC236}">
              <a16:creationId xmlns:a16="http://schemas.microsoft.com/office/drawing/2014/main" id="{B632A354-2EE8-493A-8BF5-4395703F6075}"/>
            </a:ext>
          </a:extLst>
        </xdr:cNvPr>
        <xdr:cNvPicPr>
          <a:picLocks noChangeAspect="1"/>
        </xdr:cNvPicPr>
      </xdr:nvPicPr>
      <xdr:blipFill>
        <a:blip xmlns:r="http://schemas.openxmlformats.org/officeDocument/2006/relationships" r:embed="rId2"/>
        <a:stretch>
          <a:fillRect/>
        </a:stretch>
      </xdr:blipFill>
      <xdr:spPr>
        <a:xfrm>
          <a:off x="7698441" y="941295"/>
          <a:ext cx="907676" cy="1776452"/>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44823</xdr:rowOff>
    </xdr:from>
    <xdr:to>
      <xdr:col>19</xdr:col>
      <xdr:colOff>144907</xdr:colOff>
      <xdr:row>8</xdr:row>
      <xdr:rowOff>305732</xdr:rowOff>
    </xdr:to>
    <xdr:pic>
      <xdr:nvPicPr>
        <xdr:cNvPr id="2" name="Picture 1">
          <a:extLst>
            <a:ext uri="{FF2B5EF4-FFF2-40B4-BE49-F238E27FC236}">
              <a16:creationId xmlns:a16="http://schemas.microsoft.com/office/drawing/2014/main" id="{E10ED3CD-C92A-472A-A01C-9E798AEF10D0}"/>
            </a:ext>
          </a:extLst>
        </xdr:cNvPr>
        <xdr:cNvPicPr>
          <a:picLocks noChangeAspect="1"/>
        </xdr:cNvPicPr>
      </xdr:nvPicPr>
      <xdr:blipFill>
        <a:blip xmlns:r="http://schemas.openxmlformats.org/officeDocument/2006/relationships" r:embed="rId1"/>
        <a:stretch>
          <a:fillRect/>
        </a:stretch>
      </xdr:blipFill>
      <xdr:spPr>
        <a:xfrm>
          <a:off x="123265" y="324970"/>
          <a:ext cx="6868436" cy="2277968"/>
        </a:xfrm>
        <a:prstGeom prst="rect">
          <a:avLst/>
        </a:prstGeom>
      </xdr:spPr>
    </xdr:pic>
    <xdr:clientData/>
  </xdr:twoCellAnchor>
  <xdr:oneCellAnchor>
    <xdr:from>
      <xdr:col>21</xdr:col>
      <xdr:colOff>0</xdr:colOff>
      <xdr:row>3</xdr:row>
      <xdr:rowOff>56030</xdr:rowOff>
    </xdr:from>
    <xdr:ext cx="907676" cy="1776452"/>
    <xdr:pic>
      <xdr:nvPicPr>
        <xdr:cNvPr id="4" name="Picture 3">
          <a:extLst>
            <a:ext uri="{FF2B5EF4-FFF2-40B4-BE49-F238E27FC236}">
              <a16:creationId xmlns:a16="http://schemas.microsoft.com/office/drawing/2014/main" id="{5A454E02-9DF7-4FDE-911B-990A1405F3AB}"/>
            </a:ext>
          </a:extLst>
        </xdr:cNvPr>
        <xdr:cNvPicPr>
          <a:picLocks noChangeAspect="1"/>
        </xdr:cNvPicPr>
      </xdr:nvPicPr>
      <xdr:blipFill>
        <a:blip xmlns:r="http://schemas.openxmlformats.org/officeDocument/2006/relationships" r:embed="rId2"/>
        <a:stretch>
          <a:fillRect/>
        </a:stretch>
      </xdr:blipFill>
      <xdr:spPr>
        <a:xfrm>
          <a:off x="7676029" y="952501"/>
          <a:ext cx="907676" cy="1776452"/>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eppc.support@us.abb.com?subject=Tmax%20XT" TargetMode="External"/><Relationship Id="rId2" Type="http://schemas.openxmlformats.org/officeDocument/2006/relationships/hyperlink" Target="mailto:eppc.support@us.abb.com" TargetMode="External"/><Relationship Id="rId1" Type="http://schemas.openxmlformats.org/officeDocument/2006/relationships/hyperlink" Target="https://electrification.us.abb.com/products/circuit-breakers/tmax-x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electrification.us.abb.com/products/circuit-breakers/tmax-xt"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electrification.us.abb.com/products/circuit-breakers/tmax-xt"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3076B-0A35-4A72-B476-AFF6B9E3A792}">
  <sheetPr>
    <tabColor rgb="FFFFFF00"/>
  </sheetPr>
  <dimension ref="A2:W233"/>
  <sheetViews>
    <sheetView showGridLines="0" zoomScale="70" zoomScaleNormal="70" workbookViewId="0">
      <selection activeCell="J13" sqref="J13:P13"/>
    </sheetView>
  </sheetViews>
  <sheetFormatPr defaultRowHeight="14.5" x14ac:dyDescent="0.35"/>
  <cols>
    <col min="2" max="2" width="7.453125" customWidth="1"/>
    <col min="3" max="3" width="17.26953125" customWidth="1"/>
    <col min="4" max="4" width="1.7265625" customWidth="1"/>
    <col min="5" max="5" width="15.81640625" customWidth="1"/>
    <col min="6" max="6" width="1.7265625" customWidth="1"/>
    <col min="7" max="7" width="15.81640625" customWidth="1"/>
    <col min="8" max="8" width="1.7265625" customWidth="1"/>
    <col min="9" max="9" width="15.81640625" customWidth="1"/>
  </cols>
  <sheetData>
    <row r="2" spans="2:22" s="149" customFormat="1" ht="48" customHeight="1" x14ac:dyDescent="0.4">
      <c r="B2" s="319" t="s">
        <v>20</v>
      </c>
      <c r="C2" s="151"/>
      <c r="O2" s="324" t="s">
        <v>193</v>
      </c>
    </row>
    <row r="3" spans="2:22" s="149" customFormat="1" ht="24" x14ac:dyDescent="0.4">
      <c r="B3" s="173" t="s">
        <v>30</v>
      </c>
      <c r="C3" s="151"/>
    </row>
    <row r="4" spans="2:22" s="149" customFormat="1" ht="52" customHeight="1" x14ac:dyDescent="0.6">
      <c r="B4" s="330" t="s">
        <v>194</v>
      </c>
      <c r="C4" s="330"/>
      <c r="D4" s="330"/>
      <c r="E4" s="330"/>
      <c r="F4" s="330"/>
      <c r="G4" s="330"/>
      <c r="H4" s="330"/>
      <c r="I4" s="330"/>
      <c r="J4" s="330"/>
      <c r="K4" s="330"/>
      <c r="L4" s="330"/>
      <c r="M4" s="330"/>
      <c r="N4" s="330"/>
      <c r="O4" s="330"/>
      <c r="P4" s="321"/>
      <c r="Q4" s="321"/>
      <c r="R4" s="321"/>
      <c r="S4" s="321"/>
      <c r="T4" s="321"/>
      <c r="U4" s="150"/>
      <c r="V4" s="150"/>
    </row>
    <row r="6" spans="2:22" ht="75" customHeight="1" x14ac:dyDescent="0.35">
      <c r="B6" s="334" t="s">
        <v>182</v>
      </c>
      <c r="C6" s="334"/>
      <c r="D6" s="334"/>
      <c r="E6" s="334"/>
      <c r="F6" s="334"/>
      <c r="G6" s="334"/>
      <c r="H6" s="334"/>
      <c r="I6" s="334"/>
      <c r="J6" s="334"/>
      <c r="K6" s="334"/>
      <c r="L6" s="334"/>
      <c r="M6" s="334"/>
      <c r="N6" s="334"/>
      <c r="O6" s="334"/>
      <c r="P6" s="334"/>
      <c r="Q6" s="334"/>
    </row>
    <row r="7" spans="2:22" ht="18.5" x14ac:dyDescent="0.35">
      <c r="B7" s="327"/>
      <c r="C7" s="327"/>
      <c r="D7" s="327"/>
      <c r="E7" s="327"/>
      <c r="F7" s="327"/>
      <c r="G7" s="327"/>
      <c r="H7" s="327"/>
      <c r="I7" s="327"/>
      <c r="J7" s="327"/>
      <c r="K7" s="327"/>
      <c r="L7" s="327"/>
      <c r="M7" s="327"/>
      <c r="N7" s="327"/>
      <c r="O7" s="327"/>
      <c r="P7" s="327"/>
      <c r="Q7" s="327"/>
    </row>
    <row r="8" spans="2:22" x14ac:dyDescent="0.35">
      <c r="B8" s="333" t="s">
        <v>22</v>
      </c>
      <c r="C8" s="333"/>
      <c r="D8" s="333"/>
    </row>
    <row r="9" spans="2:22" x14ac:dyDescent="0.35">
      <c r="B9" s="332" t="s">
        <v>23</v>
      </c>
      <c r="C9" s="332"/>
      <c r="D9" s="332"/>
    </row>
    <row r="10" spans="2:22" x14ac:dyDescent="0.35">
      <c r="B10" s="331" t="s">
        <v>24</v>
      </c>
      <c r="C10" s="331"/>
      <c r="D10" s="331"/>
    </row>
    <row r="12" spans="2:22" s="149" customFormat="1" ht="15" x14ac:dyDescent="0.4">
      <c r="B12" s="152" t="s">
        <v>132</v>
      </c>
      <c r="C12" s="152"/>
    </row>
    <row r="13" spans="2:22" s="149" customFormat="1" ht="15" x14ac:dyDescent="0.4">
      <c r="C13" s="338" t="s">
        <v>133</v>
      </c>
      <c r="D13" s="338"/>
      <c r="E13" s="338"/>
      <c r="F13" s="338"/>
      <c r="G13" s="338"/>
      <c r="H13" s="338"/>
      <c r="I13" s="338"/>
      <c r="J13" s="335"/>
      <c r="K13" s="336"/>
      <c r="L13" s="336"/>
      <c r="M13" s="336"/>
      <c r="N13" s="336"/>
      <c r="O13" s="336"/>
      <c r="P13" s="337"/>
    </row>
    <row r="14" spans="2:22" s="149" customFormat="1" ht="15" x14ac:dyDescent="0.4">
      <c r="C14" s="338" t="s">
        <v>192</v>
      </c>
      <c r="D14" s="338"/>
      <c r="E14" s="338"/>
      <c r="F14" s="338"/>
      <c r="G14" s="338"/>
      <c r="H14" s="338"/>
      <c r="I14" s="338"/>
      <c r="J14" s="338"/>
      <c r="K14" s="338"/>
      <c r="L14" s="338"/>
      <c r="M14" s="338"/>
      <c r="N14" s="338"/>
      <c r="O14" s="338"/>
      <c r="P14" s="338"/>
    </row>
    <row r="15" spans="2:22" s="149" customFormat="1" ht="15" x14ac:dyDescent="0.4">
      <c r="C15" s="338" t="s">
        <v>170</v>
      </c>
      <c r="D15" s="338"/>
      <c r="E15" s="338"/>
      <c r="F15" s="338"/>
      <c r="G15" s="338"/>
      <c r="H15" s="338"/>
      <c r="I15" s="338"/>
      <c r="J15" s="338"/>
      <c r="K15" s="338"/>
      <c r="L15" s="338"/>
      <c r="M15" s="338"/>
      <c r="N15" s="338"/>
      <c r="O15" s="338"/>
      <c r="P15" s="338"/>
    </row>
    <row r="16" spans="2:22" s="149" customFormat="1" ht="15" x14ac:dyDescent="0.4">
      <c r="C16" s="329" t="s">
        <v>171</v>
      </c>
      <c r="D16" s="329"/>
      <c r="E16" s="329"/>
      <c r="F16" s="329"/>
      <c r="G16" s="329"/>
      <c r="H16" s="329"/>
      <c r="I16" s="329"/>
      <c r="J16" s="329"/>
      <c r="K16" s="329"/>
      <c r="L16" s="329"/>
      <c r="M16" s="329"/>
      <c r="N16" s="329"/>
      <c r="O16" s="329"/>
      <c r="P16" s="329"/>
    </row>
    <row r="17" spans="2:16" s="149" customFormat="1" ht="15" x14ac:dyDescent="0.4">
      <c r="B17" s="151"/>
      <c r="C17" s="151"/>
      <c r="D17" s="148"/>
      <c r="E17" s="154" t="s">
        <v>10</v>
      </c>
      <c r="F17" s="148"/>
      <c r="G17" s="154" t="s">
        <v>11</v>
      </c>
      <c r="H17" s="148"/>
      <c r="I17" s="154" t="s">
        <v>12</v>
      </c>
      <c r="J17" s="148"/>
      <c r="K17" s="154"/>
    </row>
    <row r="18" spans="2:16" s="158" customFormat="1" ht="3.75" customHeight="1" x14ac:dyDescent="0.35">
      <c r="B18" s="155"/>
      <c r="C18" s="155"/>
      <c r="D18" s="156"/>
      <c r="E18" s="157"/>
      <c r="F18" s="156"/>
      <c r="G18" s="157"/>
      <c r="H18" s="156"/>
      <c r="I18" s="157"/>
      <c r="J18" s="156"/>
      <c r="K18" s="157"/>
    </row>
    <row r="19" spans="2:16" s="162" customFormat="1" ht="21" customHeight="1" x14ac:dyDescent="0.35">
      <c r="B19" s="155"/>
      <c r="C19" s="281" t="s">
        <v>134</v>
      </c>
      <c r="D19" s="159"/>
      <c r="E19" s="160"/>
      <c r="F19" s="161"/>
      <c r="G19" s="160"/>
      <c r="H19" s="160"/>
      <c r="I19" s="160"/>
      <c r="J19" s="160"/>
      <c r="K19" s="160"/>
      <c r="L19" s="161"/>
    </row>
    <row r="20" spans="2:16" s="158" customFormat="1" ht="3.75" customHeight="1" x14ac:dyDescent="0.35">
      <c r="B20" s="155"/>
      <c r="C20" s="281"/>
      <c r="D20" s="156"/>
      <c r="E20" s="163"/>
      <c r="F20" s="161"/>
      <c r="G20" s="163"/>
      <c r="H20" s="161"/>
      <c r="I20" s="163"/>
      <c r="J20" s="161"/>
      <c r="K20" s="163"/>
      <c r="L20" s="161"/>
    </row>
    <row r="21" spans="2:16" s="162" customFormat="1" ht="21" customHeight="1" x14ac:dyDescent="0.35">
      <c r="B21" s="155"/>
      <c r="C21" s="281" t="s">
        <v>135</v>
      </c>
      <c r="D21" s="159"/>
      <c r="E21" s="160"/>
      <c r="F21" s="161"/>
      <c r="G21" s="160"/>
      <c r="H21" s="161"/>
      <c r="I21" s="160"/>
      <c r="J21" s="161"/>
      <c r="K21" s="160"/>
      <c r="L21" s="161"/>
    </row>
    <row r="22" spans="2:16" s="158" customFormat="1" ht="3.75" customHeight="1" x14ac:dyDescent="0.35">
      <c r="B22" s="155"/>
      <c r="C22" s="281"/>
      <c r="D22" s="156"/>
      <c r="E22" s="163"/>
      <c r="F22" s="161"/>
      <c r="G22" s="163"/>
      <c r="H22" s="161"/>
      <c r="I22" s="163"/>
      <c r="J22" s="161"/>
      <c r="K22" s="163"/>
      <c r="L22" s="161"/>
    </row>
    <row r="23" spans="2:16" s="162" customFormat="1" ht="21" customHeight="1" x14ac:dyDescent="0.35">
      <c r="B23" s="155"/>
      <c r="C23" s="281" t="s">
        <v>136</v>
      </c>
      <c r="D23" s="159"/>
      <c r="E23" s="160"/>
      <c r="F23" s="161"/>
      <c r="G23" s="160"/>
      <c r="H23" s="161"/>
      <c r="I23" s="160"/>
      <c r="J23" s="161"/>
      <c r="K23" s="160"/>
      <c r="L23" s="161"/>
    </row>
    <row r="24" spans="2:16" s="158" customFormat="1" ht="3.75" customHeight="1" x14ac:dyDescent="0.35">
      <c r="B24" s="155"/>
      <c r="C24" s="281"/>
      <c r="D24" s="156"/>
      <c r="E24" s="163"/>
      <c r="F24" s="161"/>
      <c r="G24" s="163"/>
      <c r="H24" s="161"/>
      <c r="I24" s="163"/>
      <c r="J24" s="161"/>
      <c r="K24" s="163"/>
      <c r="L24" s="161"/>
    </row>
    <row r="25" spans="2:16" s="162" customFormat="1" ht="21" customHeight="1" x14ac:dyDescent="0.35">
      <c r="B25" s="155"/>
      <c r="C25" s="281" t="s">
        <v>137</v>
      </c>
      <c r="D25" s="159"/>
      <c r="E25" s="160"/>
      <c r="F25" s="161"/>
      <c r="G25" s="160"/>
      <c r="H25" s="161"/>
      <c r="I25" s="160"/>
      <c r="J25" s="161"/>
      <c r="K25" s="160"/>
      <c r="L25" s="161"/>
    </row>
    <row r="26" spans="2:16" s="158" customFormat="1" ht="3.75" customHeight="1" x14ac:dyDescent="0.35">
      <c r="B26" s="155"/>
      <c r="C26" s="281"/>
      <c r="D26" s="156"/>
      <c r="E26" s="163"/>
      <c r="F26" s="161"/>
      <c r="G26" s="163"/>
      <c r="H26" s="161"/>
      <c r="I26" s="163"/>
      <c r="J26" s="161"/>
      <c r="K26" s="163"/>
      <c r="L26" s="161"/>
    </row>
    <row r="27" spans="2:16" s="162" customFormat="1" ht="21" customHeight="1" x14ac:dyDescent="0.35">
      <c r="B27" s="155"/>
      <c r="C27" s="281" t="s">
        <v>138</v>
      </c>
      <c r="D27" s="159"/>
      <c r="E27" s="160"/>
      <c r="F27" s="161"/>
      <c r="G27" s="160"/>
      <c r="H27" s="161"/>
      <c r="I27" s="160"/>
      <c r="J27" s="161"/>
      <c r="K27" s="160"/>
      <c r="L27" s="161"/>
    </row>
    <row r="28" spans="2:16" s="158" customFormat="1" ht="3.75" customHeight="1" x14ac:dyDescent="0.35">
      <c r="B28" s="155"/>
      <c r="C28" s="155"/>
      <c r="D28" s="156"/>
      <c r="E28" s="163"/>
      <c r="F28" s="161"/>
      <c r="G28" s="163"/>
      <c r="H28" s="161"/>
      <c r="I28" s="163"/>
      <c r="J28" s="161"/>
      <c r="K28" s="163"/>
      <c r="L28" s="161"/>
    </row>
    <row r="29" spans="2:16" s="149" customFormat="1" ht="15" x14ac:dyDescent="0.4">
      <c r="C29" s="329" t="s">
        <v>172</v>
      </c>
      <c r="D29" s="329"/>
      <c r="E29" s="329"/>
      <c r="F29" s="329"/>
      <c r="G29" s="329"/>
      <c r="H29" s="329"/>
      <c r="I29" s="329"/>
      <c r="J29" s="329"/>
      <c r="K29" s="329"/>
      <c r="L29" s="329"/>
      <c r="M29" s="329"/>
      <c r="N29" s="329"/>
      <c r="O29" s="329"/>
      <c r="P29" s="329"/>
    </row>
    <row r="30" spans="2:16" s="149" customFormat="1" ht="15" x14ac:dyDescent="0.4">
      <c r="C30" s="326"/>
      <c r="D30" s="326"/>
      <c r="E30" s="326"/>
      <c r="F30" s="326"/>
      <c r="G30" s="326"/>
      <c r="H30" s="326"/>
      <c r="I30" s="326"/>
      <c r="J30" s="326"/>
      <c r="K30" s="326"/>
      <c r="L30" s="326"/>
      <c r="M30" s="326"/>
      <c r="N30" s="326"/>
      <c r="O30" s="326"/>
      <c r="P30" s="326"/>
    </row>
    <row r="31" spans="2:16" s="149" customFormat="1" ht="15" x14ac:dyDescent="0.4">
      <c r="C31" s="326"/>
      <c r="D31" s="326"/>
      <c r="E31" s="326"/>
      <c r="F31" s="326"/>
      <c r="G31" s="326"/>
      <c r="H31" s="326"/>
      <c r="I31" s="326"/>
      <c r="J31" s="326"/>
      <c r="K31" s="326"/>
      <c r="L31" s="326"/>
      <c r="M31" s="326"/>
      <c r="N31" s="326"/>
      <c r="O31" s="326"/>
      <c r="P31" s="326"/>
    </row>
    <row r="32" spans="2:16" s="149" customFormat="1" ht="15" x14ac:dyDescent="0.4">
      <c r="C32" s="326"/>
      <c r="D32" s="326"/>
      <c r="E32" s="326"/>
      <c r="F32" s="326"/>
      <c r="G32" s="326"/>
      <c r="H32" s="326"/>
      <c r="I32" s="326"/>
      <c r="J32" s="326"/>
      <c r="K32" s="326"/>
      <c r="L32" s="326"/>
      <c r="M32" s="326"/>
      <c r="N32" s="326"/>
      <c r="O32" s="326"/>
      <c r="P32" s="326"/>
    </row>
    <row r="33" spans="3:16" s="149" customFormat="1" ht="15" x14ac:dyDescent="0.4">
      <c r="C33" s="326"/>
      <c r="D33" s="326"/>
      <c r="E33" s="326"/>
      <c r="F33" s="326"/>
      <c r="G33" s="326"/>
      <c r="H33" s="326"/>
      <c r="I33" s="326"/>
      <c r="J33" s="326"/>
      <c r="K33" s="326"/>
      <c r="L33" s="326"/>
      <c r="M33" s="326"/>
      <c r="N33" s="326"/>
      <c r="O33" s="326"/>
      <c r="P33" s="326"/>
    </row>
    <row r="34" spans="3:16" s="149" customFormat="1" ht="15" x14ac:dyDescent="0.4">
      <c r="C34" s="326"/>
      <c r="D34" s="326"/>
      <c r="E34" s="326"/>
      <c r="F34" s="326"/>
      <c r="G34" s="326"/>
      <c r="H34" s="326"/>
      <c r="I34" s="326"/>
      <c r="J34" s="326"/>
      <c r="K34" s="326"/>
      <c r="L34" s="326"/>
      <c r="M34" s="326"/>
      <c r="N34" s="326"/>
      <c r="O34" s="326"/>
      <c r="P34" s="326"/>
    </row>
    <row r="35" spans="3:16" s="149" customFormat="1" ht="15" x14ac:dyDescent="0.4">
      <c r="C35" s="326"/>
      <c r="D35" s="326"/>
      <c r="E35" s="326"/>
      <c r="F35" s="326"/>
      <c r="G35" s="326"/>
      <c r="H35" s="326"/>
      <c r="I35" s="326"/>
      <c r="J35" s="326"/>
      <c r="K35" s="326"/>
      <c r="L35" s="326"/>
      <c r="M35" s="326"/>
      <c r="N35" s="326"/>
      <c r="O35" s="326"/>
      <c r="P35" s="326"/>
    </row>
    <row r="36" spans="3:16" s="149" customFormat="1" ht="15" x14ac:dyDescent="0.4">
      <c r="C36" s="326"/>
      <c r="D36" s="326"/>
      <c r="E36" s="326"/>
      <c r="F36" s="326"/>
      <c r="G36" s="326"/>
      <c r="H36" s="326"/>
      <c r="I36" s="326"/>
      <c r="J36" s="326"/>
      <c r="K36" s="326"/>
      <c r="L36" s="326"/>
      <c r="M36" s="326"/>
      <c r="N36" s="326"/>
      <c r="O36" s="326"/>
      <c r="P36" s="326"/>
    </row>
    <row r="37" spans="3:16" s="149" customFormat="1" ht="15" x14ac:dyDescent="0.4">
      <c r="C37" s="326"/>
      <c r="D37" s="326"/>
      <c r="E37" s="326"/>
      <c r="F37" s="326"/>
      <c r="G37" s="326"/>
      <c r="H37" s="326"/>
      <c r="I37" s="326"/>
      <c r="J37" s="326"/>
      <c r="K37" s="326"/>
      <c r="L37" s="326"/>
      <c r="M37" s="326"/>
      <c r="N37" s="326"/>
      <c r="O37" s="326"/>
      <c r="P37" s="326"/>
    </row>
    <row r="38" spans="3:16" s="149" customFormat="1" ht="15" x14ac:dyDescent="0.4">
      <c r="C38" s="329" t="s">
        <v>173</v>
      </c>
      <c r="D38" s="329"/>
      <c r="E38" s="329"/>
      <c r="F38" s="329"/>
      <c r="G38" s="329"/>
      <c r="H38" s="329"/>
      <c r="I38" s="329"/>
      <c r="J38" s="329"/>
      <c r="K38" s="329"/>
      <c r="L38" s="329"/>
      <c r="M38" s="329"/>
      <c r="N38" s="329"/>
      <c r="O38" s="329"/>
      <c r="P38" s="329"/>
    </row>
    <row r="39" spans="3:16" s="149" customFormat="1" ht="15" x14ac:dyDescent="0.4">
      <c r="C39" s="326"/>
      <c r="D39" s="326"/>
      <c r="E39" s="326"/>
      <c r="F39" s="326"/>
      <c r="G39" s="326"/>
      <c r="H39" s="326"/>
      <c r="I39" s="326"/>
      <c r="J39" s="326"/>
      <c r="K39" s="326"/>
      <c r="L39" s="326"/>
      <c r="M39" s="326"/>
      <c r="N39" s="326"/>
      <c r="O39" s="326"/>
      <c r="P39" s="326"/>
    </row>
    <row r="40" spans="3:16" s="149" customFormat="1" ht="15" x14ac:dyDescent="0.4">
      <c r="C40" s="326"/>
      <c r="D40" s="326"/>
      <c r="E40" s="326"/>
      <c r="F40" s="326"/>
      <c r="G40" s="326"/>
      <c r="H40" s="326"/>
      <c r="I40" s="326"/>
      <c r="J40" s="326"/>
      <c r="K40" s="326"/>
      <c r="L40" s="326"/>
      <c r="M40" s="326"/>
      <c r="N40" s="326"/>
      <c r="O40" s="326"/>
      <c r="P40" s="326"/>
    </row>
    <row r="41" spans="3:16" s="149" customFormat="1" ht="15" x14ac:dyDescent="0.4">
      <c r="C41" s="326"/>
      <c r="D41" s="326"/>
      <c r="E41" s="326"/>
      <c r="F41" s="326"/>
      <c r="G41" s="326"/>
      <c r="H41" s="326"/>
      <c r="I41" s="326"/>
      <c r="J41" s="326"/>
      <c r="K41" s="326"/>
      <c r="L41" s="326"/>
      <c r="M41" s="326"/>
      <c r="N41" s="326"/>
      <c r="O41" s="326"/>
      <c r="P41" s="326"/>
    </row>
    <row r="42" spans="3:16" s="149" customFormat="1" ht="15" x14ac:dyDescent="0.4">
      <c r="C42" s="326"/>
      <c r="D42" s="326"/>
      <c r="E42" s="326"/>
      <c r="F42" s="326"/>
      <c r="G42" s="326"/>
      <c r="H42" s="326"/>
      <c r="I42" s="326"/>
      <c r="J42" s="326"/>
      <c r="K42" s="326"/>
      <c r="L42" s="326"/>
      <c r="M42" s="326"/>
      <c r="N42" s="326"/>
      <c r="O42" s="326"/>
      <c r="P42" s="326"/>
    </row>
    <row r="43" spans="3:16" s="149" customFormat="1" ht="15" x14ac:dyDescent="0.4">
      <c r="C43" s="326"/>
      <c r="D43" s="326"/>
      <c r="E43" s="326"/>
      <c r="F43" s="326"/>
      <c r="G43" s="326"/>
      <c r="H43" s="326"/>
      <c r="I43" s="326"/>
      <c r="J43" s="326"/>
      <c r="K43" s="326"/>
      <c r="L43" s="326"/>
      <c r="M43" s="326"/>
      <c r="N43" s="326"/>
      <c r="O43" s="326"/>
      <c r="P43" s="326"/>
    </row>
    <row r="44" spans="3:16" s="149" customFormat="1" ht="15" x14ac:dyDescent="0.4">
      <c r="C44" s="326"/>
      <c r="D44" s="326"/>
      <c r="E44" s="326"/>
      <c r="F44" s="326"/>
      <c r="G44" s="326"/>
      <c r="H44" s="326"/>
      <c r="I44" s="326"/>
      <c r="J44" s="326"/>
      <c r="K44" s="326"/>
      <c r="L44" s="326"/>
      <c r="M44" s="326"/>
      <c r="N44" s="326"/>
      <c r="O44" s="326"/>
      <c r="P44" s="326"/>
    </row>
    <row r="45" spans="3:16" s="149" customFormat="1" ht="15" x14ac:dyDescent="0.4">
      <c r="C45" s="326"/>
      <c r="D45" s="326"/>
      <c r="E45" s="326"/>
      <c r="F45" s="326"/>
      <c r="G45" s="326"/>
      <c r="H45" s="326"/>
      <c r="I45" s="326"/>
      <c r="J45" s="326"/>
      <c r="K45" s="326"/>
      <c r="L45" s="326"/>
      <c r="M45" s="326"/>
      <c r="N45" s="326"/>
      <c r="O45" s="326"/>
      <c r="P45" s="326"/>
    </row>
    <row r="46" spans="3:16" s="149" customFormat="1" ht="15" x14ac:dyDescent="0.4">
      <c r="C46" s="326"/>
      <c r="D46" s="326"/>
      <c r="E46" s="326"/>
      <c r="F46" s="326"/>
      <c r="G46" s="326"/>
      <c r="H46" s="326"/>
      <c r="I46" s="326"/>
      <c r="J46" s="326"/>
      <c r="K46" s="326"/>
      <c r="L46" s="326"/>
      <c r="M46" s="326"/>
      <c r="N46" s="326"/>
      <c r="O46" s="326"/>
      <c r="P46" s="326"/>
    </row>
    <row r="47" spans="3:16" s="149" customFormat="1" ht="15" x14ac:dyDescent="0.4">
      <c r="C47" s="326"/>
      <c r="D47" s="326"/>
      <c r="E47" s="326"/>
      <c r="F47" s="326"/>
      <c r="G47" s="326"/>
      <c r="H47" s="326"/>
      <c r="I47" s="326"/>
      <c r="J47" s="326"/>
      <c r="K47" s="326"/>
      <c r="L47" s="326"/>
      <c r="M47" s="326"/>
      <c r="N47" s="326"/>
      <c r="O47" s="326"/>
      <c r="P47" s="326"/>
    </row>
    <row r="48" spans="3:16" s="149" customFormat="1" ht="15" x14ac:dyDescent="0.4">
      <c r="C48" s="326"/>
      <c r="D48" s="326"/>
      <c r="E48" s="326"/>
      <c r="F48" s="326"/>
      <c r="G48" s="326"/>
      <c r="H48" s="326"/>
      <c r="I48" s="326"/>
      <c r="J48" s="326"/>
      <c r="K48" s="326"/>
      <c r="L48" s="326"/>
      <c r="M48" s="326"/>
      <c r="N48" s="326"/>
      <c r="O48" s="326"/>
      <c r="P48" s="326"/>
    </row>
    <row r="49" spans="3:16" s="149" customFormat="1" ht="15" x14ac:dyDescent="0.4">
      <c r="C49" s="326"/>
      <c r="D49" s="326"/>
      <c r="E49" s="326"/>
      <c r="F49" s="326"/>
      <c r="G49" s="326"/>
      <c r="H49" s="326"/>
      <c r="I49" s="326"/>
      <c r="J49" s="326"/>
      <c r="K49" s="326"/>
      <c r="L49" s="326"/>
      <c r="M49" s="326"/>
      <c r="N49" s="326"/>
      <c r="O49" s="326"/>
      <c r="P49" s="326"/>
    </row>
    <row r="50" spans="3:16" s="149" customFormat="1" ht="15" x14ac:dyDescent="0.4">
      <c r="C50" s="326"/>
      <c r="D50" s="326"/>
      <c r="E50" s="326"/>
      <c r="F50" s="326"/>
      <c r="G50" s="326"/>
      <c r="H50" s="326"/>
      <c r="I50" s="326"/>
      <c r="J50" s="326"/>
      <c r="K50" s="326"/>
      <c r="L50" s="326"/>
      <c r="M50" s="326"/>
      <c r="N50" s="326"/>
      <c r="O50" s="326"/>
      <c r="P50" s="326"/>
    </row>
    <row r="51" spans="3:16" s="149" customFormat="1" ht="15" x14ac:dyDescent="0.4">
      <c r="C51" s="326"/>
      <c r="D51" s="326"/>
      <c r="E51" s="326"/>
      <c r="F51" s="326"/>
      <c r="G51" s="326"/>
      <c r="H51" s="326"/>
      <c r="I51" s="326"/>
      <c r="J51" s="326"/>
      <c r="K51" s="326"/>
      <c r="L51" s="326"/>
      <c r="M51" s="326"/>
      <c r="N51" s="326"/>
      <c r="O51" s="326"/>
      <c r="P51" s="326"/>
    </row>
    <row r="52" spans="3:16" s="149" customFormat="1" ht="15" x14ac:dyDescent="0.4">
      <c r="C52" s="326"/>
      <c r="D52" s="326"/>
      <c r="E52" s="326"/>
      <c r="F52" s="326"/>
      <c r="G52" s="326"/>
      <c r="H52" s="326"/>
      <c r="I52" s="326"/>
      <c r="J52" s="326"/>
      <c r="K52" s="326"/>
      <c r="L52" s="326"/>
      <c r="M52" s="326"/>
      <c r="N52" s="326"/>
      <c r="O52" s="326"/>
      <c r="P52" s="326"/>
    </row>
    <row r="53" spans="3:16" s="149" customFormat="1" ht="19" x14ac:dyDescent="0.5">
      <c r="C53" s="329" t="s">
        <v>183</v>
      </c>
      <c r="D53" s="329"/>
      <c r="E53" s="329"/>
      <c r="F53" s="329"/>
      <c r="G53" s="329"/>
      <c r="H53" s="329"/>
      <c r="I53" s="329"/>
      <c r="J53" s="329"/>
      <c r="K53" s="329"/>
      <c r="L53" s="329"/>
      <c r="M53" s="329"/>
      <c r="N53" s="329"/>
      <c r="O53" s="329"/>
      <c r="P53" s="329"/>
    </row>
    <row r="54" spans="3:16" s="149" customFormat="1" ht="15" x14ac:dyDescent="0.4">
      <c r="C54" s="326"/>
      <c r="D54" s="326"/>
      <c r="E54" s="326"/>
      <c r="F54" s="326"/>
      <c r="G54" s="326"/>
      <c r="H54" s="326"/>
      <c r="I54" s="326"/>
      <c r="J54" s="326"/>
      <c r="K54" s="326"/>
      <c r="L54" s="326"/>
      <c r="M54" s="326"/>
      <c r="N54" s="326"/>
      <c r="O54" s="326"/>
      <c r="P54" s="326"/>
    </row>
    <row r="55" spans="3:16" s="149" customFormat="1" ht="15" x14ac:dyDescent="0.4">
      <c r="C55" s="326"/>
      <c r="D55" s="326"/>
      <c r="E55" s="326"/>
      <c r="F55" s="326"/>
      <c r="G55" s="326"/>
      <c r="H55" s="326"/>
      <c r="I55" s="326"/>
      <c r="J55" s="326"/>
      <c r="K55" s="326"/>
      <c r="L55" s="326"/>
      <c r="M55" s="326"/>
      <c r="N55" s="326"/>
      <c r="O55" s="326"/>
      <c r="P55" s="326"/>
    </row>
    <row r="56" spans="3:16" s="149" customFormat="1" ht="15" x14ac:dyDescent="0.4">
      <c r="C56" s="326"/>
      <c r="D56" s="326"/>
      <c r="E56" s="326"/>
      <c r="F56" s="326"/>
      <c r="G56" s="326"/>
      <c r="H56" s="326"/>
      <c r="I56" s="326"/>
      <c r="J56" s="326"/>
      <c r="K56" s="326"/>
      <c r="L56" s="326"/>
      <c r="M56" s="326"/>
      <c r="N56" s="326"/>
      <c r="O56" s="326"/>
      <c r="P56" s="326"/>
    </row>
    <row r="57" spans="3:16" s="149" customFormat="1" ht="15" x14ac:dyDescent="0.4">
      <c r="C57" s="326"/>
      <c r="D57" s="326"/>
      <c r="E57" s="326"/>
      <c r="F57" s="326"/>
      <c r="G57" s="326"/>
      <c r="H57" s="326"/>
      <c r="I57" s="326"/>
      <c r="J57" s="326"/>
      <c r="K57" s="326"/>
      <c r="L57" s="326"/>
      <c r="M57" s="326"/>
      <c r="N57" s="326"/>
      <c r="O57" s="326"/>
      <c r="P57" s="326"/>
    </row>
    <row r="58" spans="3:16" s="149" customFormat="1" ht="15" x14ac:dyDescent="0.4">
      <c r="C58" s="326"/>
      <c r="D58" s="326"/>
      <c r="E58" s="326"/>
      <c r="F58" s="326"/>
      <c r="G58" s="326"/>
      <c r="H58" s="326"/>
      <c r="I58" s="326"/>
      <c r="J58" s="326"/>
      <c r="K58" s="326"/>
      <c r="L58" s="326"/>
      <c r="M58" s="326"/>
      <c r="N58" s="326"/>
      <c r="O58" s="326"/>
      <c r="P58" s="326"/>
    </row>
    <row r="59" spans="3:16" s="149" customFormat="1" ht="15" x14ac:dyDescent="0.4">
      <c r="C59" s="326"/>
      <c r="D59" s="326"/>
      <c r="E59" s="326"/>
      <c r="F59" s="326"/>
      <c r="G59" s="326"/>
      <c r="H59" s="326"/>
      <c r="I59" s="326"/>
      <c r="J59" s="326"/>
      <c r="K59" s="326"/>
      <c r="L59" s="326"/>
      <c r="M59" s="326"/>
      <c r="N59" s="326"/>
      <c r="O59" s="326"/>
      <c r="P59" s="326"/>
    </row>
    <row r="60" spans="3:16" s="149" customFormat="1" ht="15" x14ac:dyDescent="0.4">
      <c r="C60" s="326"/>
      <c r="D60" s="326"/>
      <c r="E60" s="326"/>
      <c r="F60" s="326"/>
      <c r="G60" s="326"/>
      <c r="H60" s="326"/>
      <c r="I60" s="326"/>
      <c r="J60" s="326"/>
      <c r="K60" s="326"/>
      <c r="L60" s="326"/>
      <c r="M60" s="326"/>
      <c r="N60" s="326"/>
      <c r="O60" s="326"/>
      <c r="P60" s="326"/>
    </row>
    <row r="61" spans="3:16" s="149" customFormat="1" ht="15" x14ac:dyDescent="0.4">
      <c r="C61" s="326"/>
      <c r="D61" s="326"/>
      <c r="E61" s="326"/>
      <c r="F61" s="326"/>
      <c r="G61" s="326"/>
      <c r="H61" s="326"/>
      <c r="I61" s="326"/>
      <c r="J61" s="326"/>
      <c r="K61" s="326"/>
      <c r="L61" s="326"/>
      <c r="M61" s="326"/>
      <c r="N61" s="326"/>
      <c r="O61" s="326"/>
      <c r="P61" s="326"/>
    </row>
    <row r="62" spans="3:16" s="149" customFormat="1" ht="15" x14ac:dyDescent="0.4">
      <c r="C62" s="326"/>
      <c r="D62" s="326"/>
      <c r="E62" s="326"/>
      <c r="F62" s="326"/>
      <c r="G62" s="326"/>
      <c r="H62" s="326"/>
      <c r="I62" s="326"/>
      <c r="J62" s="326"/>
      <c r="K62" s="326"/>
      <c r="L62" s="326"/>
      <c r="M62" s="326"/>
      <c r="N62" s="326"/>
      <c r="O62" s="326"/>
      <c r="P62" s="326"/>
    </row>
    <row r="63" spans="3:16" s="149" customFormat="1" ht="15" x14ac:dyDescent="0.4">
      <c r="C63" s="326"/>
      <c r="D63" s="326"/>
      <c r="E63" s="326"/>
      <c r="F63" s="326"/>
      <c r="G63" s="326"/>
      <c r="H63" s="326"/>
      <c r="I63" s="326"/>
      <c r="J63" s="326"/>
      <c r="K63" s="326"/>
      <c r="L63" s="326"/>
      <c r="M63" s="326"/>
      <c r="N63" s="326"/>
      <c r="O63" s="326"/>
      <c r="P63" s="326"/>
    </row>
    <row r="64" spans="3:16" s="149" customFormat="1" ht="15" x14ac:dyDescent="0.4">
      <c r="C64" s="326"/>
      <c r="D64" s="326"/>
      <c r="E64" s="326"/>
      <c r="F64" s="326"/>
      <c r="G64" s="326"/>
      <c r="H64" s="326"/>
      <c r="I64" s="326"/>
      <c r="J64" s="326"/>
      <c r="K64" s="326"/>
      <c r="L64" s="326"/>
      <c r="M64" s="326"/>
      <c r="N64" s="326"/>
      <c r="O64" s="326"/>
      <c r="P64" s="326"/>
    </row>
    <row r="65" spans="3:16" s="149" customFormat="1" ht="15" x14ac:dyDescent="0.4">
      <c r="C65" s="326"/>
      <c r="D65" s="326"/>
      <c r="E65" s="326"/>
      <c r="F65" s="326"/>
      <c r="G65" s="326"/>
      <c r="H65" s="326"/>
      <c r="I65" s="326"/>
      <c r="J65" s="326"/>
      <c r="K65" s="326"/>
      <c r="L65" s="326"/>
      <c r="M65" s="326"/>
      <c r="N65" s="326"/>
      <c r="O65" s="326"/>
      <c r="P65" s="326"/>
    </row>
    <row r="66" spans="3:16" s="149" customFormat="1" ht="15" x14ac:dyDescent="0.4">
      <c r="C66" s="326"/>
      <c r="D66" s="326"/>
      <c r="E66" s="326"/>
      <c r="F66" s="326"/>
      <c r="G66" s="326"/>
      <c r="H66" s="326"/>
      <c r="I66" s="326"/>
      <c r="J66" s="326"/>
      <c r="K66" s="326"/>
      <c r="L66" s="326"/>
      <c r="M66" s="326"/>
      <c r="N66" s="326"/>
      <c r="O66" s="326"/>
      <c r="P66" s="326"/>
    </row>
    <row r="67" spans="3:16" s="149" customFormat="1" ht="15" x14ac:dyDescent="0.4">
      <c r="C67" s="326"/>
      <c r="D67" s="326"/>
      <c r="E67" s="326"/>
      <c r="F67" s="326"/>
      <c r="G67" s="326"/>
      <c r="H67" s="326"/>
      <c r="I67" s="326"/>
      <c r="J67" s="326"/>
      <c r="K67" s="326"/>
      <c r="L67" s="326"/>
      <c r="M67" s="326"/>
      <c r="N67" s="326"/>
      <c r="O67" s="326"/>
      <c r="P67" s="326"/>
    </row>
    <row r="68" spans="3:16" s="149" customFormat="1" ht="15" x14ac:dyDescent="0.4">
      <c r="C68" s="326"/>
      <c r="D68" s="326"/>
      <c r="E68" s="326"/>
      <c r="F68" s="326"/>
      <c r="G68" s="326"/>
      <c r="H68" s="326"/>
      <c r="I68" s="326"/>
      <c r="J68" s="326"/>
      <c r="K68" s="326"/>
      <c r="L68" s="326"/>
      <c r="M68" s="326"/>
      <c r="N68" s="326"/>
      <c r="O68" s="326"/>
      <c r="P68" s="326"/>
    </row>
    <row r="69" spans="3:16" s="149" customFormat="1" ht="15" x14ac:dyDescent="0.4">
      <c r="C69" s="339" t="s">
        <v>184</v>
      </c>
      <c r="D69" s="339"/>
      <c r="E69" s="339"/>
      <c r="F69" s="339"/>
      <c r="G69" s="339"/>
      <c r="H69" s="339"/>
      <c r="I69" s="339"/>
      <c r="J69" s="339"/>
      <c r="K69" s="339"/>
      <c r="L69" s="339"/>
      <c r="M69" s="339"/>
      <c r="N69" s="339"/>
      <c r="O69" s="339"/>
      <c r="P69" s="339"/>
    </row>
    <row r="70" spans="3:16" s="149" customFormat="1" ht="15" x14ac:dyDescent="0.4">
      <c r="C70" s="328"/>
      <c r="D70" s="328"/>
      <c r="E70" s="328"/>
      <c r="F70" s="328"/>
      <c r="G70" s="328"/>
      <c r="H70" s="328"/>
      <c r="I70" s="328"/>
      <c r="J70" s="328"/>
      <c r="K70" s="328"/>
      <c r="L70" s="328"/>
      <c r="M70" s="328"/>
      <c r="N70" s="328"/>
      <c r="O70" s="328"/>
      <c r="P70" s="328"/>
    </row>
    <row r="71" spans="3:16" s="149" customFormat="1" ht="15" x14ac:dyDescent="0.4">
      <c r="C71" s="329" t="s">
        <v>174</v>
      </c>
      <c r="D71" s="329"/>
      <c r="E71" s="329"/>
      <c r="F71" s="329"/>
      <c r="G71" s="329"/>
      <c r="H71" s="329"/>
      <c r="I71" s="329"/>
      <c r="J71" s="329"/>
      <c r="K71" s="329"/>
      <c r="L71" s="329"/>
      <c r="M71" s="329"/>
      <c r="N71" s="329"/>
      <c r="O71" s="329"/>
      <c r="P71" s="329"/>
    </row>
    <row r="72" spans="3:16" s="149" customFormat="1" ht="15" x14ac:dyDescent="0.4">
      <c r="C72" s="326"/>
      <c r="D72" s="326"/>
      <c r="E72" s="326"/>
      <c r="F72" s="326"/>
      <c r="G72" s="326"/>
      <c r="H72" s="326"/>
      <c r="I72" s="326"/>
      <c r="J72" s="326"/>
      <c r="K72" s="326"/>
      <c r="L72" s="326"/>
      <c r="M72" s="326"/>
      <c r="N72" s="326"/>
      <c r="O72" s="326"/>
      <c r="P72" s="326"/>
    </row>
    <row r="73" spans="3:16" s="149" customFormat="1" ht="15" x14ac:dyDescent="0.4">
      <c r="C73" s="326"/>
      <c r="D73" s="326"/>
      <c r="E73" s="326"/>
      <c r="F73" s="326"/>
      <c r="G73" s="326"/>
      <c r="H73" s="326"/>
      <c r="I73" s="326"/>
      <c r="J73" s="326"/>
      <c r="K73" s="326"/>
      <c r="L73" s="326"/>
      <c r="M73" s="326"/>
      <c r="N73" s="326"/>
      <c r="O73" s="326"/>
      <c r="P73" s="326"/>
    </row>
    <row r="74" spans="3:16" s="149" customFormat="1" ht="15" x14ac:dyDescent="0.4">
      <c r="C74" s="326"/>
      <c r="D74" s="326"/>
      <c r="E74" s="326"/>
      <c r="F74" s="326"/>
      <c r="G74" s="326"/>
      <c r="H74" s="326"/>
      <c r="I74" s="326"/>
      <c r="J74" s="326"/>
      <c r="K74" s="326"/>
      <c r="L74" s="326"/>
      <c r="M74" s="326"/>
      <c r="N74" s="326"/>
      <c r="O74" s="326"/>
      <c r="P74" s="326"/>
    </row>
    <row r="75" spans="3:16" s="149" customFormat="1" ht="15" x14ac:dyDescent="0.4">
      <c r="C75" s="326"/>
      <c r="D75" s="326"/>
      <c r="E75" s="326"/>
      <c r="F75" s="326"/>
      <c r="G75" s="326"/>
      <c r="H75" s="326"/>
      <c r="I75" s="326"/>
      <c r="J75" s="326"/>
      <c r="K75" s="326"/>
      <c r="L75" s="326"/>
      <c r="M75" s="326"/>
      <c r="N75" s="326"/>
      <c r="O75" s="326"/>
      <c r="P75" s="326"/>
    </row>
    <row r="76" spans="3:16" s="149" customFormat="1" ht="15" x14ac:dyDescent="0.4">
      <c r="C76" s="326"/>
      <c r="D76" s="326"/>
      <c r="E76" s="326"/>
      <c r="F76" s="326"/>
      <c r="G76" s="326"/>
      <c r="H76" s="326"/>
      <c r="I76" s="326"/>
      <c r="J76" s="326"/>
      <c r="K76" s="326"/>
      <c r="L76" s="326"/>
      <c r="M76" s="326"/>
      <c r="N76" s="326"/>
      <c r="O76" s="326"/>
      <c r="P76" s="326"/>
    </row>
    <row r="77" spans="3:16" s="149" customFormat="1" ht="15" x14ac:dyDescent="0.4">
      <c r="C77" s="326"/>
      <c r="D77" s="326"/>
      <c r="E77" s="326"/>
      <c r="F77" s="326"/>
      <c r="G77" s="326"/>
      <c r="H77" s="326"/>
      <c r="I77" s="326"/>
      <c r="J77" s="326"/>
      <c r="K77" s="326"/>
      <c r="L77" s="326"/>
      <c r="M77" s="326"/>
      <c r="N77" s="326"/>
      <c r="O77" s="326"/>
      <c r="P77" s="326"/>
    </row>
    <row r="78" spans="3:16" s="149" customFormat="1" ht="15" x14ac:dyDescent="0.4">
      <c r="C78" s="326"/>
      <c r="D78" s="326"/>
      <c r="E78" s="326"/>
      <c r="F78" s="326"/>
      <c r="G78" s="326"/>
      <c r="H78" s="326"/>
      <c r="I78" s="326"/>
      <c r="J78" s="326"/>
      <c r="K78" s="326"/>
      <c r="L78" s="326"/>
      <c r="M78" s="326"/>
      <c r="N78" s="326"/>
      <c r="O78" s="326"/>
      <c r="P78" s="326"/>
    </row>
    <row r="79" spans="3:16" s="149" customFormat="1" ht="15" x14ac:dyDescent="0.4">
      <c r="C79" s="326"/>
      <c r="D79" s="326"/>
      <c r="E79" s="326"/>
      <c r="F79" s="326"/>
      <c r="G79" s="326"/>
      <c r="H79" s="326"/>
      <c r="I79" s="326"/>
      <c r="J79" s="326"/>
      <c r="K79" s="326"/>
      <c r="L79" s="326"/>
      <c r="M79" s="326"/>
      <c r="N79" s="326"/>
      <c r="O79" s="326"/>
      <c r="P79" s="326"/>
    </row>
    <row r="80" spans="3:16" s="149" customFormat="1" ht="15" x14ac:dyDescent="0.4">
      <c r="C80" s="326"/>
      <c r="D80" s="326"/>
      <c r="E80" s="326"/>
      <c r="F80" s="326"/>
      <c r="G80" s="326"/>
      <c r="H80" s="326"/>
      <c r="I80" s="326"/>
      <c r="J80" s="326"/>
      <c r="K80" s="326"/>
      <c r="L80" s="326"/>
      <c r="M80" s="326"/>
      <c r="N80" s="326"/>
      <c r="O80" s="326"/>
      <c r="P80" s="326"/>
    </row>
    <row r="81" spans="3:16" s="149" customFormat="1" ht="15" x14ac:dyDescent="0.4">
      <c r="C81" s="326"/>
      <c r="D81" s="326"/>
      <c r="E81" s="326"/>
      <c r="F81" s="326"/>
      <c r="G81" s="326"/>
      <c r="H81" s="326"/>
      <c r="I81" s="326"/>
      <c r="J81" s="326"/>
      <c r="K81" s="326"/>
      <c r="L81" s="326"/>
      <c r="M81" s="326"/>
      <c r="N81" s="326"/>
      <c r="O81" s="326"/>
      <c r="P81" s="326"/>
    </row>
    <row r="82" spans="3:16" s="149" customFormat="1" ht="15" x14ac:dyDescent="0.4"/>
    <row r="83" spans="3:16" s="149" customFormat="1" ht="15" x14ac:dyDescent="0.4"/>
    <row r="84" spans="3:16" s="149" customFormat="1" ht="15" x14ac:dyDescent="0.4"/>
    <row r="85" spans="3:16" s="149" customFormat="1" ht="15" x14ac:dyDescent="0.4"/>
    <row r="86" spans="3:16" s="149" customFormat="1" ht="15" x14ac:dyDescent="0.4"/>
    <row r="87" spans="3:16" s="149" customFormat="1" ht="15" x14ac:dyDescent="0.4"/>
    <row r="88" spans="3:16" s="149" customFormat="1" ht="15" x14ac:dyDescent="0.4"/>
    <row r="89" spans="3:16" s="149" customFormat="1" ht="15" x14ac:dyDescent="0.4"/>
    <row r="90" spans="3:16" s="149" customFormat="1" ht="15" x14ac:dyDescent="0.4"/>
    <row r="91" spans="3:16" s="149" customFormat="1" ht="15" x14ac:dyDescent="0.4"/>
    <row r="92" spans="3:16" s="149" customFormat="1" ht="15" x14ac:dyDescent="0.4"/>
    <row r="93" spans="3:16" s="149" customFormat="1" ht="15" x14ac:dyDescent="0.4"/>
    <row r="94" spans="3:16" s="149" customFormat="1" ht="15" x14ac:dyDescent="0.4"/>
    <row r="95" spans="3:16" s="149" customFormat="1" ht="15" x14ac:dyDescent="0.4"/>
    <row r="96" spans="3:16" s="149" customFormat="1" ht="15" x14ac:dyDescent="0.4"/>
    <row r="97" spans="3:21" s="149" customFormat="1" ht="15" x14ac:dyDescent="0.4"/>
    <row r="98" spans="3:21" s="149" customFormat="1" ht="15" x14ac:dyDescent="0.4"/>
    <row r="99" spans="3:21" s="149" customFormat="1" ht="15" x14ac:dyDescent="0.4"/>
    <row r="100" spans="3:21" s="149" customFormat="1" ht="15" x14ac:dyDescent="0.4"/>
    <row r="101" spans="3:21" s="149" customFormat="1" ht="15" x14ac:dyDescent="0.4"/>
    <row r="102" spans="3:21" s="149" customFormat="1" ht="15" x14ac:dyDescent="0.4"/>
    <row r="103" spans="3:21" s="149" customFormat="1" ht="15" x14ac:dyDescent="0.4"/>
    <row r="104" spans="3:21" s="149" customFormat="1" ht="15" x14ac:dyDescent="0.4"/>
    <row r="105" spans="3:21" s="149" customFormat="1" ht="15" x14ac:dyDescent="0.4"/>
    <row r="106" spans="3:21" s="149" customFormat="1" ht="15" x14ac:dyDescent="0.4"/>
    <row r="107" spans="3:21" s="149" customFormat="1" ht="15" x14ac:dyDescent="0.4"/>
    <row r="108" spans="3:21" s="149" customFormat="1" ht="15" x14ac:dyDescent="0.4"/>
    <row r="109" spans="3:21" s="149" customFormat="1" ht="15" x14ac:dyDescent="0.4"/>
    <row r="110" spans="3:21" s="149" customFormat="1" ht="15" x14ac:dyDescent="0.4"/>
    <row r="111" spans="3:21" s="149" customFormat="1" ht="3.75" customHeight="1" x14ac:dyDescent="0.4">
      <c r="C111" s="153"/>
      <c r="D111" s="153"/>
      <c r="E111" s="153"/>
      <c r="F111" s="153"/>
      <c r="G111" s="153"/>
      <c r="H111" s="153"/>
      <c r="I111" s="153"/>
      <c r="J111" s="153"/>
      <c r="K111" s="153"/>
      <c r="L111" s="153"/>
      <c r="M111" s="153"/>
      <c r="N111" s="153"/>
      <c r="O111" s="153"/>
      <c r="P111" s="153"/>
      <c r="Q111" s="153"/>
      <c r="R111" s="153"/>
      <c r="S111" s="153"/>
      <c r="T111" s="153"/>
      <c r="U111" s="153"/>
    </row>
    <row r="112" spans="3:21" s="149" customFormat="1" ht="15" x14ac:dyDescent="0.4">
      <c r="C112" s="338" t="s">
        <v>175</v>
      </c>
      <c r="D112" s="338"/>
      <c r="E112" s="338"/>
      <c r="F112" s="338"/>
      <c r="G112" s="338"/>
      <c r="H112" s="338"/>
      <c r="I112" s="338"/>
      <c r="J112" s="338"/>
      <c r="K112" s="338"/>
      <c r="L112" s="338"/>
      <c r="M112" s="338"/>
      <c r="N112" s="338"/>
      <c r="O112" s="338"/>
      <c r="P112" s="338"/>
    </row>
    <row r="113" spans="3:21" s="149" customFormat="1" ht="3.75" customHeight="1" x14ac:dyDescent="0.4">
      <c r="C113" s="153"/>
      <c r="D113" s="153"/>
      <c r="E113" s="153"/>
      <c r="F113" s="153"/>
      <c r="G113" s="153"/>
      <c r="H113" s="153"/>
      <c r="I113" s="153"/>
      <c r="J113" s="153"/>
      <c r="K113" s="153"/>
      <c r="L113" s="153"/>
      <c r="M113" s="153"/>
      <c r="N113" s="153"/>
      <c r="O113" s="153"/>
      <c r="P113" s="153"/>
      <c r="Q113" s="153"/>
      <c r="R113" s="153"/>
      <c r="S113" s="153"/>
      <c r="T113" s="153"/>
      <c r="U113" s="153"/>
    </row>
    <row r="114" spans="3:21" s="149" customFormat="1" ht="3.75" customHeight="1" x14ac:dyDescent="0.4">
      <c r="C114" s="153"/>
      <c r="D114" s="153"/>
      <c r="E114" s="153"/>
      <c r="F114" s="153"/>
      <c r="G114" s="153"/>
      <c r="H114" s="153"/>
      <c r="I114" s="153"/>
      <c r="J114" s="153"/>
      <c r="K114" s="153"/>
      <c r="L114" s="153"/>
      <c r="M114" s="153"/>
      <c r="N114" s="153"/>
      <c r="O114" s="153"/>
      <c r="P114" s="153"/>
      <c r="Q114" s="153"/>
      <c r="R114" s="153"/>
      <c r="S114" s="153"/>
      <c r="T114" s="153"/>
      <c r="U114" s="153"/>
    </row>
    <row r="122" spans="3:21" s="149" customFormat="1" ht="15" x14ac:dyDescent="0.4">
      <c r="C122" s="340" t="s">
        <v>185</v>
      </c>
      <c r="D122" s="340"/>
      <c r="E122" s="340"/>
      <c r="F122" s="340"/>
      <c r="G122" s="340"/>
      <c r="H122" s="340"/>
      <c r="I122" s="340"/>
      <c r="J122" s="340"/>
      <c r="K122" s="340"/>
      <c r="L122" s="340"/>
      <c r="M122" s="340"/>
      <c r="N122" s="340"/>
      <c r="O122" s="340"/>
      <c r="P122" s="340"/>
      <c r="Q122" s="340"/>
    </row>
    <row r="123" spans="3:21" x14ac:dyDescent="0.35">
      <c r="C123" s="340"/>
      <c r="D123" s="340"/>
      <c r="E123" s="340"/>
      <c r="F123" s="340"/>
      <c r="G123" s="340"/>
      <c r="H123" s="340"/>
      <c r="I123" s="340"/>
      <c r="J123" s="340"/>
      <c r="K123" s="340"/>
      <c r="L123" s="340"/>
      <c r="M123" s="340"/>
      <c r="N123" s="340"/>
      <c r="O123" s="340"/>
      <c r="P123" s="340"/>
      <c r="Q123" s="340"/>
    </row>
    <row r="149" spans="3:16" s="149" customFormat="1" ht="15" x14ac:dyDescent="0.4">
      <c r="C149" s="329" t="s">
        <v>186</v>
      </c>
      <c r="D149" s="329"/>
      <c r="E149" s="329"/>
      <c r="F149" s="329"/>
      <c r="G149" s="329"/>
      <c r="H149" s="329"/>
      <c r="I149" s="329"/>
      <c r="J149" s="329"/>
      <c r="K149" s="329"/>
      <c r="L149" s="329"/>
      <c r="M149" s="329"/>
      <c r="N149" s="329"/>
      <c r="O149" s="329"/>
      <c r="P149" s="329"/>
    </row>
    <row r="165" spans="3:16" s="149" customFormat="1" ht="15" x14ac:dyDescent="0.4">
      <c r="C165" s="329" t="s">
        <v>177</v>
      </c>
      <c r="D165" s="329"/>
      <c r="E165" s="329"/>
      <c r="F165" s="329"/>
      <c r="G165" s="329"/>
      <c r="H165" s="329"/>
      <c r="I165" s="329"/>
      <c r="J165" s="329"/>
      <c r="K165" s="329"/>
      <c r="L165" s="329"/>
      <c r="M165" s="329"/>
      <c r="N165" s="329"/>
      <c r="O165" s="329"/>
      <c r="P165" s="329"/>
    </row>
    <row r="181" spans="3:16" s="149" customFormat="1" ht="15" x14ac:dyDescent="0.4">
      <c r="C181" s="329" t="s">
        <v>178</v>
      </c>
      <c r="D181" s="329"/>
      <c r="E181" s="329"/>
      <c r="F181" s="329"/>
      <c r="G181" s="329"/>
      <c r="H181" s="329"/>
      <c r="I181" s="329"/>
      <c r="J181" s="329"/>
      <c r="K181" s="329"/>
      <c r="L181" s="329"/>
      <c r="M181" s="329"/>
      <c r="N181" s="329"/>
      <c r="O181" s="329"/>
      <c r="P181" s="329"/>
    </row>
    <row r="197" spans="3:17" s="149" customFormat="1" ht="15" x14ac:dyDescent="0.4">
      <c r="C197" s="329" t="s">
        <v>187</v>
      </c>
      <c r="D197" s="329"/>
      <c r="E197" s="329"/>
      <c r="F197" s="329"/>
      <c r="G197" s="329"/>
      <c r="H197" s="329"/>
      <c r="I197" s="329"/>
      <c r="J197" s="329"/>
      <c r="K197" s="329"/>
      <c r="L197" s="329"/>
      <c r="M197" s="329"/>
      <c r="N197" s="329"/>
      <c r="O197" s="329"/>
      <c r="P197" s="329"/>
      <c r="Q197" s="329"/>
    </row>
    <row r="216" spans="3:16" s="149" customFormat="1" ht="15" x14ac:dyDescent="0.4">
      <c r="C216" s="339" t="s">
        <v>188</v>
      </c>
      <c r="D216" s="339"/>
      <c r="E216" s="339"/>
      <c r="F216" s="339"/>
      <c r="G216" s="339"/>
      <c r="H216" s="339"/>
      <c r="I216" s="339"/>
      <c r="J216" s="339"/>
      <c r="K216" s="339"/>
      <c r="L216" s="339"/>
      <c r="M216" s="339"/>
      <c r="N216" s="339"/>
      <c r="O216" s="339"/>
      <c r="P216" s="339"/>
    </row>
    <row r="218" spans="3:16" ht="15" x14ac:dyDescent="0.4">
      <c r="C218" s="339" t="s">
        <v>179</v>
      </c>
      <c r="D218" s="339"/>
      <c r="E218" s="339"/>
      <c r="F218" s="339"/>
      <c r="G218" s="339"/>
      <c r="H218" s="339"/>
      <c r="I218" s="339"/>
      <c r="J218" s="339"/>
      <c r="K218" s="339"/>
      <c r="L218" s="339"/>
      <c r="M218" s="339"/>
      <c r="N218" s="339"/>
      <c r="O218" s="339"/>
      <c r="P218" s="339"/>
    </row>
    <row r="220" spans="3:16" ht="15" x14ac:dyDescent="0.4">
      <c r="C220" s="339" t="s">
        <v>180</v>
      </c>
      <c r="D220" s="339"/>
      <c r="E220" s="339"/>
      <c r="F220" s="339"/>
      <c r="G220" s="339"/>
      <c r="H220" s="339"/>
      <c r="I220" s="339"/>
      <c r="J220" s="339"/>
      <c r="K220" s="339"/>
      <c r="L220" s="339"/>
      <c r="M220" s="339"/>
      <c r="N220" s="339"/>
      <c r="O220" s="339"/>
      <c r="P220" s="339"/>
    </row>
    <row r="228" spans="1:23" s="149" customFormat="1" ht="15" x14ac:dyDescent="0.4">
      <c r="C228" s="339" t="s">
        <v>184</v>
      </c>
      <c r="D228" s="339"/>
      <c r="E228" s="339"/>
      <c r="F228" s="339"/>
      <c r="G228" s="339"/>
      <c r="H228" s="339"/>
      <c r="I228" s="339"/>
      <c r="J228" s="339"/>
      <c r="K228" s="339"/>
      <c r="L228" s="339"/>
      <c r="M228" s="339"/>
      <c r="N228" s="339"/>
      <c r="O228" s="339"/>
      <c r="P228" s="339"/>
    </row>
    <row r="230" spans="1:23" s="149" customFormat="1" ht="15" x14ac:dyDescent="0.4">
      <c r="C230" s="329" t="s">
        <v>181</v>
      </c>
      <c r="D230" s="329"/>
      <c r="E230" s="329"/>
      <c r="F230" s="329"/>
      <c r="G230" s="329"/>
      <c r="H230" s="329"/>
      <c r="I230" s="329"/>
      <c r="J230" s="329"/>
      <c r="K230" s="329"/>
      <c r="L230" s="329"/>
      <c r="M230" s="329"/>
      <c r="N230" s="329"/>
      <c r="O230" s="329"/>
      <c r="P230" s="329"/>
    </row>
    <row r="231" spans="1:23" ht="15" thickBot="1" x14ac:dyDescent="0.4"/>
    <row r="232" spans="1:23" s="149" customFormat="1" ht="63" customHeight="1" thickBot="1" x14ac:dyDescent="0.45">
      <c r="A232" s="151"/>
      <c r="C232" s="341" t="s">
        <v>189</v>
      </c>
      <c r="D232" s="342"/>
      <c r="E232" s="342"/>
      <c r="F232" s="342"/>
      <c r="G232" s="342"/>
      <c r="H232" s="342"/>
      <c r="I232" s="342"/>
      <c r="J232" s="342"/>
      <c r="K232" s="342"/>
      <c r="L232" s="342"/>
      <c r="M232" s="342"/>
      <c r="N232" s="342"/>
      <c r="O232" s="342"/>
      <c r="P232" s="343"/>
    </row>
    <row r="233" spans="1:23" s="149" customFormat="1" ht="52.5" customHeight="1" thickBot="1" x14ac:dyDescent="0.45">
      <c r="C233" s="341" t="s">
        <v>190</v>
      </c>
      <c r="D233" s="342"/>
      <c r="E233" s="342"/>
      <c r="F233" s="342"/>
      <c r="G233" s="342"/>
      <c r="H233" s="342"/>
      <c r="I233" s="342"/>
      <c r="J233" s="342"/>
      <c r="K233" s="342"/>
      <c r="L233" s="342"/>
      <c r="M233" s="342"/>
      <c r="N233" s="342"/>
      <c r="O233" s="342"/>
      <c r="P233" s="343"/>
      <c r="Q233" s="174"/>
      <c r="R233" s="174"/>
      <c r="S233" s="174"/>
      <c r="T233" s="174"/>
      <c r="U233" s="174"/>
      <c r="V233" s="174"/>
      <c r="W233" s="174"/>
    </row>
  </sheetData>
  <sheetProtection algorithmName="SHA-512" hashValue="R8bYKDYrEVWriZh/AaSQ8yBsZm4qnjFZskybYAbI2QGdSzbrN9C9BUdKIuG8aiygouf8hcBqxhdTxRKyPQJNsg==" saltValue="Vq/eSbMCeaX3qyyFVygL6w==" spinCount="100000" sheet="1" objects="1" scenarios="1" selectLockedCells="1"/>
  <mergeCells count="28">
    <mergeCell ref="C232:P232"/>
    <mergeCell ref="C233:P233"/>
    <mergeCell ref="C230:P230"/>
    <mergeCell ref="C218:P218"/>
    <mergeCell ref="C220:P220"/>
    <mergeCell ref="C228:P228"/>
    <mergeCell ref="C69:P69"/>
    <mergeCell ref="C149:P149"/>
    <mergeCell ref="C165:P165"/>
    <mergeCell ref="C181:P181"/>
    <mergeCell ref="C216:P216"/>
    <mergeCell ref="C71:P71"/>
    <mergeCell ref="C112:P112"/>
    <mergeCell ref="C122:Q123"/>
    <mergeCell ref="C197:Q197"/>
    <mergeCell ref="C38:P38"/>
    <mergeCell ref="C53:P53"/>
    <mergeCell ref="B4:O4"/>
    <mergeCell ref="B10:D10"/>
    <mergeCell ref="B9:D9"/>
    <mergeCell ref="B8:D8"/>
    <mergeCell ref="B6:Q6"/>
    <mergeCell ref="J13:P13"/>
    <mergeCell ref="C16:P16"/>
    <mergeCell ref="C29:P29"/>
    <mergeCell ref="C14:P14"/>
    <mergeCell ref="C15:P15"/>
    <mergeCell ref="C13:I13"/>
  </mergeCells>
  <dataValidations count="1">
    <dataValidation type="list" allowBlank="1" showInputMessage="1" showErrorMessage="1" sqref="J13:P13" xr:uid="{374023DB-B1BA-4F69-BF38-18E1712374C3}">
      <formula1>"yellow cells indicate drop-down selections, text can also be entered for tag in breaker schedule sheet"</formula1>
    </dataValidation>
  </dataValidations>
  <hyperlinks>
    <hyperlink ref="B2" r:id="rId1" tooltip="Go to SACE Tmax XT home page" xr:uid="{E0D9102E-8A56-47E1-A76F-D2C83D1BF6C4}"/>
    <hyperlink ref="B10" r:id="rId2" xr:uid="{F90EEB8D-EA2C-458D-AA84-5854A4EF0EBB}"/>
    <hyperlink ref="B10:D10" r:id="rId3" display="eppc.support@us.abb.com" xr:uid="{95E5D9D0-626A-415F-9504-78FC308F4805}"/>
  </hyperlinks>
  <pageMargins left="0.7" right="0.7" top="0.75" bottom="0.75" header="0.3" footer="0.3"/>
  <pageSetup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ED629-8C9B-40A2-844C-987BAD24CF37}">
  <sheetPr>
    <pageSetUpPr fitToPage="1"/>
  </sheetPr>
  <dimension ref="B1:AL508"/>
  <sheetViews>
    <sheetView showGridLines="0" zoomScale="70" zoomScaleNormal="70" workbookViewId="0">
      <pane ySplit="13" topLeftCell="A14" activePane="bottomLeft" state="frozen"/>
      <selection activeCell="B1" sqref="B1"/>
      <selection pane="bottomLeft" activeCell="B2" sqref="B2"/>
    </sheetView>
  </sheetViews>
  <sheetFormatPr defaultColWidth="9.1796875" defaultRowHeight="21" x14ac:dyDescent="0.5"/>
  <cols>
    <col min="1" max="1" width="1.81640625" style="3" customWidth="1"/>
    <col min="2" max="2" width="12.1796875" style="7" customWidth="1"/>
    <col min="3" max="7" width="3" style="2" customWidth="1"/>
    <col min="8" max="9" width="6.81640625" style="8" bestFit="1" customWidth="1"/>
    <col min="10" max="11" width="6" style="8" bestFit="1" customWidth="1"/>
    <col min="12" max="12" width="8.453125" style="8" bestFit="1" customWidth="1"/>
    <col min="13" max="13" width="6" style="8" bestFit="1" customWidth="1"/>
    <col min="14" max="14" width="9.1796875" style="107"/>
    <col min="15" max="15" width="12.1796875" style="7" customWidth="1"/>
    <col min="16" max="19" width="3" style="3" customWidth="1"/>
    <col min="20" max="21" width="6.1796875" style="3" bestFit="1" customWidth="1"/>
    <col min="22" max="23" width="7.54296875" style="3" bestFit="1" customWidth="1"/>
    <col min="24" max="24" width="9.81640625" style="3" bestFit="1" customWidth="1"/>
    <col min="25" max="25" width="7.54296875" style="3" bestFit="1" customWidth="1"/>
    <col min="26" max="26" width="9.1796875" style="112"/>
    <col min="27" max="27" width="12.1796875" style="7" customWidth="1"/>
    <col min="28" max="31" width="3" style="3" customWidth="1"/>
    <col min="32" max="33" width="6.1796875" style="3" bestFit="1" customWidth="1"/>
    <col min="34" max="35" width="7.54296875" style="3" bestFit="1" customWidth="1"/>
    <col min="36" max="36" width="9.81640625" style="3" bestFit="1" customWidth="1"/>
    <col min="37" max="37" width="7.54296875" style="3" bestFit="1" customWidth="1"/>
    <col min="38" max="38" width="9.1796875" style="112"/>
    <col min="39" max="16384" width="9.1796875" style="3"/>
  </cols>
  <sheetData>
    <row r="1" spans="2:38" ht="21.5" thickBot="1" x14ac:dyDescent="0.55000000000000004"/>
    <row r="2" spans="2:38" s="165" customFormat="1" ht="21.5" thickBot="1" x14ac:dyDescent="0.55000000000000004">
      <c r="B2" s="146"/>
      <c r="C2" s="9" t="s">
        <v>142</v>
      </c>
      <c r="D2" s="166"/>
      <c r="E2" s="166"/>
      <c r="F2" s="166"/>
      <c r="G2" s="166"/>
      <c r="I2" s="8"/>
      <c r="J2" s="8"/>
      <c r="K2" s="8"/>
      <c r="L2" s="8"/>
      <c r="M2" s="8"/>
      <c r="N2" s="167"/>
      <c r="Z2" s="168"/>
      <c r="AL2" s="168"/>
    </row>
    <row r="3" spans="2:38" s="171" customFormat="1" ht="26" x14ac:dyDescent="0.6">
      <c r="C3" s="172"/>
      <c r="D3" s="172"/>
      <c r="E3" s="172"/>
      <c r="F3" s="172"/>
      <c r="G3" s="172"/>
      <c r="H3" s="172"/>
      <c r="I3" s="172"/>
      <c r="J3" s="172"/>
      <c r="K3" s="172"/>
      <c r="L3" s="172"/>
      <c r="M3" s="172"/>
      <c r="N3" s="172"/>
      <c r="O3" s="172"/>
      <c r="P3" s="172"/>
      <c r="Q3" s="172"/>
      <c r="R3" s="172"/>
      <c r="S3" s="172"/>
      <c r="T3" s="172"/>
      <c r="U3" s="172"/>
      <c r="V3" s="172"/>
      <c r="W3" s="172"/>
      <c r="X3" s="172"/>
      <c r="Y3" s="172"/>
      <c r="Z3" s="172"/>
    </row>
    <row r="4" spans="2:38" s="171" customFormat="1" ht="26" x14ac:dyDescent="0.6">
      <c r="C4" s="172"/>
      <c r="D4" s="172"/>
      <c r="E4" s="172"/>
      <c r="F4" s="172"/>
      <c r="G4" s="172"/>
      <c r="H4" s="172"/>
      <c r="I4" s="172"/>
      <c r="J4" s="172"/>
      <c r="K4" s="172"/>
      <c r="L4" s="172"/>
      <c r="M4" s="172"/>
      <c r="N4" s="172"/>
      <c r="O4" s="172"/>
      <c r="P4" s="172"/>
      <c r="Q4" s="172"/>
      <c r="R4" s="172"/>
      <c r="S4" s="172"/>
      <c r="T4" s="172"/>
      <c r="U4" s="172"/>
      <c r="V4" s="172"/>
      <c r="W4" s="172"/>
      <c r="X4" s="323" t="s">
        <v>169</v>
      </c>
      <c r="Z4" s="172"/>
    </row>
    <row r="5" spans="2:38" s="171" customFormat="1" ht="26" x14ac:dyDescent="0.6">
      <c r="C5" s="172"/>
      <c r="D5" s="172"/>
      <c r="E5" s="172"/>
      <c r="F5" s="172"/>
      <c r="G5" s="172"/>
      <c r="H5" s="172"/>
      <c r="I5" s="172"/>
      <c r="J5" s="172"/>
      <c r="K5" s="172"/>
      <c r="L5" s="172"/>
      <c r="M5" s="172"/>
      <c r="N5" s="172"/>
      <c r="O5" s="172"/>
      <c r="P5" s="172"/>
      <c r="Q5" s="172"/>
      <c r="R5" s="172"/>
      <c r="S5" s="172"/>
      <c r="T5" s="172"/>
      <c r="U5" s="172"/>
      <c r="V5" s="172"/>
      <c r="W5" s="172"/>
      <c r="X5" s="323" t="s">
        <v>168</v>
      </c>
      <c r="Z5" s="172"/>
    </row>
    <row r="6" spans="2:38" s="171" customFormat="1" ht="26" x14ac:dyDescent="0.6">
      <c r="C6" s="172"/>
      <c r="D6" s="172"/>
      <c r="E6" s="172"/>
      <c r="F6" s="172"/>
      <c r="G6" s="172"/>
      <c r="H6" s="172"/>
      <c r="I6" s="172"/>
      <c r="J6" s="172"/>
      <c r="K6" s="172"/>
      <c r="L6" s="172"/>
      <c r="M6" s="172"/>
      <c r="N6" s="172"/>
      <c r="O6" s="172"/>
      <c r="P6" s="172"/>
      <c r="Q6" s="172"/>
      <c r="R6" s="172"/>
      <c r="S6" s="172"/>
      <c r="T6" s="172"/>
      <c r="U6" s="172"/>
      <c r="V6" s="172"/>
      <c r="W6" s="172"/>
      <c r="X6" s="172"/>
      <c r="Z6" s="172"/>
    </row>
    <row r="7" spans="2:38" s="171" customFormat="1" ht="26" x14ac:dyDescent="0.6">
      <c r="C7" s="172"/>
      <c r="D7" s="172"/>
      <c r="E7" s="172"/>
      <c r="F7" s="172"/>
      <c r="G7" s="172"/>
      <c r="H7" s="172"/>
      <c r="I7" s="172"/>
      <c r="J7" s="172"/>
      <c r="K7" s="172"/>
      <c r="L7" s="172"/>
      <c r="M7" s="172"/>
      <c r="N7" s="172"/>
      <c r="O7" s="172"/>
      <c r="P7" s="172"/>
      <c r="Q7" s="172"/>
      <c r="R7" s="172"/>
      <c r="S7" s="172"/>
      <c r="T7" s="172"/>
      <c r="U7" s="172"/>
      <c r="V7" s="172"/>
      <c r="W7" s="172"/>
      <c r="X7" s="172"/>
      <c r="Y7" s="172"/>
      <c r="Z7" s="172"/>
    </row>
    <row r="8" spans="2:38" s="171" customFormat="1" ht="26" x14ac:dyDescent="0.6">
      <c r="C8" s="172"/>
      <c r="D8" s="172"/>
      <c r="E8" s="172"/>
      <c r="F8" s="172"/>
      <c r="G8" s="172"/>
      <c r="H8" s="172"/>
      <c r="I8" s="172"/>
      <c r="J8" s="172"/>
      <c r="K8" s="172"/>
      <c r="L8" s="172"/>
      <c r="M8" s="172"/>
      <c r="N8" s="172"/>
      <c r="O8" s="172"/>
      <c r="P8" s="172"/>
      <c r="Q8" s="172"/>
      <c r="R8" s="172"/>
      <c r="S8" s="172"/>
      <c r="T8" s="172"/>
      <c r="U8" s="172"/>
      <c r="V8" s="172"/>
      <c r="W8" s="172"/>
      <c r="X8" s="172"/>
      <c r="Y8" s="172"/>
      <c r="Z8" s="172"/>
    </row>
    <row r="9" spans="2:38" s="171" customFormat="1" ht="26.5" thickBot="1" x14ac:dyDescent="0.65">
      <c r="C9" s="172"/>
      <c r="D9" s="172"/>
      <c r="E9" s="172"/>
      <c r="F9" s="172"/>
      <c r="G9" s="172"/>
      <c r="H9" s="172"/>
      <c r="I9" s="172"/>
      <c r="J9" s="172"/>
      <c r="K9" s="172"/>
      <c r="L9" s="172"/>
      <c r="M9" s="172"/>
      <c r="N9" s="172"/>
      <c r="O9" s="172"/>
      <c r="P9" s="172"/>
      <c r="Q9" s="172"/>
      <c r="R9" s="172"/>
      <c r="S9" s="172"/>
      <c r="T9" s="172"/>
      <c r="U9" s="172"/>
      <c r="V9" s="172"/>
      <c r="W9" s="172"/>
      <c r="X9" s="172"/>
      <c r="Y9" s="172"/>
      <c r="Z9" s="172"/>
    </row>
    <row r="10" spans="2:38" s="165" customFormat="1" ht="21.5" thickBot="1" x14ac:dyDescent="0.55000000000000004">
      <c r="B10" s="146"/>
      <c r="C10" s="9" t="s">
        <v>18</v>
      </c>
      <c r="D10" s="166"/>
      <c r="E10" s="166"/>
      <c r="F10" s="166"/>
      <c r="G10" s="166"/>
      <c r="I10" s="8"/>
      <c r="J10" s="8"/>
      <c r="K10" s="8"/>
      <c r="L10" s="8"/>
      <c r="M10" s="8"/>
      <c r="N10" s="167"/>
      <c r="O10" s="146"/>
      <c r="P10" s="9" t="s">
        <v>163</v>
      </c>
      <c r="Z10" s="168"/>
      <c r="AA10" s="146"/>
      <c r="AB10" s="9" t="s">
        <v>164</v>
      </c>
      <c r="AL10" s="168"/>
    </row>
    <row r="11" spans="2:38" s="112" customFormat="1" ht="21.5" thickBot="1" x14ac:dyDescent="0.55000000000000004">
      <c r="B11" s="142">
        <f>IFERROR(B10/$B$2,0)</f>
        <v>0</v>
      </c>
      <c r="C11" s="143" t="s">
        <v>8</v>
      </c>
      <c r="D11" s="144"/>
      <c r="E11" s="144"/>
      <c r="F11" s="144"/>
      <c r="G11" s="144"/>
      <c r="I11" s="145"/>
      <c r="J11" s="145"/>
      <c r="K11" s="145"/>
      <c r="L11" s="145"/>
      <c r="M11" s="145"/>
      <c r="N11" s="107"/>
      <c r="O11" s="142">
        <f>IFERROR(O10/$B$2,O10)</f>
        <v>0</v>
      </c>
      <c r="P11" s="143" t="s">
        <v>8</v>
      </c>
      <c r="AA11" s="142">
        <f>IFERROR(AA10/$B$2,AA10)</f>
        <v>0</v>
      </c>
      <c r="AB11" s="143" t="s">
        <v>8</v>
      </c>
    </row>
    <row r="12" spans="2:38" ht="21.75" customHeight="1" thickBot="1" x14ac:dyDescent="0.55000000000000004">
      <c r="B12" s="116" t="s">
        <v>1</v>
      </c>
      <c r="C12" s="368" t="s">
        <v>29</v>
      </c>
      <c r="D12" s="369"/>
      <c r="E12" s="369"/>
      <c r="F12" s="369"/>
      <c r="G12" s="370"/>
      <c r="H12" s="362" t="s">
        <v>141</v>
      </c>
      <c r="I12" s="363"/>
      <c r="J12" s="363"/>
      <c r="K12" s="363"/>
      <c r="L12" s="363"/>
      <c r="M12" s="364"/>
      <c r="O12" s="116" t="str">
        <f>B12</f>
        <v>XT4</v>
      </c>
      <c r="P12" s="365" t="s">
        <v>15</v>
      </c>
      <c r="Q12" s="366"/>
      <c r="R12" s="366"/>
      <c r="S12" s="367"/>
      <c r="T12" s="362" t="s">
        <v>165</v>
      </c>
      <c r="U12" s="363"/>
      <c r="V12" s="363"/>
      <c r="W12" s="363"/>
      <c r="X12" s="363"/>
      <c r="Y12" s="364"/>
      <c r="AA12" s="116" t="str">
        <f>B12</f>
        <v>XT4</v>
      </c>
      <c r="AB12" s="365" t="s">
        <v>15</v>
      </c>
      <c r="AC12" s="366"/>
      <c r="AD12" s="366"/>
      <c r="AE12" s="367"/>
      <c r="AF12" s="362" t="s">
        <v>166</v>
      </c>
      <c r="AG12" s="363"/>
      <c r="AH12" s="363"/>
      <c r="AI12" s="363"/>
      <c r="AJ12" s="363"/>
      <c r="AK12" s="364"/>
    </row>
    <row r="13" spans="2:38" s="134" customFormat="1" ht="39.75" customHeight="1" thickBot="1" x14ac:dyDescent="0.4">
      <c r="B13" s="135" t="s">
        <v>5</v>
      </c>
      <c r="C13" s="16">
        <v>0.02</v>
      </c>
      <c r="D13" s="17">
        <v>0.04</v>
      </c>
      <c r="E13" s="17">
        <v>0.08</v>
      </c>
      <c r="F13" s="17">
        <v>0.16</v>
      </c>
      <c r="G13" s="18">
        <v>0.32</v>
      </c>
      <c r="H13" s="28">
        <v>40</v>
      </c>
      <c r="I13" s="29">
        <v>60</v>
      </c>
      <c r="J13" s="29">
        <v>100</v>
      </c>
      <c r="K13" s="29">
        <v>150</v>
      </c>
      <c r="L13" s="29">
        <v>225</v>
      </c>
      <c r="M13" s="30">
        <v>250</v>
      </c>
      <c r="N13" s="136">
        <f>IFERROR(MATCH($B$2,H13:M13,0),7)</f>
        <v>7</v>
      </c>
      <c r="O13" s="93" t="s">
        <v>5</v>
      </c>
      <c r="P13" s="35">
        <v>1</v>
      </c>
      <c r="Q13" s="26">
        <v>1.5</v>
      </c>
      <c r="R13" s="26">
        <v>2</v>
      </c>
      <c r="S13" s="36">
        <v>5.5</v>
      </c>
      <c r="T13" s="34">
        <f>H13</f>
        <v>40</v>
      </c>
      <c r="U13" s="31">
        <f>I13</f>
        <v>60</v>
      </c>
      <c r="V13" s="31">
        <f t="shared" ref="V13:W13" si="0">J13</f>
        <v>100</v>
      </c>
      <c r="W13" s="31">
        <f t="shared" si="0"/>
        <v>150</v>
      </c>
      <c r="X13" s="31">
        <f>L13</f>
        <v>225</v>
      </c>
      <c r="Y13" s="32">
        <f>M13</f>
        <v>250</v>
      </c>
      <c r="Z13" s="136">
        <f>IFERROR(MATCH($B$2,T13:Y13,0),7)</f>
        <v>7</v>
      </c>
      <c r="AA13" s="93" t="s">
        <v>5</v>
      </c>
      <c r="AB13" s="35">
        <v>1</v>
      </c>
      <c r="AC13" s="26">
        <v>1.5</v>
      </c>
      <c r="AD13" s="26">
        <v>2</v>
      </c>
      <c r="AE13" s="36">
        <v>5.5</v>
      </c>
      <c r="AF13" s="34">
        <f>H13</f>
        <v>40</v>
      </c>
      <c r="AG13" s="31">
        <f>I13</f>
        <v>60</v>
      </c>
      <c r="AH13" s="31">
        <f t="shared" ref="AH13:AI13" si="1">J13</f>
        <v>100</v>
      </c>
      <c r="AI13" s="31">
        <f t="shared" si="1"/>
        <v>150</v>
      </c>
      <c r="AJ13" s="31">
        <f>L13</f>
        <v>225</v>
      </c>
      <c r="AK13" s="32">
        <f>M13</f>
        <v>250</v>
      </c>
      <c r="AL13" s="136">
        <f>IFERROR(MATCH($B$2,AF13:AK13,0),7)</f>
        <v>7</v>
      </c>
    </row>
    <row r="14" spans="2:38" ht="30" customHeight="1" x14ac:dyDescent="0.35">
      <c r="B14" s="123">
        <v>0.4</v>
      </c>
      <c r="C14" s="10" t="s">
        <v>6</v>
      </c>
      <c r="D14" s="4" t="s">
        <v>6</v>
      </c>
      <c r="E14" s="4" t="s">
        <v>6</v>
      </c>
      <c r="F14" s="4" t="s">
        <v>6</v>
      </c>
      <c r="G14" s="11" t="s">
        <v>6</v>
      </c>
      <c r="H14" s="40">
        <f>$B14*H$13</f>
        <v>16</v>
      </c>
      <c r="I14" s="41">
        <f t="shared" ref="I14:M44" si="2">$B14*I$13</f>
        <v>24</v>
      </c>
      <c r="J14" s="77">
        <f t="shared" si="2"/>
        <v>40</v>
      </c>
      <c r="K14" s="77">
        <f t="shared" si="2"/>
        <v>60</v>
      </c>
      <c r="L14" s="41">
        <f t="shared" si="2"/>
        <v>90</v>
      </c>
      <c r="M14" s="74">
        <f t="shared" si="2"/>
        <v>100</v>
      </c>
      <c r="N14" s="109" cm="1">
        <f t="array" ref="N14">IFERROR(INDEX(H14:M14,1,N$13),0)</f>
        <v>0</v>
      </c>
      <c r="O14" s="66" t="s">
        <v>9</v>
      </c>
      <c r="P14" s="118" t="s">
        <v>6</v>
      </c>
      <c r="Q14" s="23" t="s">
        <v>6</v>
      </c>
      <c r="R14" s="23" t="s">
        <v>6</v>
      </c>
      <c r="S14" s="119" t="s">
        <v>6</v>
      </c>
      <c r="T14" s="24" t="s">
        <v>9</v>
      </c>
      <c r="U14" s="22" t="s">
        <v>9</v>
      </c>
      <c r="V14" s="22" t="s">
        <v>9</v>
      </c>
      <c r="W14" s="22" t="s">
        <v>9</v>
      </c>
      <c r="X14" s="22" t="s">
        <v>9</v>
      </c>
      <c r="Y14" s="25" t="s">
        <v>9</v>
      </c>
      <c r="Z14" s="109" cm="1">
        <f t="array" ref="Z14">IFERROR(INDEX(T14:Y14,1,Z$13),0)</f>
        <v>0</v>
      </c>
      <c r="AA14" s="66" t="s">
        <v>9</v>
      </c>
      <c r="AB14" s="118" t="s">
        <v>6</v>
      </c>
      <c r="AC14" s="23" t="s">
        <v>6</v>
      </c>
      <c r="AD14" s="23" t="s">
        <v>6</v>
      </c>
      <c r="AE14" s="119" t="s">
        <v>6</v>
      </c>
      <c r="AF14" s="24" t="s">
        <v>9</v>
      </c>
      <c r="AG14" s="22" t="s">
        <v>9</v>
      </c>
      <c r="AH14" s="22" t="s">
        <v>9</v>
      </c>
      <c r="AI14" s="22" t="s">
        <v>9</v>
      </c>
      <c r="AJ14" s="22" t="s">
        <v>9</v>
      </c>
      <c r="AK14" s="25" t="s">
        <v>9</v>
      </c>
      <c r="AL14" s="107" cm="1">
        <f t="array" ref="AL14">IFERROR(INDEX(AF14:AK14,1,AL$13),0)</f>
        <v>0</v>
      </c>
    </row>
    <row r="15" spans="2:38" ht="30" customHeight="1" x14ac:dyDescent="0.35">
      <c r="B15" s="124">
        <v>0.42000000000000004</v>
      </c>
      <c r="C15" s="12" t="s">
        <v>7</v>
      </c>
      <c r="D15" s="5" t="s">
        <v>6</v>
      </c>
      <c r="E15" s="5" t="s">
        <v>6</v>
      </c>
      <c r="F15" s="5" t="s">
        <v>6</v>
      </c>
      <c r="G15" s="13" t="s">
        <v>6</v>
      </c>
      <c r="H15" s="44">
        <f t="shared" ref="H15:H44" si="3">$B15*H$13</f>
        <v>16.8</v>
      </c>
      <c r="I15" s="45">
        <f t="shared" si="2"/>
        <v>25.200000000000003</v>
      </c>
      <c r="J15" s="78">
        <f t="shared" si="2"/>
        <v>42.000000000000007</v>
      </c>
      <c r="K15" s="78">
        <f t="shared" si="2"/>
        <v>63.000000000000007</v>
      </c>
      <c r="L15" s="45">
        <f t="shared" si="2"/>
        <v>94.500000000000014</v>
      </c>
      <c r="M15" s="75">
        <f t="shared" si="2"/>
        <v>105.00000000000001</v>
      </c>
      <c r="N15" s="109" cm="1">
        <f t="array" ref="N15">IFERROR(INDEX(H15:M15,1,N$13),0)</f>
        <v>0</v>
      </c>
      <c r="O15" s="67">
        <v>1</v>
      </c>
      <c r="P15" s="12" t="s">
        <v>7</v>
      </c>
      <c r="Q15" s="5" t="s">
        <v>6</v>
      </c>
      <c r="R15" s="5" t="s">
        <v>6</v>
      </c>
      <c r="S15" s="13" t="s">
        <v>6</v>
      </c>
      <c r="T15" s="82">
        <f>$O15*T$13</f>
        <v>40</v>
      </c>
      <c r="U15" s="83">
        <f t="shared" ref="U15:Y29" si="4">$O15*U$13</f>
        <v>60</v>
      </c>
      <c r="V15" s="83">
        <f t="shared" si="4"/>
        <v>100</v>
      </c>
      <c r="W15" s="83">
        <f t="shared" si="4"/>
        <v>150</v>
      </c>
      <c r="X15" s="80">
        <f t="shared" si="4"/>
        <v>225</v>
      </c>
      <c r="Y15" s="88">
        <f t="shared" si="4"/>
        <v>250</v>
      </c>
      <c r="Z15" s="107" cm="1">
        <f t="array" ref="Z15">IFERROR(INDEX(T15:Y15,1,Z$13),0)</f>
        <v>0</v>
      </c>
      <c r="AA15" s="67">
        <v>1</v>
      </c>
      <c r="AB15" s="12" t="s">
        <v>7</v>
      </c>
      <c r="AC15" s="5" t="s">
        <v>6</v>
      </c>
      <c r="AD15" s="5" t="s">
        <v>6</v>
      </c>
      <c r="AE15" s="13" t="s">
        <v>6</v>
      </c>
      <c r="AF15" s="82">
        <f>$AA15*AF$13</f>
        <v>40</v>
      </c>
      <c r="AG15" s="83">
        <f t="shared" ref="AG15:AK29" si="5">$AA15*AG$13</f>
        <v>60</v>
      </c>
      <c r="AH15" s="83">
        <f t="shared" si="5"/>
        <v>100</v>
      </c>
      <c r="AI15" s="83">
        <f t="shared" si="5"/>
        <v>150</v>
      </c>
      <c r="AJ15" s="80">
        <f t="shared" si="5"/>
        <v>225</v>
      </c>
      <c r="AK15" s="88">
        <f t="shared" si="5"/>
        <v>250</v>
      </c>
      <c r="AL15" s="107" cm="1">
        <f t="array" ref="AL15">IFERROR(INDEX(AF15:AK15,1,AL$13),0)</f>
        <v>0</v>
      </c>
    </row>
    <row r="16" spans="2:38" ht="30" customHeight="1" x14ac:dyDescent="0.35">
      <c r="B16" s="124">
        <v>0.44</v>
      </c>
      <c r="C16" s="12" t="s">
        <v>6</v>
      </c>
      <c r="D16" s="5" t="s">
        <v>7</v>
      </c>
      <c r="E16" s="5" t="s">
        <v>6</v>
      </c>
      <c r="F16" s="5" t="s">
        <v>6</v>
      </c>
      <c r="G16" s="13" t="s">
        <v>6</v>
      </c>
      <c r="H16" s="44">
        <f t="shared" si="3"/>
        <v>17.600000000000001</v>
      </c>
      <c r="I16" s="45">
        <f t="shared" si="2"/>
        <v>26.4</v>
      </c>
      <c r="J16" s="78">
        <f t="shared" si="2"/>
        <v>44</v>
      </c>
      <c r="K16" s="78">
        <f t="shared" si="2"/>
        <v>66</v>
      </c>
      <c r="L16" s="45">
        <f t="shared" si="2"/>
        <v>99</v>
      </c>
      <c r="M16" s="75">
        <f t="shared" si="2"/>
        <v>110</v>
      </c>
      <c r="N16" s="109" cm="1">
        <f t="array" ref="N16">IFERROR(INDEX(H16:M16,1,N$13),0)</f>
        <v>0</v>
      </c>
      <c r="O16" s="67">
        <v>1.5</v>
      </c>
      <c r="P16" s="12" t="s">
        <v>6</v>
      </c>
      <c r="Q16" s="5" t="s">
        <v>7</v>
      </c>
      <c r="R16" s="5" t="s">
        <v>6</v>
      </c>
      <c r="S16" s="13" t="s">
        <v>6</v>
      </c>
      <c r="T16" s="82">
        <f t="shared" ref="T16:T29" si="6">$O16*T$13</f>
        <v>60</v>
      </c>
      <c r="U16" s="83">
        <f t="shared" si="4"/>
        <v>90</v>
      </c>
      <c r="V16" s="83">
        <f t="shared" si="4"/>
        <v>150</v>
      </c>
      <c r="W16" s="83">
        <f t="shared" si="4"/>
        <v>225</v>
      </c>
      <c r="X16" s="80">
        <f t="shared" si="4"/>
        <v>337.5</v>
      </c>
      <c r="Y16" s="88">
        <f t="shared" si="4"/>
        <v>375</v>
      </c>
      <c r="Z16" s="107" cm="1">
        <f t="array" ref="Z16">IFERROR(INDEX(T16:Y16,1,Z$13),0)</f>
        <v>0</v>
      </c>
      <c r="AA16" s="67">
        <v>1.5</v>
      </c>
      <c r="AB16" s="12" t="s">
        <v>6</v>
      </c>
      <c r="AC16" s="5" t="s">
        <v>7</v>
      </c>
      <c r="AD16" s="5" t="s">
        <v>6</v>
      </c>
      <c r="AE16" s="13" t="s">
        <v>6</v>
      </c>
      <c r="AF16" s="82">
        <f t="shared" ref="AF16:AF29" si="7">$AA16*AF$13</f>
        <v>60</v>
      </c>
      <c r="AG16" s="83">
        <f t="shared" si="5"/>
        <v>90</v>
      </c>
      <c r="AH16" s="83">
        <f t="shared" si="5"/>
        <v>150</v>
      </c>
      <c r="AI16" s="83">
        <f t="shared" si="5"/>
        <v>225</v>
      </c>
      <c r="AJ16" s="80">
        <f t="shared" si="5"/>
        <v>337.5</v>
      </c>
      <c r="AK16" s="88">
        <f t="shared" si="5"/>
        <v>375</v>
      </c>
      <c r="AL16" s="107" cm="1">
        <f t="array" ref="AL16">IFERROR(INDEX(AF16:AK16,1,AL$13),0)</f>
        <v>0</v>
      </c>
    </row>
    <row r="17" spans="2:38" ht="30" customHeight="1" x14ac:dyDescent="0.35">
      <c r="B17" s="124">
        <v>0.46</v>
      </c>
      <c r="C17" s="12" t="s">
        <v>7</v>
      </c>
      <c r="D17" s="5" t="s">
        <v>7</v>
      </c>
      <c r="E17" s="5" t="s">
        <v>6</v>
      </c>
      <c r="F17" s="5" t="s">
        <v>6</v>
      </c>
      <c r="G17" s="13" t="s">
        <v>6</v>
      </c>
      <c r="H17" s="44">
        <f t="shared" si="3"/>
        <v>18.400000000000002</v>
      </c>
      <c r="I17" s="45">
        <f t="shared" si="2"/>
        <v>27.6</v>
      </c>
      <c r="J17" s="78">
        <f t="shared" si="2"/>
        <v>46</v>
      </c>
      <c r="K17" s="78">
        <f t="shared" si="2"/>
        <v>69</v>
      </c>
      <c r="L17" s="45">
        <f t="shared" si="2"/>
        <v>103.5</v>
      </c>
      <c r="M17" s="75">
        <f t="shared" si="2"/>
        <v>115</v>
      </c>
      <c r="N17" s="109" cm="1">
        <f t="array" ref="N17">IFERROR(INDEX(H17:M17,1,N$13),0)</f>
        <v>0</v>
      </c>
      <c r="O17" s="67">
        <v>2</v>
      </c>
      <c r="P17" s="12" t="s">
        <v>6</v>
      </c>
      <c r="Q17" s="5" t="s">
        <v>6</v>
      </c>
      <c r="R17" s="5" t="s">
        <v>7</v>
      </c>
      <c r="S17" s="13" t="s">
        <v>6</v>
      </c>
      <c r="T17" s="82">
        <f t="shared" si="6"/>
        <v>80</v>
      </c>
      <c r="U17" s="83">
        <f t="shared" si="4"/>
        <v>120</v>
      </c>
      <c r="V17" s="83">
        <f t="shared" si="4"/>
        <v>200</v>
      </c>
      <c r="W17" s="83">
        <f t="shared" si="4"/>
        <v>300</v>
      </c>
      <c r="X17" s="80">
        <f t="shared" si="4"/>
        <v>450</v>
      </c>
      <c r="Y17" s="88">
        <f t="shared" si="4"/>
        <v>500</v>
      </c>
      <c r="Z17" s="107" cm="1">
        <f t="array" ref="Z17">IFERROR(INDEX(T17:Y17,1,Z$13),0)</f>
        <v>0</v>
      </c>
      <c r="AA17" s="67">
        <v>2</v>
      </c>
      <c r="AB17" s="120" t="s">
        <v>6</v>
      </c>
      <c r="AC17" s="64" t="s">
        <v>6</v>
      </c>
      <c r="AD17" s="64" t="s">
        <v>13</v>
      </c>
      <c r="AE17" s="126" t="s">
        <v>6</v>
      </c>
      <c r="AF17" s="82">
        <f t="shared" si="7"/>
        <v>80</v>
      </c>
      <c r="AG17" s="83">
        <f t="shared" si="5"/>
        <v>120</v>
      </c>
      <c r="AH17" s="83">
        <f t="shared" si="5"/>
        <v>200</v>
      </c>
      <c r="AI17" s="83">
        <f t="shared" si="5"/>
        <v>300</v>
      </c>
      <c r="AJ17" s="80">
        <f t="shared" si="5"/>
        <v>450</v>
      </c>
      <c r="AK17" s="88">
        <f t="shared" si="5"/>
        <v>500</v>
      </c>
      <c r="AL17" s="107" cm="1">
        <f t="array" ref="AL17">IFERROR(INDEX(AF17:AK17,1,AL$13),0)</f>
        <v>0</v>
      </c>
    </row>
    <row r="18" spans="2:38" ht="30" customHeight="1" x14ac:dyDescent="0.35">
      <c r="B18" s="124">
        <v>0.48000000000000004</v>
      </c>
      <c r="C18" s="12" t="s">
        <v>6</v>
      </c>
      <c r="D18" s="5" t="s">
        <v>6</v>
      </c>
      <c r="E18" s="5" t="s">
        <v>7</v>
      </c>
      <c r="F18" s="5" t="s">
        <v>6</v>
      </c>
      <c r="G18" s="13" t="s">
        <v>6</v>
      </c>
      <c r="H18" s="44">
        <f t="shared" si="3"/>
        <v>19.200000000000003</v>
      </c>
      <c r="I18" s="45">
        <f t="shared" si="2"/>
        <v>28.8</v>
      </c>
      <c r="J18" s="78">
        <f t="shared" si="2"/>
        <v>48.000000000000007</v>
      </c>
      <c r="K18" s="78">
        <f t="shared" si="2"/>
        <v>72</v>
      </c>
      <c r="L18" s="45">
        <f t="shared" si="2"/>
        <v>108.00000000000001</v>
      </c>
      <c r="M18" s="75">
        <f t="shared" si="2"/>
        <v>120.00000000000001</v>
      </c>
      <c r="N18" s="109" cm="1">
        <f t="array" ref="N18">IFERROR(INDEX(H18:M18,1,N$13),0)</f>
        <v>0</v>
      </c>
      <c r="O18" s="67">
        <v>2.5</v>
      </c>
      <c r="P18" s="120" t="s">
        <v>13</v>
      </c>
      <c r="Q18" s="64" t="s">
        <v>13</v>
      </c>
      <c r="R18" s="64" t="s">
        <v>6</v>
      </c>
      <c r="S18" s="13" t="s">
        <v>6</v>
      </c>
      <c r="T18" s="82">
        <f t="shared" si="6"/>
        <v>100</v>
      </c>
      <c r="U18" s="83">
        <f t="shared" si="4"/>
        <v>150</v>
      </c>
      <c r="V18" s="83">
        <f t="shared" si="4"/>
        <v>250</v>
      </c>
      <c r="W18" s="83">
        <f t="shared" si="4"/>
        <v>375</v>
      </c>
      <c r="X18" s="80">
        <f t="shared" si="4"/>
        <v>562.5</v>
      </c>
      <c r="Y18" s="88">
        <f t="shared" si="4"/>
        <v>625</v>
      </c>
      <c r="Z18" s="107" cm="1">
        <f t="array" ref="Z18">IFERROR(INDEX(T18:Y18,1,Z$13),0)</f>
        <v>0</v>
      </c>
      <c r="AA18" s="67">
        <v>2.5</v>
      </c>
      <c r="AB18" s="120" t="s">
        <v>13</v>
      </c>
      <c r="AC18" s="64" t="s">
        <v>13</v>
      </c>
      <c r="AD18" s="64" t="s">
        <v>6</v>
      </c>
      <c r="AE18" s="126" t="s">
        <v>6</v>
      </c>
      <c r="AF18" s="82">
        <f t="shared" si="7"/>
        <v>100</v>
      </c>
      <c r="AG18" s="83">
        <f t="shared" si="5"/>
        <v>150</v>
      </c>
      <c r="AH18" s="83">
        <f t="shared" si="5"/>
        <v>250</v>
      </c>
      <c r="AI18" s="83">
        <f t="shared" si="5"/>
        <v>375</v>
      </c>
      <c r="AJ18" s="80">
        <f t="shared" si="5"/>
        <v>562.5</v>
      </c>
      <c r="AK18" s="88">
        <f t="shared" si="5"/>
        <v>625</v>
      </c>
      <c r="AL18" s="107" cm="1">
        <f t="array" ref="AL18">IFERROR(INDEX(AF18:AK18,1,AL$13),0)</f>
        <v>0</v>
      </c>
    </row>
    <row r="19" spans="2:38" ht="30" customHeight="1" x14ac:dyDescent="0.35">
      <c r="B19" s="124">
        <v>0.5</v>
      </c>
      <c r="C19" s="12" t="s">
        <v>7</v>
      </c>
      <c r="D19" s="5" t="s">
        <v>6</v>
      </c>
      <c r="E19" s="5" t="s">
        <v>7</v>
      </c>
      <c r="F19" s="5" t="s">
        <v>6</v>
      </c>
      <c r="G19" s="13" t="s">
        <v>6</v>
      </c>
      <c r="H19" s="44">
        <f t="shared" si="3"/>
        <v>20</v>
      </c>
      <c r="I19" s="45">
        <f t="shared" si="2"/>
        <v>30</v>
      </c>
      <c r="J19" s="78">
        <f t="shared" si="2"/>
        <v>50</v>
      </c>
      <c r="K19" s="78">
        <f t="shared" si="2"/>
        <v>75</v>
      </c>
      <c r="L19" s="45">
        <f t="shared" si="2"/>
        <v>112.5</v>
      </c>
      <c r="M19" s="75">
        <f t="shared" si="2"/>
        <v>125</v>
      </c>
      <c r="N19" s="109" cm="1">
        <f t="array" ref="N19">IFERROR(INDEX(H19:M19,1,N$13),0)</f>
        <v>0</v>
      </c>
      <c r="O19" s="67">
        <v>3</v>
      </c>
      <c r="P19" s="12" t="s">
        <v>7</v>
      </c>
      <c r="Q19" s="5" t="s">
        <v>6</v>
      </c>
      <c r="R19" s="5" t="s">
        <v>7</v>
      </c>
      <c r="S19" s="13" t="s">
        <v>6</v>
      </c>
      <c r="T19" s="82">
        <f t="shared" si="6"/>
        <v>120</v>
      </c>
      <c r="U19" s="83">
        <f t="shared" si="4"/>
        <v>180</v>
      </c>
      <c r="V19" s="83">
        <f t="shared" si="4"/>
        <v>300</v>
      </c>
      <c r="W19" s="83">
        <f t="shared" si="4"/>
        <v>450</v>
      </c>
      <c r="X19" s="80">
        <f t="shared" si="4"/>
        <v>675</v>
      </c>
      <c r="Y19" s="88">
        <f t="shared" si="4"/>
        <v>750</v>
      </c>
      <c r="Z19" s="107" cm="1">
        <f t="array" ref="Z19">IFERROR(INDEX(T19:Y19,1,Z$13),0)</f>
        <v>0</v>
      </c>
      <c r="AA19" s="67">
        <v>3</v>
      </c>
      <c r="AB19" s="12" t="s">
        <v>7</v>
      </c>
      <c r="AC19" s="5" t="s">
        <v>6</v>
      </c>
      <c r="AD19" s="5" t="s">
        <v>7</v>
      </c>
      <c r="AE19" s="13" t="s">
        <v>6</v>
      </c>
      <c r="AF19" s="82">
        <f t="shared" si="7"/>
        <v>120</v>
      </c>
      <c r="AG19" s="83">
        <f t="shared" si="5"/>
        <v>180</v>
      </c>
      <c r="AH19" s="83">
        <f t="shared" si="5"/>
        <v>300</v>
      </c>
      <c r="AI19" s="83">
        <f t="shared" si="5"/>
        <v>450</v>
      </c>
      <c r="AJ19" s="80">
        <f t="shared" si="5"/>
        <v>675</v>
      </c>
      <c r="AK19" s="88">
        <f t="shared" si="5"/>
        <v>750</v>
      </c>
      <c r="AL19" s="107" cm="1">
        <f t="array" ref="AL19">IFERROR(INDEX(AF19:AK19,1,AL$13),0)</f>
        <v>0</v>
      </c>
    </row>
    <row r="20" spans="2:38" ht="30" customHeight="1" x14ac:dyDescent="0.35">
      <c r="B20" s="124">
        <v>0.52</v>
      </c>
      <c r="C20" s="12" t="s">
        <v>6</v>
      </c>
      <c r="D20" s="5" t="s">
        <v>7</v>
      </c>
      <c r="E20" s="5" t="s">
        <v>7</v>
      </c>
      <c r="F20" s="5" t="s">
        <v>6</v>
      </c>
      <c r="G20" s="13" t="s">
        <v>6</v>
      </c>
      <c r="H20" s="44">
        <f t="shared" si="3"/>
        <v>20.8</v>
      </c>
      <c r="I20" s="45">
        <f t="shared" si="2"/>
        <v>31.200000000000003</v>
      </c>
      <c r="J20" s="78">
        <f t="shared" si="2"/>
        <v>52</v>
      </c>
      <c r="K20" s="78">
        <f t="shared" si="2"/>
        <v>78</v>
      </c>
      <c r="L20" s="45">
        <f t="shared" si="2"/>
        <v>117</v>
      </c>
      <c r="M20" s="75">
        <f t="shared" si="2"/>
        <v>130</v>
      </c>
      <c r="N20" s="109" cm="1">
        <f t="array" ref="N20">IFERROR(INDEX(H20:M20,1,N$13),0)</f>
        <v>0</v>
      </c>
      <c r="O20" s="67">
        <v>3.5</v>
      </c>
      <c r="P20" s="12" t="s">
        <v>6</v>
      </c>
      <c r="Q20" s="5" t="s">
        <v>7</v>
      </c>
      <c r="R20" s="5" t="s">
        <v>7</v>
      </c>
      <c r="S20" s="13" t="s">
        <v>6</v>
      </c>
      <c r="T20" s="82">
        <f t="shared" si="6"/>
        <v>140</v>
      </c>
      <c r="U20" s="83">
        <f t="shared" si="4"/>
        <v>210</v>
      </c>
      <c r="V20" s="83">
        <f t="shared" si="4"/>
        <v>350</v>
      </c>
      <c r="W20" s="83">
        <f t="shared" si="4"/>
        <v>525</v>
      </c>
      <c r="X20" s="80">
        <f t="shared" si="4"/>
        <v>787.5</v>
      </c>
      <c r="Y20" s="88">
        <f t="shared" si="4"/>
        <v>875</v>
      </c>
      <c r="Z20" s="107" cm="1">
        <f t="array" ref="Z20">IFERROR(INDEX(T20:Y20,1,Z$13),0)</f>
        <v>0</v>
      </c>
      <c r="AA20" s="67">
        <v>3.5</v>
      </c>
      <c r="AB20" s="12" t="s">
        <v>6</v>
      </c>
      <c r="AC20" s="5" t="s">
        <v>7</v>
      </c>
      <c r="AD20" s="5" t="s">
        <v>7</v>
      </c>
      <c r="AE20" s="13" t="s">
        <v>6</v>
      </c>
      <c r="AF20" s="82">
        <f t="shared" si="7"/>
        <v>140</v>
      </c>
      <c r="AG20" s="83">
        <f t="shared" si="5"/>
        <v>210</v>
      </c>
      <c r="AH20" s="83">
        <f t="shared" si="5"/>
        <v>350</v>
      </c>
      <c r="AI20" s="83">
        <f t="shared" si="5"/>
        <v>525</v>
      </c>
      <c r="AJ20" s="80">
        <f t="shared" si="5"/>
        <v>787.5</v>
      </c>
      <c r="AK20" s="88">
        <f t="shared" si="5"/>
        <v>875</v>
      </c>
      <c r="AL20" s="107" cm="1">
        <f t="array" ref="AL20">IFERROR(INDEX(AF20:AK20,1,AL$13),0)</f>
        <v>0</v>
      </c>
    </row>
    <row r="21" spans="2:38" ht="30" customHeight="1" x14ac:dyDescent="0.35">
      <c r="B21" s="124">
        <v>0.54</v>
      </c>
      <c r="C21" s="12" t="s">
        <v>7</v>
      </c>
      <c r="D21" s="5" t="s">
        <v>7</v>
      </c>
      <c r="E21" s="5" t="s">
        <v>7</v>
      </c>
      <c r="F21" s="5" t="s">
        <v>6</v>
      </c>
      <c r="G21" s="13" t="s">
        <v>6</v>
      </c>
      <c r="H21" s="44">
        <f t="shared" si="3"/>
        <v>21.6</v>
      </c>
      <c r="I21" s="45">
        <f t="shared" si="2"/>
        <v>32.400000000000006</v>
      </c>
      <c r="J21" s="78">
        <f t="shared" si="2"/>
        <v>54</v>
      </c>
      <c r="K21" s="78">
        <f t="shared" si="2"/>
        <v>81</v>
      </c>
      <c r="L21" s="45">
        <f t="shared" si="2"/>
        <v>121.50000000000001</v>
      </c>
      <c r="M21" s="75">
        <f t="shared" si="2"/>
        <v>135</v>
      </c>
      <c r="N21" s="109" cm="1">
        <f t="array" ref="N21">IFERROR(INDEX(H21:M21,1,N$13),0)</f>
        <v>0</v>
      </c>
      <c r="O21" s="67">
        <v>4.5</v>
      </c>
      <c r="P21" s="12" t="s">
        <v>7</v>
      </c>
      <c r="Q21" s="5" t="s">
        <v>7</v>
      </c>
      <c r="R21" s="5" t="s">
        <v>7</v>
      </c>
      <c r="S21" s="13" t="s">
        <v>6</v>
      </c>
      <c r="T21" s="82">
        <f t="shared" si="6"/>
        <v>180</v>
      </c>
      <c r="U21" s="83">
        <f t="shared" si="4"/>
        <v>270</v>
      </c>
      <c r="V21" s="83">
        <f t="shared" si="4"/>
        <v>450</v>
      </c>
      <c r="W21" s="83">
        <f t="shared" si="4"/>
        <v>675</v>
      </c>
      <c r="X21" s="80">
        <f t="shared" si="4"/>
        <v>1012.5</v>
      </c>
      <c r="Y21" s="88">
        <f t="shared" si="4"/>
        <v>1125</v>
      </c>
      <c r="Z21" s="107" cm="1">
        <f t="array" ref="Z21">IFERROR(INDEX(T21:Y21,1,Z$13),0)</f>
        <v>0</v>
      </c>
      <c r="AA21" s="67">
        <v>4.5</v>
      </c>
      <c r="AB21" s="12" t="s">
        <v>7</v>
      </c>
      <c r="AC21" s="5" t="s">
        <v>7</v>
      </c>
      <c r="AD21" s="5" t="s">
        <v>7</v>
      </c>
      <c r="AE21" s="13" t="s">
        <v>6</v>
      </c>
      <c r="AF21" s="82">
        <f t="shared" si="7"/>
        <v>180</v>
      </c>
      <c r="AG21" s="83">
        <f t="shared" si="5"/>
        <v>270</v>
      </c>
      <c r="AH21" s="83">
        <f t="shared" si="5"/>
        <v>450</v>
      </c>
      <c r="AI21" s="83">
        <f t="shared" si="5"/>
        <v>675</v>
      </c>
      <c r="AJ21" s="80">
        <f t="shared" si="5"/>
        <v>1012.5</v>
      </c>
      <c r="AK21" s="88">
        <f t="shared" si="5"/>
        <v>1125</v>
      </c>
      <c r="AL21" s="107" cm="1">
        <f t="array" ref="AL21">IFERROR(INDEX(AF21:AK21,1,AL$13),0)</f>
        <v>0</v>
      </c>
    </row>
    <row r="22" spans="2:38" ht="30" customHeight="1" x14ac:dyDescent="0.35">
      <c r="B22" s="124">
        <v>0.56000000000000005</v>
      </c>
      <c r="C22" s="12" t="s">
        <v>6</v>
      </c>
      <c r="D22" s="5" t="s">
        <v>6</v>
      </c>
      <c r="E22" s="5" t="s">
        <v>6</v>
      </c>
      <c r="F22" s="5" t="s">
        <v>7</v>
      </c>
      <c r="G22" s="13" t="s">
        <v>6</v>
      </c>
      <c r="H22" s="44">
        <f t="shared" si="3"/>
        <v>22.400000000000002</v>
      </c>
      <c r="I22" s="45">
        <f t="shared" si="2"/>
        <v>33.6</v>
      </c>
      <c r="J22" s="78">
        <f t="shared" si="2"/>
        <v>56.000000000000007</v>
      </c>
      <c r="K22" s="78">
        <f t="shared" si="2"/>
        <v>84.000000000000014</v>
      </c>
      <c r="L22" s="45">
        <f t="shared" si="2"/>
        <v>126.00000000000001</v>
      </c>
      <c r="M22" s="75">
        <f t="shared" si="2"/>
        <v>140</v>
      </c>
      <c r="N22" s="109" cm="1">
        <f t="array" ref="N22">IFERROR(INDEX(H22:M22,1,N$13),0)</f>
        <v>0</v>
      </c>
      <c r="O22" s="67">
        <v>5.5</v>
      </c>
      <c r="P22" s="12" t="s">
        <v>6</v>
      </c>
      <c r="Q22" s="5" t="s">
        <v>6</v>
      </c>
      <c r="R22" s="5" t="s">
        <v>6</v>
      </c>
      <c r="S22" s="13" t="s">
        <v>7</v>
      </c>
      <c r="T22" s="82">
        <f t="shared" si="6"/>
        <v>220</v>
      </c>
      <c r="U22" s="83">
        <f t="shared" si="4"/>
        <v>330</v>
      </c>
      <c r="V22" s="83">
        <f t="shared" si="4"/>
        <v>550</v>
      </c>
      <c r="W22" s="83">
        <f t="shared" si="4"/>
        <v>825</v>
      </c>
      <c r="X22" s="80">
        <f t="shared" si="4"/>
        <v>1237.5</v>
      </c>
      <c r="Y22" s="88">
        <f t="shared" si="4"/>
        <v>1375</v>
      </c>
      <c r="Z22" s="107" cm="1">
        <f t="array" ref="Z22">IFERROR(INDEX(T22:Y22,1,Z$13),0)</f>
        <v>0</v>
      </c>
      <c r="AA22" s="67">
        <v>5.5</v>
      </c>
      <c r="AB22" s="12" t="s">
        <v>6</v>
      </c>
      <c r="AC22" s="5" t="s">
        <v>6</v>
      </c>
      <c r="AD22" s="5" t="s">
        <v>6</v>
      </c>
      <c r="AE22" s="13" t="s">
        <v>7</v>
      </c>
      <c r="AF22" s="82">
        <f t="shared" si="7"/>
        <v>220</v>
      </c>
      <c r="AG22" s="83">
        <f t="shared" si="5"/>
        <v>330</v>
      </c>
      <c r="AH22" s="83">
        <f t="shared" si="5"/>
        <v>550</v>
      </c>
      <c r="AI22" s="83">
        <f t="shared" si="5"/>
        <v>825</v>
      </c>
      <c r="AJ22" s="80">
        <f t="shared" si="5"/>
        <v>1237.5</v>
      </c>
      <c r="AK22" s="88">
        <f t="shared" si="5"/>
        <v>1375</v>
      </c>
      <c r="AL22" s="107" cm="1">
        <f t="array" ref="AL22">IFERROR(INDEX(AF22:AK22,1,AL$13),0)</f>
        <v>0</v>
      </c>
    </row>
    <row r="23" spans="2:38" ht="30" customHeight="1" x14ac:dyDescent="0.35">
      <c r="B23" s="124">
        <v>0.58000000000000007</v>
      </c>
      <c r="C23" s="12" t="s">
        <v>7</v>
      </c>
      <c r="D23" s="5" t="s">
        <v>6</v>
      </c>
      <c r="E23" s="5" t="s">
        <v>6</v>
      </c>
      <c r="F23" s="5" t="s">
        <v>7</v>
      </c>
      <c r="G23" s="13" t="s">
        <v>6</v>
      </c>
      <c r="H23" s="44">
        <f t="shared" si="3"/>
        <v>23.200000000000003</v>
      </c>
      <c r="I23" s="45">
        <f t="shared" si="2"/>
        <v>34.800000000000004</v>
      </c>
      <c r="J23" s="78">
        <f t="shared" si="2"/>
        <v>58.000000000000007</v>
      </c>
      <c r="K23" s="78">
        <f t="shared" si="2"/>
        <v>87.000000000000014</v>
      </c>
      <c r="L23" s="45">
        <f t="shared" si="2"/>
        <v>130.50000000000003</v>
      </c>
      <c r="M23" s="75">
        <f t="shared" si="2"/>
        <v>145.00000000000003</v>
      </c>
      <c r="N23" s="109" cm="1">
        <f t="array" ref="N23">IFERROR(INDEX(H23:M23,1,N$13),0)</f>
        <v>0</v>
      </c>
      <c r="O23" s="67">
        <v>6.5</v>
      </c>
      <c r="P23" s="12" t="s">
        <v>7</v>
      </c>
      <c r="Q23" s="5" t="s">
        <v>6</v>
      </c>
      <c r="R23" s="5" t="s">
        <v>6</v>
      </c>
      <c r="S23" s="13" t="s">
        <v>7</v>
      </c>
      <c r="T23" s="82">
        <f t="shared" si="6"/>
        <v>260</v>
      </c>
      <c r="U23" s="83">
        <f t="shared" si="4"/>
        <v>390</v>
      </c>
      <c r="V23" s="83">
        <f t="shared" si="4"/>
        <v>650</v>
      </c>
      <c r="W23" s="83">
        <f t="shared" si="4"/>
        <v>975</v>
      </c>
      <c r="X23" s="80">
        <f t="shared" si="4"/>
        <v>1462.5</v>
      </c>
      <c r="Y23" s="88">
        <f t="shared" si="4"/>
        <v>1625</v>
      </c>
      <c r="Z23" s="107" cm="1">
        <f t="array" ref="Z23">IFERROR(INDEX(T23:Y23,1,Z$13),0)</f>
        <v>0</v>
      </c>
      <c r="AA23" s="67">
        <v>6.5</v>
      </c>
      <c r="AB23" s="12" t="s">
        <v>7</v>
      </c>
      <c r="AC23" s="5" t="s">
        <v>6</v>
      </c>
      <c r="AD23" s="5" t="s">
        <v>6</v>
      </c>
      <c r="AE23" s="13" t="s">
        <v>7</v>
      </c>
      <c r="AF23" s="82">
        <f t="shared" si="7"/>
        <v>260</v>
      </c>
      <c r="AG23" s="83">
        <f t="shared" si="5"/>
        <v>390</v>
      </c>
      <c r="AH23" s="83">
        <f t="shared" si="5"/>
        <v>650</v>
      </c>
      <c r="AI23" s="83">
        <f t="shared" si="5"/>
        <v>975</v>
      </c>
      <c r="AJ23" s="80">
        <f t="shared" si="5"/>
        <v>1462.5</v>
      </c>
      <c r="AK23" s="88">
        <f t="shared" si="5"/>
        <v>1625</v>
      </c>
      <c r="AL23" s="107" cm="1">
        <f t="array" ref="AL23">IFERROR(INDEX(AF23:AK23,1,AL$13),0)</f>
        <v>0</v>
      </c>
    </row>
    <row r="24" spans="2:38" ht="30" customHeight="1" x14ac:dyDescent="0.35">
      <c r="B24" s="124">
        <v>0.6</v>
      </c>
      <c r="C24" s="12" t="s">
        <v>6</v>
      </c>
      <c r="D24" s="5" t="s">
        <v>7</v>
      </c>
      <c r="E24" s="5" t="s">
        <v>6</v>
      </c>
      <c r="F24" s="5" t="s">
        <v>7</v>
      </c>
      <c r="G24" s="13" t="s">
        <v>6</v>
      </c>
      <c r="H24" s="44">
        <f t="shared" si="3"/>
        <v>24</v>
      </c>
      <c r="I24" s="45">
        <f t="shared" si="2"/>
        <v>36</v>
      </c>
      <c r="J24" s="78">
        <f t="shared" si="2"/>
        <v>60</v>
      </c>
      <c r="K24" s="78">
        <f t="shared" si="2"/>
        <v>90</v>
      </c>
      <c r="L24" s="45">
        <f t="shared" si="2"/>
        <v>135</v>
      </c>
      <c r="M24" s="75">
        <f t="shared" si="2"/>
        <v>150</v>
      </c>
      <c r="N24" s="109" cm="1">
        <f t="array" ref="N24">IFERROR(INDEX(H24:M24,1,N$13),0)</f>
        <v>0</v>
      </c>
      <c r="O24" s="67">
        <v>7</v>
      </c>
      <c r="P24" s="12" t="s">
        <v>6</v>
      </c>
      <c r="Q24" s="5" t="s">
        <v>7</v>
      </c>
      <c r="R24" s="5" t="s">
        <v>6</v>
      </c>
      <c r="S24" s="13" t="s">
        <v>7</v>
      </c>
      <c r="T24" s="82">
        <f t="shared" si="6"/>
        <v>280</v>
      </c>
      <c r="U24" s="83">
        <f t="shared" si="4"/>
        <v>420</v>
      </c>
      <c r="V24" s="83">
        <f t="shared" si="4"/>
        <v>700</v>
      </c>
      <c r="W24" s="83">
        <f t="shared" si="4"/>
        <v>1050</v>
      </c>
      <c r="X24" s="80">
        <f t="shared" si="4"/>
        <v>1575</v>
      </c>
      <c r="Y24" s="88">
        <f t="shared" si="4"/>
        <v>1750</v>
      </c>
      <c r="Z24" s="107" cm="1">
        <f t="array" ref="Z24">IFERROR(INDEX(T24:Y24,1,Z$13),0)</f>
        <v>0</v>
      </c>
      <c r="AA24" s="67">
        <v>7</v>
      </c>
      <c r="AB24" s="12" t="s">
        <v>6</v>
      </c>
      <c r="AC24" s="5" t="s">
        <v>7</v>
      </c>
      <c r="AD24" s="5" t="s">
        <v>6</v>
      </c>
      <c r="AE24" s="13" t="s">
        <v>7</v>
      </c>
      <c r="AF24" s="82">
        <f t="shared" si="7"/>
        <v>280</v>
      </c>
      <c r="AG24" s="83">
        <f t="shared" si="5"/>
        <v>420</v>
      </c>
      <c r="AH24" s="83">
        <f t="shared" si="5"/>
        <v>700</v>
      </c>
      <c r="AI24" s="83">
        <f t="shared" si="5"/>
        <v>1050</v>
      </c>
      <c r="AJ24" s="80">
        <f t="shared" si="5"/>
        <v>1575</v>
      </c>
      <c r="AK24" s="88">
        <f t="shared" si="5"/>
        <v>1750</v>
      </c>
      <c r="AL24" s="107" cm="1">
        <f t="array" ref="AL24">IFERROR(INDEX(AF24:AK24,1,AL$13),0)</f>
        <v>0</v>
      </c>
    </row>
    <row r="25" spans="2:38" ht="30" customHeight="1" x14ac:dyDescent="0.35">
      <c r="B25" s="124">
        <v>0.62</v>
      </c>
      <c r="C25" s="12" t="s">
        <v>7</v>
      </c>
      <c r="D25" s="5" t="s">
        <v>7</v>
      </c>
      <c r="E25" s="5" t="s">
        <v>6</v>
      </c>
      <c r="F25" s="5" t="s">
        <v>7</v>
      </c>
      <c r="G25" s="13" t="s">
        <v>6</v>
      </c>
      <c r="H25" s="44">
        <f t="shared" si="3"/>
        <v>24.8</v>
      </c>
      <c r="I25" s="45">
        <f t="shared" si="2"/>
        <v>37.200000000000003</v>
      </c>
      <c r="J25" s="78">
        <f t="shared" si="2"/>
        <v>62</v>
      </c>
      <c r="K25" s="78">
        <f t="shared" si="2"/>
        <v>93</v>
      </c>
      <c r="L25" s="45">
        <f t="shared" si="2"/>
        <v>139.5</v>
      </c>
      <c r="M25" s="75">
        <f t="shared" si="2"/>
        <v>155</v>
      </c>
      <c r="N25" s="109" cm="1">
        <f t="array" ref="N25">IFERROR(INDEX(H25:M25,1,N$13),0)</f>
        <v>0</v>
      </c>
      <c r="O25" s="67">
        <v>7.5</v>
      </c>
      <c r="P25" s="121" t="s">
        <v>14</v>
      </c>
      <c r="Q25" s="65" t="s">
        <v>14</v>
      </c>
      <c r="R25" s="65" t="s">
        <v>7</v>
      </c>
      <c r="S25" s="122" t="s">
        <v>7</v>
      </c>
      <c r="T25" s="82">
        <f t="shared" si="6"/>
        <v>300</v>
      </c>
      <c r="U25" s="83">
        <f t="shared" si="4"/>
        <v>450</v>
      </c>
      <c r="V25" s="83">
        <f t="shared" si="4"/>
        <v>750</v>
      </c>
      <c r="W25" s="83">
        <f t="shared" si="4"/>
        <v>1125</v>
      </c>
      <c r="X25" s="80">
        <f t="shared" si="4"/>
        <v>1687.5</v>
      </c>
      <c r="Y25" s="88">
        <f t="shared" si="4"/>
        <v>1875</v>
      </c>
      <c r="Z25" s="107" cm="1">
        <f t="array" ref="Z25">IFERROR(INDEX(T25:Y25,1,Z$13),0)</f>
        <v>0</v>
      </c>
      <c r="AA25" s="67">
        <v>7.5</v>
      </c>
      <c r="AB25" s="120" t="s">
        <v>6</v>
      </c>
      <c r="AC25" s="64" t="s">
        <v>6</v>
      </c>
      <c r="AD25" s="64" t="s">
        <v>13</v>
      </c>
      <c r="AE25" s="126" t="s">
        <v>13</v>
      </c>
      <c r="AF25" s="82">
        <f t="shared" si="7"/>
        <v>300</v>
      </c>
      <c r="AG25" s="83">
        <f t="shared" si="5"/>
        <v>450</v>
      </c>
      <c r="AH25" s="83">
        <f t="shared" si="5"/>
        <v>750</v>
      </c>
      <c r="AI25" s="83">
        <f t="shared" si="5"/>
        <v>1125</v>
      </c>
      <c r="AJ25" s="80">
        <f t="shared" si="5"/>
        <v>1687.5</v>
      </c>
      <c r="AK25" s="88">
        <f t="shared" si="5"/>
        <v>1875</v>
      </c>
      <c r="AL25" s="107" cm="1">
        <f t="array" ref="AL25">IFERROR(INDEX(AF25:AK25,1,AL$13),0)</f>
        <v>0</v>
      </c>
    </row>
    <row r="26" spans="2:38" ht="30" customHeight="1" x14ac:dyDescent="0.35">
      <c r="B26" s="124">
        <v>0.64</v>
      </c>
      <c r="C26" s="12" t="s">
        <v>6</v>
      </c>
      <c r="D26" s="5" t="s">
        <v>6</v>
      </c>
      <c r="E26" s="5" t="s">
        <v>7</v>
      </c>
      <c r="F26" s="5" t="s">
        <v>7</v>
      </c>
      <c r="G26" s="13" t="s">
        <v>6</v>
      </c>
      <c r="H26" s="44">
        <f t="shared" si="3"/>
        <v>25.6</v>
      </c>
      <c r="I26" s="45">
        <f t="shared" si="2"/>
        <v>38.4</v>
      </c>
      <c r="J26" s="78">
        <f t="shared" si="2"/>
        <v>64</v>
      </c>
      <c r="K26" s="78">
        <f t="shared" si="2"/>
        <v>96</v>
      </c>
      <c r="L26" s="45">
        <f t="shared" si="2"/>
        <v>144</v>
      </c>
      <c r="M26" s="75">
        <f t="shared" si="2"/>
        <v>160</v>
      </c>
      <c r="N26" s="109" cm="1">
        <f t="array" ref="N26">IFERROR(INDEX(H26:M26,1,N$13),0)</f>
        <v>0</v>
      </c>
      <c r="O26" s="67">
        <v>8</v>
      </c>
      <c r="P26" s="121" t="s">
        <v>7</v>
      </c>
      <c r="Q26" s="65" t="s">
        <v>7</v>
      </c>
      <c r="R26" s="65" t="s">
        <v>14</v>
      </c>
      <c r="S26" s="122" t="s">
        <v>7</v>
      </c>
      <c r="T26" s="82">
        <f t="shared" si="6"/>
        <v>320</v>
      </c>
      <c r="U26" s="83">
        <f t="shared" si="4"/>
        <v>480</v>
      </c>
      <c r="V26" s="83">
        <f t="shared" si="4"/>
        <v>800</v>
      </c>
      <c r="W26" s="83">
        <f t="shared" si="4"/>
        <v>1200</v>
      </c>
      <c r="X26" s="80">
        <f t="shared" si="4"/>
        <v>1800</v>
      </c>
      <c r="Y26" s="88">
        <f t="shared" si="4"/>
        <v>2000</v>
      </c>
      <c r="Z26" s="107" cm="1">
        <f t="array" ref="Z26">IFERROR(INDEX(T26:Y26,1,Z$13),0)</f>
        <v>0</v>
      </c>
      <c r="AA26" s="67">
        <v>8</v>
      </c>
      <c r="AB26" s="120" t="s">
        <v>13</v>
      </c>
      <c r="AC26" s="64" t="s">
        <v>13</v>
      </c>
      <c r="AD26" s="64" t="s">
        <v>6</v>
      </c>
      <c r="AE26" s="126" t="s">
        <v>13</v>
      </c>
      <c r="AF26" s="82">
        <f t="shared" si="7"/>
        <v>320</v>
      </c>
      <c r="AG26" s="83">
        <f t="shared" si="5"/>
        <v>480</v>
      </c>
      <c r="AH26" s="83">
        <f t="shared" si="5"/>
        <v>800</v>
      </c>
      <c r="AI26" s="83">
        <f t="shared" si="5"/>
        <v>1200</v>
      </c>
      <c r="AJ26" s="80">
        <f t="shared" si="5"/>
        <v>1800</v>
      </c>
      <c r="AK26" s="88">
        <f t="shared" si="5"/>
        <v>2000</v>
      </c>
      <c r="AL26" s="107" cm="1">
        <f t="array" ref="AL26">IFERROR(INDEX(AF26:AK26,1,AL$13),0)</f>
        <v>0</v>
      </c>
    </row>
    <row r="27" spans="2:38" ht="30" customHeight="1" x14ac:dyDescent="0.35">
      <c r="B27" s="124">
        <v>0.66</v>
      </c>
      <c r="C27" s="12" t="s">
        <v>7</v>
      </c>
      <c r="D27" s="5" t="s">
        <v>6</v>
      </c>
      <c r="E27" s="5" t="s">
        <v>7</v>
      </c>
      <c r="F27" s="5" t="s">
        <v>7</v>
      </c>
      <c r="G27" s="13" t="s">
        <v>6</v>
      </c>
      <c r="H27" s="44">
        <f t="shared" si="3"/>
        <v>26.400000000000002</v>
      </c>
      <c r="I27" s="45">
        <f t="shared" si="2"/>
        <v>39.6</v>
      </c>
      <c r="J27" s="78">
        <f t="shared" si="2"/>
        <v>66</v>
      </c>
      <c r="K27" s="78">
        <f t="shared" si="2"/>
        <v>99</v>
      </c>
      <c r="L27" s="45">
        <f t="shared" si="2"/>
        <v>148.5</v>
      </c>
      <c r="M27" s="75">
        <f t="shared" si="2"/>
        <v>165</v>
      </c>
      <c r="N27" s="109" cm="1">
        <f t="array" ref="N27">IFERROR(INDEX(H27:M27,1,N$13),0)</f>
        <v>0</v>
      </c>
      <c r="O27" s="67">
        <v>8.5</v>
      </c>
      <c r="P27" s="12" t="s">
        <v>7</v>
      </c>
      <c r="Q27" s="5" t="s">
        <v>6</v>
      </c>
      <c r="R27" s="5" t="s">
        <v>7</v>
      </c>
      <c r="S27" s="13" t="s">
        <v>7</v>
      </c>
      <c r="T27" s="82">
        <f t="shared" si="6"/>
        <v>340</v>
      </c>
      <c r="U27" s="83">
        <f t="shared" si="4"/>
        <v>510</v>
      </c>
      <c r="V27" s="83">
        <f t="shared" si="4"/>
        <v>850</v>
      </c>
      <c r="W27" s="83">
        <f t="shared" si="4"/>
        <v>1275</v>
      </c>
      <c r="X27" s="80">
        <f t="shared" si="4"/>
        <v>1912.5</v>
      </c>
      <c r="Y27" s="88">
        <f t="shared" si="4"/>
        <v>2125</v>
      </c>
      <c r="Z27" s="107" cm="1">
        <f t="array" ref="Z27">IFERROR(INDEX(T27:Y27,1,Z$13),0)</f>
        <v>0</v>
      </c>
      <c r="AA27" s="67">
        <v>8.5</v>
      </c>
      <c r="AB27" s="12" t="s">
        <v>7</v>
      </c>
      <c r="AC27" s="5" t="s">
        <v>6</v>
      </c>
      <c r="AD27" s="5" t="s">
        <v>7</v>
      </c>
      <c r="AE27" s="13" t="s">
        <v>7</v>
      </c>
      <c r="AF27" s="82">
        <f t="shared" si="7"/>
        <v>340</v>
      </c>
      <c r="AG27" s="83">
        <f t="shared" si="5"/>
        <v>510</v>
      </c>
      <c r="AH27" s="83">
        <f t="shared" si="5"/>
        <v>850</v>
      </c>
      <c r="AI27" s="83">
        <f t="shared" si="5"/>
        <v>1275</v>
      </c>
      <c r="AJ27" s="80">
        <f t="shared" si="5"/>
        <v>1912.5</v>
      </c>
      <c r="AK27" s="88">
        <f t="shared" si="5"/>
        <v>2125</v>
      </c>
      <c r="AL27" s="107" cm="1">
        <f t="array" ref="AL27">IFERROR(INDEX(AF27:AK27,1,AL$13),0)</f>
        <v>0</v>
      </c>
    </row>
    <row r="28" spans="2:38" ht="30" customHeight="1" x14ac:dyDescent="0.35">
      <c r="B28" s="124">
        <v>0.68</v>
      </c>
      <c r="C28" s="12" t="s">
        <v>6</v>
      </c>
      <c r="D28" s="5" t="s">
        <v>7</v>
      </c>
      <c r="E28" s="5" t="s">
        <v>7</v>
      </c>
      <c r="F28" s="5" t="s">
        <v>7</v>
      </c>
      <c r="G28" s="13" t="s">
        <v>6</v>
      </c>
      <c r="H28" s="44">
        <f t="shared" si="3"/>
        <v>27.200000000000003</v>
      </c>
      <c r="I28" s="45">
        <f t="shared" si="2"/>
        <v>40.800000000000004</v>
      </c>
      <c r="J28" s="78">
        <f t="shared" si="2"/>
        <v>68</v>
      </c>
      <c r="K28" s="78">
        <f t="shared" si="2"/>
        <v>102.00000000000001</v>
      </c>
      <c r="L28" s="45">
        <f t="shared" si="2"/>
        <v>153</v>
      </c>
      <c r="M28" s="75">
        <f t="shared" si="2"/>
        <v>170</v>
      </c>
      <c r="N28" s="109" cm="1">
        <f t="array" ref="N28">IFERROR(INDEX(H28:M28,1,N$13),0)</f>
        <v>0</v>
      </c>
      <c r="O28" s="67">
        <v>9</v>
      </c>
      <c r="P28" s="12" t="s">
        <v>6</v>
      </c>
      <c r="Q28" s="5" t="s">
        <v>7</v>
      </c>
      <c r="R28" s="5" t="s">
        <v>7</v>
      </c>
      <c r="S28" s="13" t="s">
        <v>7</v>
      </c>
      <c r="T28" s="82">
        <f t="shared" si="6"/>
        <v>360</v>
      </c>
      <c r="U28" s="83">
        <f t="shared" si="4"/>
        <v>540</v>
      </c>
      <c r="V28" s="83">
        <f t="shared" si="4"/>
        <v>900</v>
      </c>
      <c r="W28" s="83">
        <f t="shared" si="4"/>
        <v>1350</v>
      </c>
      <c r="X28" s="80">
        <f t="shared" si="4"/>
        <v>2025</v>
      </c>
      <c r="Y28" s="88">
        <f t="shared" si="4"/>
        <v>2250</v>
      </c>
      <c r="Z28" s="107" cm="1">
        <f t="array" ref="Z28">IFERROR(INDEX(T28:Y28,1,Z$13),0)</f>
        <v>0</v>
      </c>
      <c r="AA28" s="67">
        <v>9</v>
      </c>
      <c r="AB28" s="12" t="s">
        <v>6</v>
      </c>
      <c r="AC28" s="5" t="s">
        <v>7</v>
      </c>
      <c r="AD28" s="5" t="s">
        <v>7</v>
      </c>
      <c r="AE28" s="13" t="s">
        <v>7</v>
      </c>
      <c r="AF28" s="82">
        <f t="shared" si="7"/>
        <v>360</v>
      </c>
      <c r="AG28" s="83">
        <f t="shared" si="5"/>
        <v>540</v>
      </c>
      <c r="AH28" s="83">
        <f t="shared" si="5"/>
        <v>900</v>
      </c>
      <c r="AI28" s="83">
        <f t="shared" si="5"/>
        <v>1350</v>
      </c>
      <c r="AJ28" s="80">
        <f t="shared" si="5"/>
        <v>2025</v>
      </c>
      <c r="AK28" s="88">
        <f t="shared" si="5"/>
        <v>2250</v>
      </c>
      <c r="AL28" s="107" cm="1">
        <f t="array" ref="AL28">IFERROR(INDEX(AF28:AK28,1,AL$13),0)</f>
        <v>0</v>
      </c>
    </row>
    <row r="29" spans="2:38" ht="29" thickBot="1" x14ac:dyDescent="0.4">
      <c r="B29" s="124">
        <v>0.70000000000000007</v>
      </c>
      <c r="C29" s="12" t="s">
        <v>7</v>
      </c>
      <c r="D29" s="5" t="s">
        <v>7</v>
      </c>
      <c r="E29" s="5" t="s">
        <v>7</v>
      </c>
      <c r="F29" s="5" t="s">
        <v>7</v>
      </c>
      <c r="G29" s="13" t="s">
        <v>6</v>
      </c>
      <c r="H29" s="44">
        <f t="shared" si="3"/>
        <v>28.000000000000004</v>
      </c>
      <c r="I29" s="45">
        <f t="shared" si="2"/>
        <v>42.000000000000007</v>
      </c>
      <c r="J29" s="78">
        <f t="shared" si="2"/>
        <v>70</v>
      </c>
      <c r="K29" s="78">
        <f t="shared" si="2"/>
        <v>105.00000000000001</v>
      </c>
      <c r="L29" s="45">
        <f t="shared" si="2"/>
        <v>157.50000000000003</v>
      </c>
      <c r="M29" s="75">
        <f t="shared" si="2"/>
        <v>175.00000000000003</v>
      </c>
      <c r="N29" s="109" cm="1">
        <f t="array" ref="N29">IFERROR(INDEX(H29:M29,1,N$13),0)</f>
        <v>0</v>
      </c>
      <c r="O29" s="68">
        <v>10</v>
      </c>
      <c r="P29" s="27" t="s">
        <v>7</v>
      </c>
      <c r="Q29" s="14" t="s">
        <v>7</v>
      </c>
      <c r="R29" s="14" t="s">
        <v>7</v>
      </c>
      <c r="S29" s="15" t="s">
        <v>7</v>
      </c>
      <c r="T29" s="84">
        <f t="shared" si="6"/>
        <v>400</v>
      </c>
      <c r="U29" s="85">
        <f t="shared" si="4"/>
        <v>600</v>
      </c>
      <c r="V29" s="85">
        <f t="shared" si="4"/>
        <v>1000</v>
      </c>
      <c r="W29" s="85">
        <f t="shared" si="4"/>
        <v>1500</v>
      </c>
      <c r="X29" s="81">
        <f t="shared" si="4"/>
        <v>2250</v>
      </c>
      <c r="Y29" s="89">
        <f t="shared" si="4"/>
        <v>2500</v>
      </c>
      <c r="Z29" s="107" cm="1">
        <f t="array" ref="Z29">IFERROR(INDEX(T29:Y29,1,Z$13),0)</f>
        <v>0</v>
      </c>
      <c r="AA29" s="68">
        <v>10</v>
      </c>
      <c r="AB29" s="27" t="s">
        <v>7</v>
      </c>
      <c r="AC29" s="14" t="s">
        <v>7</v>
      </c>
      <c r="AD29" s="14" t="s">
        <v>7</v>
      </c>
      <c r="AE29" s="15" t="s">
        <v>7</v>
      </c>
      <c r="AF29" s="84">
        <f t="shared" si="7"/>
        <v>400</v>
      </c>
      <c r="AG29" s="85">
        <f t="shared" si="5"/>
        <v>600</v>
      </c>
      <c r="AH29" s="85">
        <f t="shared" si="5"/>
        <v>1000</v>
      </c>
      <c r="AI29" s="85">
        <f t="shared" si="5"/>
        <v>1500</v>
      </c>
      <c r="AJ29" s="81">
        <f t="shared" si="5"/>
        <v>2250</v>
      </c>
      <c r="AK29" s="89">
        <f t="shared" si="5"/>
        <v>2500</v>
      </c>
      <c r="AL29" s="107" cm="1">
        <f t="array" ref="AL29">IFERROR(INDEX(AF29:AK29,1,AL$13),0)</f>
        <v>0</v>
      </c>
    </row>
    <row r="30" spans="2:38" ht="30" customHeight="1" x14ac:dyDescent="0.35">
      <c r="B30" s="124">
        <v>0.72</v>
      </c>
      <c r="C30" s="12" t="s">
        <v>6</v>
      </c>
      <c r="D30" s="5" t="s">
        <v>6</v>
      </c>
      <c r="E30" s="5" t="s">
        <v>6</v>
      </c>
      <c r="F30" s="5" t="s">
        <v>6</v>
      </c>
      <c r="G30" s="13" t="s">
        <v>7</v>
      </c>
      <c r="H30" s="44">
        <f t="shared" si="3"/>
        <v>28.799999999999997</v>
      </c>
      <c r="I30" s="45">
        <f t="shared" si="2"/>
        <v>43.199999999999996</v>
      </c>
      <c r="J30" s="78">
        <f t="shared" si="2"/>
        <v>72</v>
      </c>
      <c r="K30" s="78">
        <f t="shared" si="2"/>
        <v>108</v>
      </c>
      <c r="L30" s="45">
        <f t="shared" si="2"/>
        <v>162</v>
      </c>
      <c r="M30" s="75">
        <f t="shared" si="2"/>
        <v>180</v>
      </c>
      <c r="N30" s="109" cm="1">
        <f t="array" ref="N30">IFERROR(INDEX(H30:M30,1,N$13),0)</f>
        <v>0</v>
      </c>
      <c r="O30" s="6"/>
      <c r="P30" s="1"/>
      <c r="Q30" s="1"/>
      <c r="R30" s="1"/>
      <c r="S30" s="1"/>
      <c r="AA30" s="6"/>
      <c r="AB30" s="1"/>
      <c r="AC30" s="1"/>
      <c r="AD30" s="1"/>
      <c r="AE30" s="1"/>
    </row>
    <row r="31" spans="2:38" ht="30" customHeight="1" x14ac:dyDescent="0.35">
      <c r="B31" s="124">
        <v>0.74</v>
      </c>
      <c r="C31" s="12" t="s">
        <v>7</v>
      </c>
      <c r="D31" s="5" t="s">
        <v>6</v>
      </c>
      <c r="E31" s="5" t="s">
        <v>6</v>
      </c>
      <c r="F31" s="5" t="s">
        <v>6</v>
      </c>
      <c r="G31" s="13" t="s">
        <v>7</v>
      </c>
      <c r="H31" s="44">
        <f t="shared" si="3"/>
        <v>29.6</v>
      </c>
      <c r="I31" s="45">
        <f t="shared" si="2"/>
        <v>44.4</v>
      </c>
      <c r="J31" s="78">
        <f t="shared" si="2"/>
        <v>74</v>
      </c>
      <c r="K31" s="78">
        <f t="shared" si="2"/>
        <v>111</v>
      </c>
      <c r="L31" s="45">
        <f t="shared" si="2"/>
        <v>166.5</v>
      </c>
      <c r="M31" s="75">
        <f t="shared" si="2"/>
        <v>185</v>
      </c>
      <c r="N31" s="109" cm="1">
        <f t="array" ref="N31">IFERROR(INDEX(H31:M31,1,N$13),0)</f>
        <v>0</v>
      </c>
      <c r="O31" s="6"/>
      <c r="P31" s="1"/>
      <c r="Q31" s="1"/>
      <c r="R31" s="1"/>
      <c r="S31" s="1"/>
      <c r="AA31" s="6"/>
      <c r="AB31" s="1"/>
      <c r="AC31" s="1"/>
      <c r="AD31" s="1"/>
      <c r="AE31" s="1"/>
    </row>
    <row r="32" spans="2:38" ht="30" customHeight="1" x14ac:dyDescent="0.35">
      <c r="B32" s="124">
        <v>0.76</v>
      </c>
      <c r="C32" s="12" t="s">
        <v>6</v>
      </c>
      <c r="D32" s="5" t="s">
        <v>7</v>
      </c>
      <c r="E32" s="5" t="s">
        <v>6</v>
      </c>
      <c r="F32" s="5" t="s">
        <v>6</v>
      </c>
      <c r="G32" s="13" t="s">
        <v>7</v>
      </c>
      <c r="H32" s="44">
        <f t="shared" si="3"/>
        <v>30.4</v>
      </c>
      <c r="I32" s="45">
        <f t="shared" si="2"/>
        <v>45.6</v>
      </c>
      <c r="J32" s="78">
        <f t="shared" si="2"/>
        <v>76</v>
      </c>
      <c r="K32" s="78">
        <f t="shared" si="2"/>
        <v>114</v>
      </c>
      <c r="L32" s="45">
        <f t="shared" si="2"/>
        <v>171</v>
      </c>
      <c r="M32" s="75">
        <f t="shared" si="2"/>
        <v>190</v>
      </c>
      <c r="N32" s="109" cm="1">
        <f t="array" ref="N32">IFERROR(INDEX(H32:M32,1,N$13),0)</f>
        <v>0</v>
      </c>
      <c r="O32" s="6"/>
      <c r="P32" s="1"/>
      <c r="Q32" s="1"/>
      <c r="R32" s="1"/>
      <c r="S32" s="1"/>
      <c r="AA32" s="6"/>
      <c r="AB32" s="1"/>
      <c r="AC32" s="1"/>
      <c r="AD32" s="1"/>
      <c r="AE32" s="1"/>
    </row>
    <row r="33" spans="2:31" ht="30" customHeight="1" x14ac:dyDescent="0.35">
      <c r="B33" s="124">
        <v>0.78</v>
      </c>
      <c r="C33" s="12" t="s">
        <v>7</v>
      </c>
      <c r="D33" s="5" t="s">
        <v>7</v>
      </c>
      <c r="E33" s="5" t="s">
        <v>6</v>
      </c>
      <c r="F33" s="5" t="s">
        <v>6</v>
      </c>
      <c r="G33" s="13" t="s">
        <v>7</v>
      </c>
      <c r="H33" s="44">
        <f t="shared" si="3"/>
        <v>31.200000000000003</v>
      </c>
      <c r="I33" s="45">
        <f t="shared" si="2"/>
        <v>46.800000000000004</v>
      </c>
      <c r="J33" s="78">
        <f t="shared" si="2"/>
        <v>78</v>
      </c>
      <c r="K33" s="78">
        <f t="shared" si="2"/>
        <v>117</v>
      </c>
      <c r="L33" s="45">
        <f t="shared" si="2"/>
        <v>175.5</v>
      </c>
      <c r="M33" s="75">
        <f t="shared" si="2"/>
        <v>195</v>
      </c>
      <c r="N33" s="109" cm="1">
        <f t="array" ref="N33">IFERROR(INDEX(H33:M33,1,N$13),0)</f>
        <v>0</v>
      </c>
      <c r="O33" s="6"/>
      <c r="P33" s="1"/>
      <c r="Q33" s="1"/>
      <c r="R33" s="1"/>
      <c r="S33" s="1"/>
      <c r="AA33" s="6"/>
      <c r="AB33" s="1"/>
      <c r="AC33" s="1"/>
      <c r="AD33" s="1"/>
      <c r="AE33" s="1"/>
    </row>
    <row r="34" spans="2:31" ht="30" customHeight="1" x14ac:dyDescent="0.35">
      <c r="B34" s="124">
        <v>0.8</v>
      </c>
      <c r="C34" s="12" t="s">
        <v>6</v>
      </c>
      <c r="D34" s="5" t="s">
        <v>6</v>
      </c>
      <c r="E34" s="5" t="s">
        <v>7</v>
      </c>
      <c r="F34" s="5" t="s">
        <v>6</v>
      </c>
      <c r="G34" s="13" t="s">
        <v>7</v>
      </c>
      <c r="H34" s="44">
        <f t="shared" si="3"/>
        <v>32</v>
      </c>
      <c r="I34" s="45">
        <f t="shared" si="2"/>
        <v>48</v>
      </c>
      <c r="J34" s="78">
        <f t="shared" si="2"/>
        <v>80</v>
      </c>
      <c r="K34" s="78">
        <f t="shared" si="2"/>
        <v>120</v>
      </c>
      <c r="L34" s="45">
        <f t="shared" si="2"/>
        <v>180</v>
      </c>
      <c r="M34" s="75">
        <f t="shared" si="2"/>
        <v>200</v>
      </c>
      <c r="N34" s="109" cm="1">
        <f t="array" ref="N34">IFERROR(INDEX(H34:M34,1,N$13),0)</f>
        <v>0</v>
      </c>
      <c r="O34" s="6"/>
      <c r="P34" s="1"/>
      <c r="Q34" s="1"/>
      <c r="R34" s="1"/>
      <c r="S34" s="1"/>
      <c r="AA34" s="6"/>
      <c r="AB34" s="1"/>
      <c r="AC34" s="1"/>
      <c r="AD34" s="1"/>
      <c r="AE34" s="1"/>
    </row>
    <row r="35" spans="2:31" ht="30" customHeight="1" x14ac:dyDescent="0.35">
      <c r="B35" s="124">
        <v>0.82000000000000006</v>
      </c>
      <c r="C35" s="12" t="s">
        <v>7</v>
      </c>
      <c r="D35" s="5" t="s">
        <v>6</v>
      </c>
      <c r="E35" s="5" t="s">
        <v>7</v>
      </c>
      <c r="F35" s="5" t="s">
        <v>6</v>
      </c>
      <c r="G35" s="13" t="s">
        <v>7</v>
      </c>
      <c r="H35" s="44">
        <f t="shared" si="3"/>
        <v>32.800000000000004</v>
      </c>
      <c r="I35" s="45">
        <f t="shared" si="2"/>
        <v>49.2</v>
      </c>
      <c r="J35" s="78">
        <f t="shared" si="2"/>
        <v>82</v>
      </c>
      <c r="K35" s="78">
        <f t="shared" si="2"/>
        <v>123.00000000000001</v>
      </c>
      <c r="L35" s="45">
        <f t="shared" si="2"/>
        <v>184.5</v>
      </c>
      <c r="M35" s="75">
        <f t="shared" si="2"/>
        <v>205.00000000000003</v>
      </c>
      <c r="N35" s="109" cm="1">
        <f t="array" ref="N35">IFERROR(INDEX(H35:M35,1,N$13),0)</f>
        <v>0</v>
      </c>
      <c r="O35" s="6"/>
      <c r="P35" s="1"/>
      <c r="Q35" s="1"/>
      <c r="R35" s="1"/>
      <c r="S35" s="1"/>
      <c r="AA35" s="6"/>
      <c r="AB35" s="1"/>
      <c r="AC35" s="1"/>
      <c r="AD35" s="1"/>
      <c r="AE35" s="1"/>
    </row>
    <row r="36" spans="2:31" ht="30" customHeight="1" x14ac:dyDescent="0.35">
      <c r="B36" s="124">
        <v>0.84000000000000008</v>
      </c>
      <c r="C36" s="12" t="s">
        <v>6</v>
      </c>
      <c r="D36" s="5" t="s">
        <v>7</v>
      </c>
      <c r="E36" s="5" t="s">
        <v>7</v>
      </c>
      <c r="F36" s="5" t="s">
        <v>6</v>
      </c>
      <c r="G36" s="13" t="s">
        <v>7</v>
      </c>
      <c r="H36" s="44">
        <f t="shared" si="3"/>
        <v>33.6</v>
      </c>
      <c r="I36" s="45">
        <f t="shared" si="2"/>
        <v>50.400000000000006</v>
      </c>
      <c r="J36" s="78">
        <f t="shared" si="2"/>
        <v>84.000000000000014</v>
      </c>
      <c r="K36" s="78">
        <f t="shared" si="2"/>
        <v>126.00000000000001</v>
      </c>
      <c r="L36" s="45">
        <f t="shared" si="2"/>
        <v>189.00000000000003</v>
      </c>
      <c r="M36" s="75">
        <f t="shared" si="2"/>
        <v>210.00000000000003</v>
      </c>
      <c r="N36" s="109" cm="1">
        <f t="array" ref="N36">IFERROR(INDEX(H36:M36,1,N$13),0)</f>
        <v>0</v>
      </c>
      <c r="O36" s="6"/>
      <c r="P36" s="1"/>
      <c r="Q36" s="1"/>
      <c r="R36" s="1"/>
      <c r="S36" s="1"/>
      <c r="AA36" s="6"/>
      <c r="AB36" s="1"/>
      <c r="AC36" s="1"/>
      <c r="AD36" s="1"/>
      <c r="AE36" s="1"/>
    </row>
    <row r="37" spans="2:31" ht="30" customHeight="1" x14ac:dyDescent="0.35">
      <c r="B37" s="124">
        <v>0.8600000000000001</v>
      </c>
      <c r="C37" s="12" t="s">
        <v>7</v>
      </c>
      <c r="D37" s="5" t="s">
        <v>7</v>
      </c>
      <c r="E37" s="5" t="s">
        <v>7</v>
      </c>
      <c r="F37" s="5" t="s">
        <v>6</v>
      </c>
      <c r="G37" s="13" t="s">
        <v>7</v>
      </c>
      <c r="H37" s="44">
        <f t="shared" si="3"/>
        <v>34.400000000000006</v>
      </c>
      <c r="I37" s="45">
        <f t="shared" si="2"/>
        <v>51.600000000000009</v>
      </c>
      <c r="J37" s="78">
        <f t="shared" si="2"/>
        <v>86.000000000000014</v>
      </c>
      <c r="K37" s="78">
        <f t="shared" si="2"/>
        <v>129.00000000000003</v>
      </c>
      <c r="L37" s="45">
        <f t="shared" si="2"/>
        <v>193.50000000000003</v>
      </c>
      <c r="M37" s="75">
        <f t="shared" si="2"/>
        <v>215.00000000000003</v>
      </c>
      <c r="N37" s="109" cm="1">
        <f t="array" ref="N37">IFERROR(INDEX(H37:M37,1,N$13),0)</f>
        <v>0</v>
      </c>
      <c r="O37" s="6"/>
      <c r="P37" s="1"/>
      <c r="Q37" s="1"/>
      <c r="R37" s="1"/>
      <c r="S37" s="1"/>
      <c r="AA37" s="6"/>
      <c r="AB37" s="1"/>
      <c r="AC37" s="1"/>
      <c r="AD37" s="1"/>
      <c r="AE37" s="1"/>
    </row>
    <row r="38" spans="2:31" ht="30" customHeight="1" x14ac:dyDescent="0.35">
      <c r="B38" s="124">
        <v>0.88000000000000012</v>
      </c>
      <c r="C38" s="12" t="s">
        <v>6</v>
      </c>
      <c r="D38" s="5" t="s">
        <v>6</v>
      </c>
      <c r="E38" s="5" t="s">
        <v>6</v>
      </c>
      <c r="F38" s="5" t="s">
        <v>7</v>
      </c>
      <c r="G38" s="13" t="s">
        <v>7</v>
      </c>
      <c r="H38" s="44">
        <f t="shared" si="3"/>
        <v>35.200000000000003</v>
      </c>
      <c r="I38" s="45">
        <f t="shared" si="2"/>
        <v>52.800000000000004</v>
      </c>
      <c r="J38" s="78">
        <f t="shared" si="2"/>
        <v>88.000000000000014</v>
      </c>
      <c r="K38" s="78">
        <f t="shared" si="2"/>
        <v>132.00000000000003</v>
      </c>
      <c r="L38" s="45">
        <f t="shared" si="2"/>
        <v>198.00000000000003</v>
      </c>
      <c r="M38" s="75">
        <f t="shared" si="2"/>
        <v>220.00000000000003</v>
      </c>
      <c r="N38" s="109" cm="1">
        <f t="array" ref="N38">IFERROR(INDEX(H38:M38,1,N$13),0)</f>
        <v>0</v>
      </c>
      <c r="O38" s="6"/>
      <c r="P38" s="1"/>
      <c r="Q38" s="1"/>
      <c r="R38" s="1"/>
      <c r="S38" s="1"/>
      <c r="AA38" s="6"/>
      <c r="AB38" s="1"/>
      <c r="AC38" s="1"/>
      <c r="AD38" s="1"/>
      <c r="AE38" s="1"/>
    </row>
    <row r="39" spans="2:31" ht="30" customHeight="1" x14ac:dyDescent="0.35">
      <c r="B39" s="124">
        <v>0.90000000000000013</v>
      </c>
      <c r="C39" s="12" t="s">
        <v>7</v>
      </c>
      <c r="D39" s="5" t="s">
        <v>6</v>
      </c>
      <c r="E39" s="5" t="s">
        <v>6</v>
      </c>
      <c r="F39" s="5" t="s">
        <v>7</v>
      </c>
      <c r="G39" s="13" t="s">
        <v>7</v>
      </c>
      <c r="H39" s="44">
        <f t="shared" si="3"/>
        <v>36.000000000000007</v>
      </c>
      <c r="I39" s="45">
        <f t="shared" si="2"/>
        <v>54.000000000000007</v>
      </c>
      <c r="J39" s="78">
        <f t="shared" si="2"/>
        <v>90.000000000000014</v>
      </c>
      <c r="K39" s="78">
        <f t="shared" si="2"/>
        <v>135.00000000000003</v>
      </c>
      <c r="L39" s="45">
        <f t="shared" si="2"/>
        <v>202.50000000000003</v>
      </c>
      <c r="M39" s="75">
        <f t="shared" si="2"/>
        <v>225.00000000000003</v>
      </c>
      <c r="N39" s="109" cm="1">
        <f t="array" ref="N39">IFERROR(INDEX(H39:M39,1,N$13),0)</f>
        <v>0</v>
      </c>
      <c r="O39" s="6"/>
      <c r="P39" s="1"/>
      <c r="Q39" s="1"/>
      <c r="R39" s="1"/>
      <c r="S39" s="1"/>
      <c r="AA39" s="6"/>
      <c r="AB39" s="1"/>
      <c r="AC39" s="1"/>
      <c r="AD39" s="1"/>
      <c r="AE39" s="1"/>
    </row>
    <row r="40" spans="2:31" ht="30" customHeight="1" x14ac:dyDescent="0.35">
      <c r="B40" s="124">
        <v>0.91999999999999993</v>
      </c>
      <c r="C40" s="12" t="s">
        <v>6</v>
      </c>
      <c r="D40" s="5" t="s">
        <v>7</v>
      </c>
      <c r="E40" s="5" t="s">
        <v>6</v>
      </c>
      <c r="F40" s="5" t="s">
        <v>7</v>
      </c>
      <c r="G40" s="13" t="s">
        <v>7</v>
      </c>
      <c r="H40" s="44">
        <f t="shared" si="3"/>
        <v>36.799999999999997</v>
      </c>
      <c r="I40" s="45">
        <f t="shared" si="2"/>
        <v>55.199999999999996</v>
      </c>
      <c r="J40" s="78">
        <f t="shared" si="2"/>
        <v>92</v>
      </c>
      <c r="K40" s="78">
        <f t="shared" si="2"/>
        <v>138</v>
      </c>
      <c r="L40" s="45">
        <f t="shared" si="2"/>
        <v>206.99999999999997</v>
      </c>
      <c r="M40" s="75">
        <f t="shared" si="2"/>
        <v>229.99999999999997</v>
      </c>
      <c r="N40" s="109" cm="1">
        <f t="array" ref="N40">IFERROR(INDEX(H40:M40,1,N$13),0)</f>
        <v>0</v>
      </c>
      <c r="O40" s="6"/>
      <c r="P40" s="1"/>
      <c r="Q40" s="1"/>
      <c r="R40" s="1"/>
      <c r="S40" s="1"/>
      <c r="AA40" s="6"/>
      <c r="AB40" s="1"/>
      <c r="AC40" s="1"/>
      <c r="AD40" s="1"/>
      <c r="AE40" s="1"/>
    </row>
    <row r="41" spans="2:31" ht="30" customHeight="1" x14ac:dyDescent="0.35">
      <c r="B41" s="124">
        <v>0.94</v>
      </c>
      <c r="C41" s="12" t="s">
        <v>7</v>
      </c>
      <c r="D41" s="5" t="s">
        <v>7</v>
      </c>
      <c r="E41" s="5" t="s">
        <v>6</v>
      </c>
      <c r="F41" s="5" t="s">
        <v>7</v>
      </c>
      <c r="G41" s="13" t="s">
        <v>7</v>
      </c>
      <c r="H41" s="44">
        <f t="shared" si="3"/>
        <v>37.599999999999994</v>
      </c>
      <c r="I41" s="45">
        <f t="shared" si="2"/>
        <v>56.4</v>
      </c>
      <c r="J41" s="78">
        <f t="shared" si="2"/>
        <v>94</v>
      </c>
      <c r="K41" s="78">
        <f t="shared" si="2"/>
        <v>141</v>
      </c>
      <c r="L41" s="45">
        <f t="shared" si="2"/>
        <v>211.5</v>
      </c>
      <c r="M41" s="75">
        <f t="shared" si="2"/>
        <v>235</v>
      </c>
      <c r="N41" s="109" cm="1">
        <f t="array" ref="N41">IFERROR(INDEX(H41:M41,1,N$13),0)</f>
        <v>0</v>
      </c>
      <c r="O41" s="6"/>
      <c r="P41" s="1"/>
      <c r="Q41" s="1"/>
      <c r="R41" s="1"/>
      <c r="S41" s="1"/>
      <c r="AA41" s="6"/>
      <c r="AB41" s="1"/>
      <c r="AC41" s="1"/>
      <c r="AD41" s="1"/>
      <c r="AE41" s="1"/>
    </row>
    <row r="42" spans="2:31" ht="30" customHeight="1" x14ac:dyDescent="0.35">
      <c r="B42" s="124">
        <v>0.96</v>
      </c>
      <c r="C42" s="12" t="s">
        <v>6</v>
      </c>
      <c r="D42" s="5" t="s">
        <v>6</v>
      </c>
      <c r="E42" s="5" t="s">
        <v>7</v>
      </c>
      <c r="F42" s="5" t="s">
        <v>7</v>
      </c>
      <c r="G42" s="13" t="s">
        <v>7</v>
      </c>
      <c r="H42" s="44">
        <f t="shared" si="3"/>
        <v>38.4</v>
      </c>
      <c r="I42" s="45">
        <f t="shared" si="2"/>
        <v>57.599999999999994</v>
      </c>
      <c r="J42" s="78">
        <f t="shared" si="2"/>
        <v>96</v>
      </c>
      <c r="K42" s="78">
        <f t="shared" si="2"/>
        <v>144</v>
      </c>
      <c r="L42" s="45">
        <f t="shared" si="2"/>
        <v>216</v>
      </c>
      <c r="M42" s="75">
        <f t="shared" si="2"/>
        <v>240</v>
      </c>
      <c r="N42" s="109" cm="1">
        <f t="array" ref="N42">IFERROR(INDEX(H42:M42,1,N$13),0)</f>
        <v>0</v>
      </c>
      <c r="O42" s="6"/>
      <c r="P42" s="1"/>
      <c r="Q42" s="1"/>
      <c r="R42" s="1"/>
      <c r="S42" s="1"/>
      <c r="AA42" s="6"/>
      <c r="AB42" s="1"/>
      <c r="AC42" s="1"/>
      <c r="AD42" s="1"/>
      <c r="AE42" s="1"/>
    </row>
    <row r="43" spans="2:31" ht="30" customHeight="1" x14ac:dyDescent="0.35">
      <c r="B43" s="124">
        <v>0.98</v>
      </c>
      <c r="C43" s="12" t="s">
        <v>7</v>
      </c>
      <c r="D43" s="5" t="s">
        <v>6</v>
      </c>
      <c r="E43" s="5" t="s">
        <v>7</v>
      </c>
      <c r="F43" s="5" t="s">
        <v>7</v>
      </c>
      <c r="G43" s="13" t="s">
        <v>7</v>
      </c>
      <c r="H43" s="44">
        <f t="shared" si="3"/>
        <v>39.200000000000003</v>
      </c>
      <c r="I43" s="45">
        <f t="shared" si="2"/>
        <v>58.8</v>
      </c>
      <c r="J43" s="78">
        <f t="shared" si="2"/>
        <v>98</v>
      </c>
      <c r="K43" s="78">
        <f t="shared" si="2"/>
        <v>147</v>
      </c>
      <c r="L43" s="45">
        <f t="shared" si="2"/>
        <v>220.5</v>
      </c>
      <c r="M43" s="75">
        <f t="shared" si="2"/>
        <v>245</v>
      </c>
      <c r="N43" s="109" cm="1">
        <f t="array" ref="N43">IFERROR(INDEX(H43:M43,1,N$13),0)</f>
        <v>0</v>
      </c>
      <c r="O43" s="6"/>
      <c r="P43" s="1"/>
      <c r="Q43" s="1"/>
      <c r="R43" s="1"/>
      <c r="S43" s="1"/>
      <c r="AA43" s="6"/>
      <c r="AB43" s="1"/>
      <c r="AC43" s="1"/>
      <c r="AD43" s="1"/>
      <c r="AE43" s="1"/>
    </row>
    <row r="44" spans="2:31" ht="30" customHeight="1" thickBot="1" x14ac:dyDescent="0.4">
      <c r="B44" s="125">
        <v>1</v>
      </c>
      <c r="C44" s="104" t="s">
        <v>17</v>
      </c>
      <c r="D44" s="14" t="s">
        <v>7</v>
      </c>
      <c r="E44" s="14" t="s">
        <v>7</v>
      </c>
      <c r="F44" s="14" t="s">
        <v>7</v>
      </c>
      <c r="G44" s="15" t="s">
        <v>7</v>
      </c>
      <c r="H44" s="48">
        <f t="shared" si="3"/>
        <v>40</v>
      </c>
      <c r="I44" s="49">
        <f t="shared" si="2"/>
        <v>60</v>
      </c>
      <c r="J44" s="79">
        <f t="shared" si="2"/>
        <v>100</v>
      </c>
      <c r="K44" s="79">
        <f t="shared" si="2"/>
        <v>150</v>
      </c>
      <c r="L44" s="49">
        <f t="shared" si="2"/>
        <v>225</v>
      </c>
      <c r="M44" s="76">
        <f t="shared" si="2"/>
        <v>250</v>
      </c>
      <c r="N44" s="109" cm="1">
        <f t="array" ref="N44">IFERROR(INDEX(H44:M44,1,N$13),0)</f>
        <v>0</v>
      </c>
      <c r="O44" s="6"/>
      <c r="P44" s="1"/>
      <c r="Q44" s="1"/>
      <c r="R44" s="1"/>
      <c r="S44" s="1"/>
      <c r="AA44" s="6"/>
      <c r="AB44" s="1"/>
      <c r="AC44" s="1"/>
      <c r="AD44" s="1"/>
      <c r="AE44" s="1"/>
    </row>
    <row r="45" spans="2:31" x14ac:dyDescent="0.5">
      <c r="B45" s="6"/>
      <c r="C45" s="1"/>
      <c r="D45" s="1"/>
      <c r="E45" s="1"/>
      <c r="F45" s="1"/>
      <c r="G45" s="1"/>
      <c r="N45" s="110"/>
      <c r="O45" s="6"/>
      <c r="P45" s="1"/>
      <c r="Q45" s="1"/>
      <c r="R45" s="1"/>
      <c r="S45" s="1"/>
      <c r="AA45" s="6"/>
      <c r="AB45" s="1"/>
      <c r="AC45" s="1"/>
      <c r="AD45" s="1"/>
      <c r="AE45" s="1"/>
    </row>
    <row r="46" spans="2:31" x14ac:dyDescent="0.5">
      <c r="B46" s="147" t="s">
        <v>21</v>
      </c>
      <c r="C46" s="1"/>
      <c r="D46" s="1"/>
      <c r="E46" s="1"/>
      <c r="F46" s="1"/>
      <c r="G46" s="1"/>
      <c r="N46" s="110"/>
      <c r="O46" s="6"/>
      <c r="P46" s="1"/>
      <c r="Q46" s="1"/>
      <c r="R46" s="1"/>
      <c r="S46" s="1"/>
      <c r="AA46" s="6"/>
      <c r="AB46" s="1"/>
      <c r="AC46" s="1"/>
      <c r="AD46" s="1"/>
      <c r="AE46" s="1"/>
    </row>
    <row r="47" spans="2:31" x14ac:dyDescent="0.5">
      <c r="B47" s="6"/>
      <c r="C47" s="1"/>
      <c r="D47" s="1"/>
      <c r="E47" s="1"/>
      <c r="F47" s="1"/>
      <c r="G47" s="1"/>
      <c r="N47" s="110"/>
      <c r="O47" s="6"/>
      <c r="P47" s="1"/>
      <c r="Q47" s="1"/>
      <c r="R47" s="1"/>
      <c r="S47" s="1"/>
      <c r="AA47" s="6"/>
      <c r="AB47" s="1"/>
      <c r="AC47" s="1"/>
      <c r="AD47" s="1"/>
      <c r="AE47" s="1"/>
    </row>
    <row r="48" spans="2:31" x14ac:dyDescent="0.5">
      <c r="B48" s="6"/>
      <c r="C48" s="1"/>
      <c r="D48" s="1"/>
      <c r="E48" s="1"/>
      <c r="F48" s="1"/>
      <c r="G48" s="1"/>
      <c r="N48" s="110"/>
      <c r="O48" s="6"/>
      <c r="P48" s="1"/>
      <c r="Q48" s="1"/>
      <c r="R48" s="1"/>
      <c r="S48" s="1"/>
      <c r="AA48" s="6"/>
      <c r="AB48" s="1"/>
      <c r="AC48" s="1"/>
      <c r="AD48" s="1"/>
      <c r="AE48" s="1"/>
    </row>
    <row r="49" spans="2:31" x14ac:dyDescent="0.5">
      <c r="B49" s="6"/>
      <c r="C49" s="1"/>
      <c r="D49" s="1"/>
      <c r="E49" s="1"/>
      <c r="F49" s="1"/>
      <c r="G49" s="1"/>
      <c r="N49" s="110"/>
      <c r="O49" s="6"/>
      <c r="P49" s="1"/>
      <c r="Q49" s="1"/>
      <c r="R49" s="1"/>
      <c r="S49" s="1"/>
      <c r="AA49" s="6"/>
      <c r="AB49" s="1"/>
      <c r="AC49" s="1"/>
      <c r="AD49" s="1"/>
      <c r="AE49" s="1"/>
    </row>
    <row r="50" spans="2:31" x14ac:dyDescent="0.5">
      <c r="B50" s="6"/>
      <c r="C50" s="1"/>
      <c r="D50" s="1"/>
      <c r="E50" s="1"/>
      <c r="F50" s="1"/>
      <c r="G50" s="1"/>
      <c r="N50" s="110"/>
      <c r="O50" s="6"/>
      <c r="P50" s="1"/>
      <c r="Q50" s="1"/>
      <c r="R50" s="1"/>
      <c r="S50" s="1"/>
      <c r="AA50" s="6"/>
      <c r="AB50" s="1"/>
      <c r="AC50" s="1"/>
      <c r="AD50" s="1"/>
      <c r="AE50" s="1"/>
    </row>
    <row r="51" spans="2:31" x14ac:dyDescent="0.5">
      <c r="B51" s="6"/>
      <c r="C51" s="1"/>
      <c r="D51" s="1"/>
      <c r="E51" s="1"/>
      <c r="F51" s="1"/>
      <c r="G51" s="1"/>
      <c r="N51" s="110"/>
      <c r="O51" s="6"/>
      <c r="P51" s="1"/>
      <c r="Q51" s="1"/>
      <c r="R51" s="1"/>
      <c r="S51" s="1"/>
      <c r="AA51" s="6"/>
      <c r="AB51" s="1"/>
      <c r="AC51" s="1"/>
      <c r="AD51" s="1"/>
      <c r="AE51" s="1"/>
    </row>
    <row r="52" spans="2:31" x14ac:dyDescent="0.5">
      <c r="B52" s="6"/>
      <c r="C52" s="1"/>
      <c r="D52" s="1"/>
      <c r="E52" s="1"/>
      <c r="F52" s="1"/>
      <c r="G52" s="1"/>
      <c r="N52" s="110"/>
      <c r="O52" s="6"/>
      <c r="P52" s="1"/>
      <c r="Q52" s="1"/>
      <c r="R52" s="1"/>
      <c r="S52" s="1"/>
      <c r="AA52" s="6"/>
      <c r="AB52" s="1"/>
      <c r="AC52" s="1"/>
      <c r="AD52" s="1"/>
      <c r="AE52" s="1"/>
    </row>
    <row r="53" spans="2:31" x14ac:dyDescent="0.5">
      <c r="B53" s="6"/>
      <c r="C53" s="1"/>
      <c r="D53" s="1"/>
      <c r="E53" s="1"/>
      <c r="F53" s="1"/>
      <c r="G53" s="1"/>
      <c r="N53" s="110"/>
      <c r="O53" s="6"/>
      <c r="P53" s="1"/>
      <c r="Q53" s="1"/>
      <c r="R53" s="1"/>
      <c r="S53" s="1"/>
      <c r="AA53" s="6"/>
      <c r="AB53" s="1"/>
      <c r="AC53" s="1"/>
      <c r="AD53" s="1"/>
      <c r="AE53" s="1"/>
    </row>
    <row r="54" spans="2:31" x14ac:dyDescent="0.5">
      <c r="B54" s="6"/>
      <c r="C54" s="1"/>
      <c r="D54" s="1"/>
      <c r="E54" s="1"/>
      <c r="F54" s="1"/>
      <c r="G54" s="1"/>
      <c r="N54" s="110"/>
      <c r="O54" s="6"/>
      <c r="P54" s="1"/>
      <c r="Q54" s="1"/>
      <c r="R54" s="1"/>
      <c r="S54" s="1"/>
      <c r="AA54" s="6"/>
      <c r="AB54" s="1"/>
      <c r="AC54" s="1"/>
      <c r="AD54" s="1"/>
      <c r="AE54" s="1"/>
    </row>
    <row r="55" spans="2:31" x14ac:dyDescent="0.5">
      <c r="B55" s="6"/>
      <c r="C55" s="1"/>
      <c r="D55" s="1"/>
      <c r="E55" s="1"/>
      <c r="F55" s="1"/>
      <c r="G55" s="1"/>
      <c r="N55" s="110"/>
      <c r="O55" s="6"/>
      <c r="P55" s="1"/>
      <c r="Q55" s="1"/>
      <c r="R55" s="1"/>
      <c r="S55" s="1"/>
      <c r="AA55" s="6"/>
      <c r="AB55" s="1"/>
      <c r="AC55" s="1"/>
      <c r="AD55" s="1"/>
      <c r="AE55" s="1"/>
    </row>
    <row r="56" spans="2:31" x14ac:dyDescent="0.5">
      <c r="B56" s="6"/>
      <c r="C56" s="1"/>
      <c r="D56" s="1"/>
      <c r="E56" s="1"/>
      <c r="F56" s="1"/>
      <c r="G56" s="1"/>
      <c r="N56" s="110"/>
      <c r="O56" s="6"/>
      <c r="P56" s="1"/>
      <c r="Q56" s="1"/>
      <c r="R56" s="1"/>
      <c r="S56" s="1"/>
      <c r="AA56" s="6"/>
      <c r="AB56" s="1"/>
      <c r="AC56" s="1"/>
      <c r="AD56" s="1"/>
      <c r="AE56" s="1"/>
    </row>
    <row r="57" spans="2:31" x14ac:dyDescent="0.5">
      <c r="B57" s="6"/>
      <c r="C57" s="1"/>
      <c r="D57" s="1"/>
      <c r="E57" s="1"/>
      <c r="F57" s="1"/>
      <c r="G57" s="1"/>
      <c r="N57" s="110"/>
      <c r="O57" s="6"/>
      <c r="P57" s="1"/>
      <c r="Q57" s="1"/>
      <c r="R57" s="1"/>
      <c r="S57" s="1"/>
      <c r="AA57" s="6"/>
      <c r="AB57" s="1"/>
      <c r="AC57" s="1"/>
      <c r="AD57" s="1"/>
      <c r="AE57" s="1"/>
    </row>
    <row r="58" spans="2:31" x14ac:dyDescent="0.5">
      <c r="B58" s="6"/>
      <c r="C58" s="1"/>
      <c r="D58" s="1"/>
      <c r="E58" s="1"/>
      <c r="F58" s="1"/>
      <c r="G58" s="1"/>
      <c r="N58" s="110"/>
      <c r="O58" s="6"/>
      <c r="P58" s="1"/>
      <c r="Q58" s="1"/>
      <c r="R58" s="1"/>
      <c r="S58" s="1"/>
      <c r="AA58" s="6"/>
      <c r="AB58" s="1"/>
      <c r="AC58" s="1"/>
      <c r="AD58" s="1"/>
      <c r="AE58" s="1"/>
    </row>
    <row r="59" spans="2:31" x14ac:dyDescent="0.5">
      <c r="B59" s="6"/>
      <c r="C59" s="1"/>
      <c r="D59" s="1"/>
      <c r="E59" s="1"/>
      <c r="F59" s="1"/>
      <c r="G59" s="1"/>
      <c r="N59" s="110"/>
      <c r="O59" s="6"/>
      <c r="P59" s="1"/>
      <c r="Q59" s="1"/>
      <c r="R59" s="1"/>
      <c r="S59" s="1"/>
      <c r="AA59" s="6"/>
      <c r="AB59" s="1"/>
      <c r="AC59" s="1"/>
      <c r="AD59" s="1"/>
      <c r="AE59" s="1"/>
    </row>
    <row r="60" spans="2:31" x14ac:dyDescent="0.5">
      <c r="B60" s="6"/>
      <c r="C60" s="1"/>
      <c r="D60" s="1"/>
      <c r="E60" s="1"/>
      <c r="F60" s="1"/>
      <c r="G60" s="1"/>
      <c r="N60" s="110"/>
      <c r="O60" s="6"/>
      <c r="P60" s="1"/>
      <c r="Q60" s="1"/>
      <c r="R60" s="1"/>
      <c r="S60" s="1"/>
      <c r="AA60" s="6"/>
      <c r="AB60" s="1"/>
      <c r="AC60" s="1"/>
      <c r="AD60" s="1"/>
      <c r="AE60" s="1"/>
    </row>
    <row r="61" spans="2:31" x14ac:dyDescent="0.5">
      <c r="B61" s="6"/>
      <c r="C61" s="1"/>
      <c r="D61" s="1"/>
      <c r="E61" s="1"/>
      <c r="F61" s="1"/>
      <c r="G61" s="1"/>
      <c r="N61" s="110"/>
      <c r="O61" s="6"/>
      <c r="P61" s="1"/>
      <c r="Q61" s="1"/>
      <c r="R61" s="1"/>
      <c r="S61" s="1"/>
      <c r="AA61" s="6"/>
      <c r="AB61" s="1"/>
      <c r="AC61" s="1"/>
      <c r="AD61" s="1"/>
      <c r="AE61" s="1"/>
    </row>
    <row r="62" spans="2:31" x14ac:dyDescent="0.5">
      <c r="B62" s="6"/>
      <c r="C62" s="1"/>
      <c r="D62" s="1"/>
      <c r="E62" s="1"/>
      <c r="F62" s="1"/>
      <c r="G62" s="1"/>
      <c r="N62" s="110"/>
      <c r="O62" s="6"/>
      <c r="P62" s="1"/>
      <c r="Q62" s="1"/>
      <c r="R62" s="1"/>
      <c r="S62" s="1"/>
      <c r="AA62" s="6"/>
      <c r="AB62" s="1"/>
      <c r="AC62" s="1"/>
      <c r="AD62" s="1"/>
      <c r="AE62" s="1"/>
    </row>
    <row r="63" spans="2:31" x14ac:dyDescent="0.5">
      <c r="B63" s="6"/>
      <c r="C63" s="1"/>
      <c r="D63" s="1"/>
      <c r="E63" s="1"/>
      <c r="F63" s="1"/>
      <c r="G63" s="1"/>
      <c r="N63" s="110"/>
      <c r="O63" s="6"/>
      <c r="P63" s="1"/>
      <c r="Q63" s="1"/>
      <c r="R63" s="1"/>
      <c r="S63" s="1"/>
      <c r="AA63" s="6"/>
      <c r="AB63" s="1"/>
      <c r="AC63" s="1"/>
      <c r="AD63" s="1"/>
      <c r="AE63" s="1"/>
    </row>
    <row r="64" spans="2:31" x14ac:dyDescent="0.5">
      <c r="B64" s="6"/>
      <c r="C64" s="1"/>
      <c r="D64" s="1"/>
      <c r="E64" s="1"/>
      <c r="F64" s="1"/>
      <c r="G64" s="1"/>
      <c r="N64" s="110"/>
      <c r="O64" s="6"/>
      <c r="P64" s="1"/>
      <c r="Q64" s="1"/>
      <c r="R64" s="1"/>
      <c r="S64" s="1"/>
      <c r="AA64" s="6"/>
      <c r="AB64" s="1"/>
      <c r="AC64" s="1"/>
      <c r="AD64" s="1"/>
      <c r="AE64" s="1"/>
    </row>
    <row r="65" spans="2:31" x14ac:dyDescent="0.5">
      <c r="B65" s="6"/>
      <c r="C65" s="1"/>
      <c r="D65" s="1"/>
      <c r="E65" s="1"/>
      <c r="F65" s="1"/>
      <c r="G65" s="1"/>
      <c r="N65" s="110"/>
      <c r="O65" s="6"/>
      <c r="P65" s="1"/>
      <c r="Q65" s="1"/>
      <c r="R65" s="1"/>
      <c r="S65" s="1"/>
      <c r="AA65" s="6"/>
      <c r="AB65" s="1"/>
      <c r="AC65" s="1"/>
      <c r="AD65" s="1"/>
      <c r="AE65" s="1"/>
    </row>
    <row r="66" spans="2:31" x14ac:dyDescent="0.5">
      <c r="B66" s="6"/>
      <c r="C66" s="1"/>
      <c r="D66" s="1"/>
      <c r="E66" s="1"/>
      <c r="F66" s="1"/>
      <c r="G66" s="1"/>
      <c r="N66" s="110"/>
      <c r="O66" s="6"/>
      <c r="P66" s="1"/>
      <c r="Q66" s="1"/>
      <c r="R66" s="1"/>
      <c r="S66" s="1"/>
      <c r="AA66" s="6"/>
      <c r="AB66" s="1"/>
      <c r="AC66" s="1"/>
      <c r="AD66" s="1"/>
      <c r="AE66" s="1"/>
    </row>
    <row r="67" spans="2:31" x14ac:dyDescent="0.5">
      <c r="B67" s="6"/>
      <c r="C67" s="1"/>
      <c r="D67" s="1"/>
      <c r="E67" s="1"/>
      <c r="F67" s="1"/>
      <c r="G67" s="1"/>
      <c r="N67" s="110"/>
      <c r="O67" s="6"/>
      <c r="P67" s="1"/>
      <c r="Q67" s="1"/>
      <c r="R67" s="1"/>
      <c r="S67" s="1"/>
      <c r="AA67" s="6"/>
      <c r="AB67" s="1"/>
      <c r="AC67" s="1"/>
      <c r="AD67" s="1"/>
      <c r="AE67" s="1"/>
    </row>
    <row r="68" spans="2:31" x14ac:dyDescent="0.5">
      <c r="B68" s="6"/>
      <c r="C68" s="1"/>
      <c r="D68" s="1"/>
      <c r="E68" s="1"/>
      <c r="F68" s="1"/>
      <c r="G68" s="1"/>
      <c r="N68" s="110"/>
      <c r="O68" s="6"/>
      <c r="P68" s="1"/>
      <c r="Q68" s="1"/>
      <c r="R68" s="1"/>
      <c r="S68" s="1"/>
      <c r="AA68" s="6"/>
      <c r="AB68" s="1"/>
      <c r="AC68" s="1"/>
      <c r="AD68" s="1"/>
      <c r="AE68" s="1"/>
    </row>
    <row r="69" spans="2:31" x14ac:dyDescent="0.5">
      <c r="B69" s="6"/>
      <c r="C69" s="1"/>
      <c r="D69" s="1"/>
      <c r="E69" s="1"/>
      <c r="F69" s="1"/>
      <c r="G69" s="1"/>
      <c r="N69" s="110"/>
      <c r="O69" s="6"/>
      <c r="P69" s="1"/>
      <c r="Q69" s="1"/>
      <c r="R69" s="1"/>
      <c r="S69" s="1"/>
      <c r="AA69" s="6"/>
      <c r="AB69" s="1"/>
      <c r="AC69" s="1"/>
      <c r="AD69" s="1"/>
      <c r="AE69" s="1"/>
    </row>
    <row r="70" spans="2:31" x14ac:dyDescent="0.5">
      <c r="B70" s="6"/>
      <c r="C70" s="1"/>
      <c r="D70" s="1"/>
      <c r="E70" s="1"/>
      <c r="F70" s="1"/>
      <c r="G70" s="1"/>
      <c r="N70" s="110"/>
      <c r="O70" s="6"/>
      <c r="P70" s="1"/>
      <c r="Q70" s="1"/>
      <c r="R70" s="1"/>
      <c r="S70" s="1"/>
      <c r="AA70" s="6"/>
      <c r="AB70" s="1"/>
      <c r="AC70" s="1"/>
      <c r="AD70" s="1"/>
      <c r="AE70" s="1"/>
    </row>
    <row r="71" spans="2:31" x14ac:dyDescent="0.5">
      <c r="B71" s="6"/>
      <c r="C71" s="1"/>
      <c r="D71" s="1"/>
      <c r="E71" s="1"/>
      <c r="F71" s="1"/>
      <c r="G71" s="1"/>
      <c r="N71" s="110"/>
      <c r="O71" s="6"/>
      <c r="P71" s="1"/>
      <c r="Q71" s="1"/>
      <c r="R71" s="1"/>
      <c r="S71" s="1"/>
      <c r="AA71" s="6"/>
      <c r="AB71" s="1"/>
      <c r="AC71" s="1"/>
      <c r="AD71" s="1"/>
      <c r="AE71" s="1"/>
    </row>
    <row r="72" spans="2:31" x14ac:dyDescent="0.5">
      <c r="B72" s="6"/>
      <c r="C72" s="1"/>
      <c r="D72" s="1"/>
      <c r="E72" s="1"/>
      <c r="F72" s="1"/>
      <c r="G72" s="1"/>
      <c r="N72" s="110"/>
      <c r="O72" s="6"/>
      <c r="P72" s="1"/>
      <c r="Q72" s="1"/>
      <c r="R72" s="1"/>
      <c r="S72" s="1"/>
      <c r="AA72" s="6"/>
      <c r="AB72" s="1"/>
      <c r="AC72" s="1"/>
      <c r="AD72" s="1"/>
      <c r="AE72" s="1"/>
    </row>
    <row r="73" spans="2:31" x14ac:dyDescent="0.5">
      <c r="B73" s="6"/>
      <c r="C73" s="1"/>
      <c r="D73" s="1"/>
      <c r="E73" s="1"/>
      <c r="F73" s="1"/>
      <c r="G73" s="1"/>
      <c r="N73" s="110"/>
      <c r="O73" s="6"/>
      <c r="P73" s="1"/>
      <c r="Q73" s="1"/>
      <c r="R73" s="1"/>
      <c r="S73" s="1"/>
      <c r="AA73" s="6"/>
      <c r="AB73" s="1"/>
      <c r="AC73" s="1"/>
      <c r="AD73" s="1"/>
      <c r="AE73" s="1"/>
    </row>
    <row r="74" spans="2:31" x14ac:dyDescent="0.5">
      <c r="B74" s="6"/>
      <c r="C74" s="1"/>
      <c r="D74" s="1"/>
      <c r="E74" s="1"/>
      <c r="F74" s="1"/>
      <c r="G74" s="1"/>
      <c r="N74" s="110"/>
      <c r="O74" s="6"/>
      <c r="P74" s="1"/>
      <c r="Q74" s="1"/>
      <c r="R74" s="1"/>
      <c r="S74" s="1"/>
      <c r="AA74" s="6"/>
      <c r="AB74" s="1"/>
      <c r="AC74" s="1"/>
      <c r="AD74" s="1"/>
      <c r="AE74" s="1"/>
    </row>
    <row r="75" spans="2:31" x14ac:dyDescent="0.5">
      <c r="B75" s="6"/>
      <c r="C75" s="1"/>
      <c r="D75" s="1"/>
      <c r="E75" s="1"/>
      <c r="F75" s="1"/>
      <c r="G75" s="1"/>
      <c r="N75" s="110"/>
      <c r="O75" s="6"/>
      <c r="P75" s="1"/>
      <c r="Q75" s="1"/>
      <c r="R75" s="1"/>
      <c r="S75" s="1"/>
      <c r="AA75" s="6"/>
      <c r="AB75" s="1"/>
      <c r="AC75" s="1"/>
      <c r="AD75" s="1"/>
      <c r="AE75" s="1"/>
    </row>
    <row r="76" spans="2:31" x14ac:dyDescent="0.5">
      <c r="B76" s="6"/>
      <c r="C76" s="1"/>
      <c r="D76" s="1"/>
      <c r="E76" s="1"/>
      <c r="F76" s="1"/>
      <c r="G76" s="1"/>
      <c r="N76" s="110"/>
      <c r="O76" s="6"/>
      <c r="P76" s="1"/>
      <c r="Q76" s="1"/>
      <c r="R76" s="1"/>
      <c r="S76" s="1"/>
      <c r="AA76" s="6"/>
      <c r="AB76" s="1"/>
      <c r="AC76" s="1"/>
      <c r="AD76" s="1"/>
      <c r="AE76" s="1"/>
    </row>
    <row r="77" spans="2:31" x14ac:dyDescent="0.5">
      <c r="B77" s="6"/>
      <c r="C77" s="1"/>
      <c r="D77" s="1"/>
      <c r="E77" s="1"/>
      <c r="F77" s="1"/>
      <c r="G77" s="1"/>
      <c r="N77" s="110"/>
      <c r="O77" s="6"/>
      <c r="P77" s="1"/>
      <c r="Q77" s="1"/>
      <c r="R77" s="1"/>
      <c r="S77" s="1"/>
      <c r="AA77" s="6"/>
      <c r="AB77" s="1"/>
      <c r="AC77" s="1"/>
      <c r="AD77" s="1"/>
      <c r="AE77" s="1"/>
    </row>
    <row r="78" spans="2:31" x14ac:dyDescent="0.5">
      <c r="B78" s="6"/>
      <c r="C78" s="1"/>
      <c r="D78" s="1"/>
      <c r="E78" s="1"/>
      <c r="F78" s="1"/>
      <c r="G78" s="1"/>
      <c r="N78" s="110"/>
      <c r="O78" s="6"/>
      <c r="P78" s="1"/>
      <c r="Q78" s="1"/>
      <c r="R78" s="1"/>
      <c r="S78" s="1"/>
      <c r="AA78" s="6"/>
      <c r="AB78" s="1"/>
      <c r="AC78" s="1"/>
      <c r="AD78" s="1"/>
      <c r="AE78" s="1"/>
    </row>
    <row r="79" spans="2:31" x14ac:dyDescent="0.5">
      <c r="B79" s="6"/>
      <c r="C79" s="1"/>
      <c r="D79" s="1"/>
      <c r="E79" s="1"/>
      <c r="F79" s="1"/>
      <c r="G79" s="1"/>
      <c r="N79" s="110"/>
      <c r="O79" s="6"/>
      <c r="P79" s="1"/>
      <c r="Q79" s="1"/>
      <c r="R79" s="1"/>
      <c r="S79" s="1"/>
      <c r="AA79" s="6"/>
      <c r="AB79" s="1"/>
      <c r="AC79" s="1"/>
      <c r="AD79" s="1"/>
      <c r="AE79" s="1"/>
    </row>
    <row r="80" spans="2:31" x14ac:dyDescent="0.5">
      <c r="B80" s="6"/>
      <c r="C80" s="1"/>
      <c r="D80" s="1"/>
      <c r="E80" s="1"/>
      <c r="F80" s="1"/>
      <c r="G80" s="1"/>
      <c r="N80" s="110"/>
      <c r="O80" s="6"/>
      <c r="P80" s="1"/>
      <c r="Q80" s="1"/>
      <c r="R80" s="1"/>
      <c r="S80" s="1"/>
      <c r="AA80" s="6"/>
      <c r="AB80" s="1"/>
      <c r="AC80" s="1"/>
      <c r="AD80" s="1"/>
      <c r="AE80" s="1"/>
    </row>
    <row r="81" spans="2:31" x14ac:dyDescent="0.5">
      <c r="B81" s="6"/>
      <c r="C81" s="1"/>
      <c r="D81" s="1"/>
      <c r="E81" s="1"/>
      <c r="F81" s="1"/>
      <c r="G81" s="1"/>
      <c r="N81" s="110"/>
      <c r="O81" s="6"/>
      <c r="P81" s="1"/>
      <c r="Q81" s="1"/>
      <c r="R81" s="1"/>
      <c r="S81" s="1"/>
      <c r="AA81" s="6"/>
      <c r="AB81" s="1"/>
      <c r="AC81" s="1"/>
      <c r="AD81" s="1"/>
      <c r="AE81" s="1"/>
    </row>
    <row r="82" spans="2:31" x14ac:dyDescent="0.5">
      <c r="B82" s="6"/>
      <c r="C82" s="1"/>
      <c r="D82" s="1"/>
      <c r="E82" s="1"/>
      <c r="F82" s="1"/>
      <c r="G82" s="1"/>
      <c r="N82" s="110"/>
      <c r="O82" s="6"/>
      <c r="P82" s="1"/>
      <c r="Q82" s="1"/>
      <c r="R82" s="1"/>
      <c r="S82" s="1"/>
      <c r="AA82" s="6"/>
      <c r="AB82" s="1"/>
      <c r="AC82" s="1"/>
      <c r="AD82" s="1"/>
      <c r="AE82" s="1"/>
    </row>
    <row r="83" spans="2:31" x14ac:dyDescent="0.5">
      <c r="B83" s="6"/>
      <c r="C83" s="1"/>
      <c r="D83" s="1"/>
      <c r="E83" s="1"/>
      <c r="F83" s="1"/>
      <c r="G83" s="1"/>
      <c r="N83" s="110"/>
      <c r="O83" s="6"/>
      <c r="P83" s="1"/>
      <c r="Q83" s="1"/>
      <c r="R83" s="1"/>
      <c r="S83" s="1"/>
      <c r="AA83" s="6"/>
      <c r="AB83" s="1"/>
      <c r="AC83" s="1"/>
      <c r="AD83" s="1"/>
      <c r="AE83" s="1"/>
    </row>
    <row r="84" spans="2:31" x14ac:dyDescent="0.5">
      <c r="B84" s="6"/>
      <c r="C84" s="1"/>
      <c r="D84" s="1"/>
      <c r="E84" s="1"/>
      <c r="F84" s="1"/>
      <c r="G84" s="1"/>
      <c r="N84" s="110"/>
      <c r="O84" s="6"/>
      <c r="P84" s="1"/>
      <c r="Q84" s="1"/>
      <c r="R84" s="1"/>
      <c r="S84" s="1"/>
      <c r="AA84" s="6"/>
      <c r="AB84" s="1"/>
      <c r="AC84" s="1"/>
      <c r="AD84" s="1"/>
      <c r="AE84" s="1"/>
    </row>
    <row r="85" spans="2:31" x14ac:dyDescent="0.5">
      <c r="B85" s="6"/>
      <c r="C85" s="1"/>
      <c r="D85" s="1"/>
      <c r="E85" s="1"/>
      <c r="F85" s="1"/>
      <c r="G85" s="1"/>
      <c r="N85" s="110"/>
      <c r="O85" s="6"/>
      <c r="P85" s="1"/>
      <c r="Q85" s="1"/>
      <c r="R85" s="1"/>
      <c r="S85" s="1"/>
      <c r="AA85" s="6"/>
      <c r="AB85" s="1"/>
      <c r="AC85" s="1"/>
      <c r="AD85" s="1"/>
      <c r="AE85" s="1"/>
    </row>
    <row r="86" spans="2:31" x14ac:dyDescent="0.5">
      <c r="B86" s="6"/>
      <c r="C86" s="1"/>
      <c r="D86" s="1"/>
      <c r="E86" s="1"/>
      <c r="F86" s="1"/>
      <c r="G86" s="1"/>
      <c r="N86" s="110"/>
      <c r="O86" s="6"/>
      <c r="P86" s="1"/>
      <c r="Q86" s="1"/>
      <c r="R86" s="1"/>
      <c r="S86" s="1"/>
      <c r="AA86" s="6"/>
      <c r="AB86" s="1"/>
      <c r="AC86" s="1"/>
      <c r="AD86" s="1"/>
      <c r="AE86" s="1"/>
    </row>
    <row r="87" spans="2:31" x14ac:dyDescent="0.5">
      <c r="B87" s="6"/>
      <c r="C87" s="1"/>
      <c r="D87" s="1"/>
      <c r="E87" s="1"/>
      <c r="F87" s="1"/>
      <c r="G87" s="1"/>
      <c r="N87" s="110"/>
      <c r="O87" s="6"/>
      <c r="P87" s="1"/>
      <c r="Q87" s="1"/>
      <c r="R87" s="1"/>
      <c r="S87" s="1"/>
      <c r="AA87" s="6"/>
      <c r="AB87" s="1"/>
      <c r="AC87" s="1"/>
      <c r="AD87" s="1"/>
      <c r="AE87" s="1"/>
    </row>
    <row r="88" spans="2:31" x14ac:dyDescent="0.5">
      <c r="B88" s="6"/>
      <c r="C88" s="1"/>
      <c r="D88" s="1"/>
      <c r="E88" s="1"/>
      <c r="F88" s="1"/>
      <c r="G88" s="1"/>
      <c r="N88" s="110"/>
      <c r="O88" s="6"/>
      <c r="P88" s="1"/>
      <c r="Q88" s="1"/>
      <c r="R88" s="1"/>
      <c r="S88" s="1"/>
      <c r="AA88" s="6"/>
      <c r="AB88" s="1"/>
      <c r="AC88" s="1"/>
      <c r="AD88" s="1"/>
      <c r="AE88" s="1"/>
    </row>
    <row r="89" spans="2:31" x14ac:dyDescent="0.5">
      <c r="B89" s="6"/>
      <c r="C89" s="1"/>
      <c r="D89" s="1"/>
      <c r="E89" s="1"/>
      <c r="F89" s="1"/>
      <c r="G89" s="1"/>
      <c r="N89" s="110"/>
      <c r="O89" s="6"/>
      <c r="P89" s="1"/>
      <c r="Q89" s="1"/>
      <c r="R89" s="1"/>
      <c r="S89" s="1"/>
      <c r="AA89" s="6"/>
      <c r="AB89" s="1"/>
      <c r="AC89" s="1"/>
      <c r="AD89" s="1"/>
      <c r="AE89" s="1"/>
    </row>
    <row r="90" spans="2:31" x14ac:dyDescent="0.5">
      <c r="B90" s="6"/>
      <c r="C90" s="1"/>
      <c r="D90" s="1"/>
      <c r="E90" s="1"/>
      <c r="F90" s="1"/>
      <c r="G90" s="1"/>
      <c r="N90" s="110"/>
      <c r="O90" s="6"/>
      <c r="P90" s="1"/>
      <c r="Q90" s="1"/>
      <c r="R90" s="1"/>
      <c r="S90" s="1"/>
      <c r="AA90" s="6"/>
      <c r="AB90" s="1"/>
      <c r="AC90" s="1"/>
      <c r="AD90" s="1"/>
      <c r="AE90" s="1"/>
    </row>
    <row r="91" spans="2:31" x14ac:dyDescent="0.5">
      <c r="B91" s="6"/>
      <c r="C91" s="1"/>
      <c r="D91" s="1"/>
      <c r="E91" s="1"/>
      <c r="F91" s="1"/>
      <c r="G91" s="1"/>
      <c r="N91" s="110"/>
      <c r="O91" s="6"/>
      <c r="P91" s="1"/>
      <c r="Q91" s="1"/>
      <c r="R91" s="1"/>
      <c r="S91" s="1"/>
      <c r="AA91" s="6"/>
      <c r="AB91" s="1"/>
      <c r="AC91" s="1"/>
      <c r="AD91" s="1"/>
      <c r="AE91" s="1"/>
    </row>
    <row r="92" spans="2:31" x14ac:dyDescent="0.5">
      <c r="B92" s="6"/>
      <c r="C92" s="1"/>
      <c r="D92" s="1"/>
      <c r="E92" s="1"/>
      <c r="F92" s="1"/>
      <c r="G92" s="1"/>
      <c r="N92" s="110"/>
      <c r="O92" s="6"/>
      <c r="P92" s="1"/>
      <c r="Q92" s="1"/>
      <c r="R92" s="1"/>
      <c r="S92" s="1"/>
      <c r="AA92" s="6"/>
      <c r="AB92" s="1"/>
      <c r="AC92" s="1"/>
      <c r="AD92" s="1"/>
      <c r="AE92" s="1"/>
    </row>
    <row r="93" spans="2:31" x14ac:dyDescent="0.5">
      <c r="B93" s="6"/>
      <c r="C93" s="1"/>
      <c r="D93" s="1"/>
      <c r="E93" s="1"/>
      <c r="F93" s="1"/>
      <c r="G93" s="1"/>
      <c r="N93" s="110"/>
      <c r="O93" s="6"/>
      <c r="P93" s="1"/>
      <c r="Q93" s="1"/>
      <c r="R93" s="1"/>
      <c r="S93" s="1"/>
      <c r="AA93" s="6"/>
      <c r="AB93" s="1"/>
      <c r="AC93" s="1"/>
      <c r="AD93" s="1"/>
      <c r="AE93" s="1"/>
    </row>
    <row r="94" spans="2:31" x14ac:dyDescent="0.5">
      <c r="B94" s="6"/>
      <c r="C94" s="1"/>
      <c r="D94" s="1"/>
      <c r="E94" s="1"/>
      <c r="F94" s="1"/>
      <c r="G94" s="1"/>
      <c r="N94" s="110"/>
      <c r="O94" s="6"/>
      <c r="P94" s="1"/>
      <c r="Q94" s="1"/>
      <c r="R94" s="1"/>
      <c r="S94" s="1"/>
      <c r="AA94" s="6"/>
      <c r="AB94" s="1"/>
      <c r="AC94" s="1"/>
      <c r="AD94" s="1"/>
      <c r="AE94" s="1"/>
    </row>
    <row r="95" spans="2:31" x14ac:dyDescent="0.5">
      <c r="B95" s="6"/>
      <c r="C95" s="1"/>
      <c r="D95" s="1"/>
      <c r="E95" s="1"/>
      <c r="F95" s="1"/>
      <c r="G95" s="1"/>
      <c r="N95" s="110"/>
      <c r="O95" s="6"/>
      <c r="P95" s="1"/>
      <c r="Q95" s="1"/>
      <c r="R95" s="1"/>
      <c r="S95" s="1"/>
      <c r="AA95" s="6"/>
      <c r="AB95" s="1"/>
      <c r="AC95" s="1"/>
      <c r="AD95" s="1"/>
      <c r="AE95" s="1"/>
    </row>
    <row r="96" spans="2:31" x14ac:dyDescent="0.5">
      <c r="B96" s="6"/>
      <c r="C96" s="1"/>
      <c r="D96" s="1"/>
      <c r="E96" s="1"/>
      <c r="F96" s="1"/>
      <c r="G96" s="1"/>
      <c r="N96" s="110"/>
      <c r="O96" s="6"/>
      <c r="P96" s="1"/>
      <c r="Q96" s="1"/>
      <c r="R96" s="1"/>
      <c r="S96" s="1"/>
      <c r="AA96" s="6"/>
      <c r="AB96" s="1"/>
      <c r="AC96" s="1"/>
      <c r="AD96" s="1"/>
      <c r="AE96" s="1"/>
    </row>
    <row r="97" spans="2:31" x14ac:dyDescent="0.5">
      <c r="B97" s="6"/>
      <c r="C97" s="1"/>
      <c r="D97" s="1"/>
      <c r="E97" s="1"/>
      <c r="F97" s="1"/>
      <c r="G97" s="1"/>
      <c r="N97" s="110"/>
      <c r="O97" s="6"/>
      <c r="P97" s="1"/>
      <c r="Q97" s="1"/>
      <c r="R97" s="1"/>
      <c r="S97" s="1"/>
      <c r="AA97" s="6"/>
      <c r="AB97" s="1"/>
      <c r="AC97" s="1"/>
      <c r="AD97" s="1"/>
      <c r="AE97" s="1"/>
    </row>
    <row r="98" spans="2:31" x14ac:dyDescent="0.5">
      <c r="B98" s="6"/>
      <c r="C98" s="1"/>
      <c r="D98" s="1"/>
      <c r="E98" s="1"/>
      <c r="F98" s="1"/>
      <c r="G98" s="1"/>
      <c r="N98" s="110"/>
      <c r="O98" s="6"/>
      <c r="P98" s="1"/>
      <c r="Q98" s="1"/>
      <c r="R98" s="1"/>
      <c r="S98" s="1"/>
      <c r="AA98" s="6"/>
      <c r="AB98" s="1"/>
      <c r="AC98" s="1"/>
      <c r="AD98" s="1"/>
      <c r="AE98" s="1"/>
    </row>
    <row r="99" spans="2:31" x14ac:dyDescent="0.5">
      <c r="B99" s="6"/>
      <c r="C99" s="1"/>
      <c r="D99" s="1"/>
      <c r="E99" s="1"/>
      <c r="F99" s="1"/>
      <c r="G99" s="1"/>
      <c r="N99" s="110"/>
      <c r="O99" s="6"/>
      <c r="P99" s="1"/>
      <c r="Q99" s="1"/>
      <c r="R99" s="1"/>
      <c r="S99" s="1"/>
      <c r="AA99" s="6"/>
      <c r="AB99" s="1"/>
      <c r="AC99" s="1"/>
      <c r="AD99" s="1"/>
      <c r="AE99" s="1"/>
    </row>
    <row r="100" spans="2:31" x14ac:dyDescent="0.5">
      <c r="B100" s="6"/>
      <c r="C100" s="1"/>
      <c r="D100" s="1"/>
      <c r="E100" s="1"/>
      <c r="F100" s="1"/>
      <c r="G100" s="1"/>
      <c r="N100" s="110"/>
      <c r="O100" s="6"/>
      <c r="P100" s="1"/>
      <c r="Q100" s="1"/>
      <c r="R100" s="1"/>
      <c r="S100" s="1"/>
      <c r="AA100" s="6"/>
      <c r="AB100" s="1"/>
      <c r="AC100" s="1"/>
      <c r="AD100" s="1"/>
      <c r="AE100" s="1"/>
    </row>
    <row r="101" spans="2:31" x14ac:dyDescent="0.5">
      <c r="B101" s="6"/>
      <c r="C101" s="1"/>
      <c r="D101" s="1"/>
      <c r="E101" s="1"/>
      <c r="F101" s="1"/>
      <c r="G101" s="1"/>
      <c r="N101" s="110"/>
      <c r="O101" s="6"/>
      <c r="P101" s="1"/>
      <c r="Q101" s="1"/>
      <c r="R101" s="1"/>
      <c r="S101" s="1"/>
      <c r="AA101" s="6"/>
      <c r="AB101" s="1"/>
      <c r="AC101" s="1"/>
      <c r="AD101" s="1"/>
      <c r="AE101" s="1"/>
    </row>
    <row r="102" spans="2:31" x14ac:dyDescent="0.5">
      <c r="B102" s="6"/>
      <c r="C102" s="1"/>
      <c r="D102" s="1"/>
      <c r="E102" s="1"/>
      <c r="F102" s="1"/>
      <c r="G102" s="1"/>
      <c r="N102" s="110"/>
      <c r="O102" s="6"/>
      <c r="P102" s="1"/>
      <c r="Q102" s="1"/>
      <c r="R102" s="1"/>
      <c r="S102" s="1"/>
      <c r="AA102" s="6"/>
      <c r="AB102" s="1"/>
      <c r="AC102" s="1"/>
      <c r="AD102" s="1"/>
      <c r="AE102" s="1"/>
    </row>
    <row r="103" spans="2:31" x14ac:dyDescent="0.5">
      <c r="B103" s="6"/>
      <c r="C103" s="1"/>
      <c r="D103" s="1"/>
      <c r="E103" s="1"/>
      <c r="F103" s="1"/>
      <c r="G103" s="1"/>
      <c r="N103" s="110"/>
      <c r="O103" s="6"/>
      <c r="P103" s="1"/>
      <c r="Q103" s="1"/>
      <c r="R103" s="1"/>
      <c r="S103" s="1"/>
      <c r="AA103" s="6"/>
      <c r="AB103" s="1"/>
      <c r="AC103" s="1"/>
      <c r="AD103" s="1"/>
      <c r="AE103" s="1"/>
    </row>
    <row r="104" spans="2:31" x14ac:dyDescent="0.5">
      <c r="B104" s="6"/>
      <c r="C104" s="1"/>
      <c r="D104" s="1"/>
      <c r="E104" s="1"/>
      <c r="F104" s="1"/>
      <c r="G104" s="1"/>
      <c r="N104" s="110"/>
      <c r="O104" s="6"/>
      <c r="P104" s="1"/>
      <c r="Q104" s="1"/>
      <c r="R104" s="1"/>
      <c r="S104" s="1"/>
      <c r="AA104" s="6"/>
      <c r="AB104" s="1"/>
      <c r="AC104" s="1"/>
      <c r="AD104" s="1"/>
      <c r="AE104" s="1"/>
    </row>
    <row r="105" spans="2:31" x14ac:dyDescent="0.5">
      <c r="B105" s="6"/>
      <c r="C105" s="1"/>
      <c r="D105" s="1"/>
      <c r="E105" s="1"/>
      <c r="F105" s="1"/>
      <c r="G105" s="1"/>
      <c r="N105" s="110"/>
      <c r="O105" s="6"/>
      <c r="P105" s="1"/>
      <c r="Q105" s="1"/>
      <c r="R105" s="1"/>
      <c r="S105" s="1"/>
      <c r="AA105" s="6"/>
      <c r="AB105" s="1"/>
      <c r="AC105" s="1"/>
      <c r="AD105" s="1"/>
      <c r="AE105" s="1"/>
    </row>
    <row r="106" spans="2:31" x14ac:dyDescent="0.5">
      <c r="B106" s="6"/>
      <c r="C106" s="1"/>
      <c r="D106" s="1"/>
      <c r="E106" s="1"/>
      <c r="F106" s="1"/>
      <c r="G106" s="1"/>
      <c r="N106" s="110"/>
      <c r="O106" s="6"/>
      <c r="P106" s="1"/>
      <c r="Q106" s="1"/>
      <c r="R106" s="1"/>
      <c r="S106" s="1"/>
      <c r="AA106" s="6"/>
      <c r="AB106" s="1"/>
      <c r="AC106" s="1"/>
      <c r="AD106" s="1"/>
      <c r="AE106" s="1"/>
    </row>
    <row r="107" spans="2:31" x14ac:dyDescent="0.5">
      <c r="B107" s="6"/>
      <c r="C107" s="1"/>
      <c r="D107" s="1"/>
      <c r="E107" s="1"/>
      <c r="F107" s="1"/>
      <c r="G107" s="1"/>
      <c r="N107" s="110"/>
      <c r="O107" s="6"/>
      <c r="P107" s="1"/>
      <c r="Q107" s="1"/>
      <c r="R107" s="1"/>
      <c r="S107" s="1"/>
      <c r="AA107" s="6"/>
      <c r="AB107" s="1"/>
      <c r="AC107" s="1"/>
      <c r="AD107" s="1"/>
      <c r="AE107" s="1"/>
    </row>
    <row r="108" spans="2:31" x14ac:dyDescent="0.5">
      <c r="B108" s="6"/>
      <c r="C108" s="1"/>
      <c r="D108" s="1"/>
      <c r="E108" s="1"/>
      <c r="F108" s="1"/>
      <c r="G108" s="1"/>
      <c r="N108" s="110"/>
      <c r="O108" s="6"/>
      <c r="P108" s="1"/>
      <c r="Q108" s="1"/>
      <c r="R108" s="1"/>
      <c r="S108" s="1"/>
      <c r="AA108" s="6"/>
      <c r="AB108" s="1"/>
      <c r="AC108" s="1"/>
      <c r="AD108" s="1"/>
      <c r="AE108" s="1"/>
    </row>
    <row r="109" spans="2:31" x14ac:dyDescent="0.5">
      <c r="B109" s="6"/>
      <c r="C109" s="1"/>
      <c r="D109" s="1"/>
      <c r="E109" s="1"/>
      <c r="F109" s="1"/>
      <c r="G109" s="1"/>
      <c r="N109" s="110"/>
      <c r="O109" s="6"/>
      <c r="P109" s="1"/>
      <c r="Q109" s="1"/>
      <c r="R109" s="1"/>
      <c r="S109" s="1"/>
      <c r="AA109" s="6"/>
      <c r="AB109" s="1"/>
      <c r="AC109" s="1"/>
      <c r="AD109" s="1"/>
      <c r="AE109" s="1"/>
    </row>
    <row r="110" spans="2:31" x14ac:dyDescent="0.5">
      <c r="B110" s="6"/>
      <c r="C110" s="1"/>
      <c r="D110" s="1"/>
      <c r="E110" s="1"/>
      <c r="F110" s="1"/>
      <c r="G110" s="1"/>
      <c r="N110" s="110"/>
      <c r="O110" s="6"/>
      <c r="P110" s="1"/>
      <c r="Q110" s="1"/>
      <c r="R110" s="1"/>
      <c r="S110" s="1"/>
      <c r="AA110" s="6"/>
      <c r="AB110" s="1"/>
      <c r="AC110" s="1"/>
      <c r="AD110" s="1"/>
      <c r="AE110" s="1"/>
    </row>
    <row r="111" spans="2:31" x14ac:dyDescent="0.5">
      <c r="B111" s="6"/>
      <c r="C111" s="1"/>
      <c r="D111" s="1"/>
      <c r="E111" s="1"/>
      <c r="F111" s="1"/>
      <c r="G111" s="1"/>
      <c r="N111" s="110"/>
      <c r="O111" s="6"/>
      <c r="P111" s="1"/>
      <c r="Q111" s="1"/>
      <c r="R111" s="1"/>
      <c r="S111" s="1"/>
      <c r="AA111" s="6"/>
      <c r="AB111" s="1"/>
      <c r="AC111" s="1"/>
      <c r="AD111" s="1"/>
      <c r="AE111" s="1"/>
    </row>
    <row r="112" spans="2:31" x14ac:dyDescent="0.5">
      <c r="B112" s="6"/>
      <c r="C112" s="1"/>
      <c r="D112" s="1"/>
      <c r="E112" s="1"/>
      <c r="F112" s="1"/>
      <c r="G112" s="1"/>
      <c r="N112" s="110"/>
      <c r="O112" s="6"/>
      <c r="P112" s="1"/>
      <c r="Q112" s="1"/>
      <c r="R112" s="1"/>
      <c r="S112" s="1"/>
      <c r="AA112" s="6"/>
      <c r="AB112" s="1"/>
      <c r="AC112" s="1"/>
      <c r="AD112" s="1"/>
      <c r="AE112" s="1"/>
    </row>
    <row r="113" spans="2:31" x14ac:dyDescent="0.5">
      <c r="B113" s="6"/>
      <c r="C113" s="1"/>
      <c r="D113" s="1"/>
      <c r="E113" s="1"/>
      <c r="F113" s="1"/>
      <c r="G113" s="1"/>
      <c r="N113" s="110"/>
      <c r="O113" s="6"/>
      <c r="P113" s="1"/>
      <c r="Q113" s="1"/>
      <c r="R113" s="1"/>
      <c r="S113" s="1"/>
      <c r="AA113" s="6"/>
      <c r="AB113" s="1"/>
      <c r="AC113" s="1"/>
      <c r="AD113" s="1"/>
      <c r="AE113" s="1"/>
    </row>
    <row r="114" spans="2:31" x14ac:dyDescent="0.5">
      <c r="B114" s="6"/>
      <c r="C114" s="1"/>
      <c r="D114" s="1"/>
      <c r="E114" s="1"/>
      <c r="F114" s="1"/>
      <c r="G114" s="1"/>
      <c r="N114" s="110"/>
      <c r="O114" s="6"/>
      <c r="P114" s="1"/>
      <c r="Q114" s="1"/>
      <c r="R114" s="1"/>
      <c r="S114" s="1"/>
      <c r="AA114" s="6"/>
      <c r="AB114" s="1"/>
      <c r="AC114" s="1"/>
      <c r="AD114" s="1"/>
      <c r="AE114" s="1"/>
    </row>
    <row r="115" spans="2:31" x14ac:dyDescent="0.5">
      <c r="B115" s="6"/>
      <c r="C115" s="1"/>
      <c r="D115" s="1"/>
      <c r="E115" s="1"/>
      <c r="F115" s="1"/>
      <c r="G115" s="1"/>
      <c r="N115" s="110"/>
      <c r="O115" s="6"/>
      <c r="P115" s="1"/>
      <c r="Q115" s="1"/>
      <c r="R115" s="1"/>
      <c r="S115" s="1"/>
      <c r="AA115" s="6"/>
      <c r="AB115" s="1"/>
      <c r="AC115" s="1"/>
      <c r="AD115" s="1"/>
      <c r="AE115" s="1"/>
    </row>
    <row r="116" spans="2:31" x14ac:dyDescent="0.5">
      <c r="B116" s="6"/>
      <c r="C116" s="1"/>
      <c r="D116" s="1"/>
      <c r="E116" s="1"/>
      <c r="F116" s="1"/>
      <c r="G116" s="1"/>
      <c r="N116" s="110"/>
      <c r="O116" s="6"/>
      <c r="P116" s="1"/>
      <c r="Q116" s="1"/>
      <c r="R116" s="1"/>
      <c r="S116" s="1"/>
      <c r="AA116" s="6"/>
      <c r="AB116" s="1"/>
      <c r="AC116" s="1"/>
      <c r="AD116" s="1"/>
      <c r="AE116" s="1"/>
    </row>
    <row r="117" spans="2:31" x14ac:dyDescent="0.5">
      <c r="B117" s="6"/>
      <c r="C117" s="1"/>
      <c r="D117" s="1"/>
      <c r="E117" s="1"/>
      <c r="F117" s="1"/>
      <c r="G117" s="1"/>
      <c r="N117" s="110"/>
      <c r="O117" s="6"/>
      <c r="P117" s="1"/>
      <c r="Q117" s="1"/>
      <c r="R117" s="1"/>
      <c r="S117" s="1"/>
      <c r="AA117" s="6"/>
      <c r="AB117" s="1"/>
      <c r="AC117" s="1"/>
      <c r="AD117" s="1"/>
      <c r="AE117" s="1"/>
    </row>
    <row r="118" spans="2:31" x14ac:dyDescent="0.5">
      <c r="B118" s="6"/>
      <c r="C118" s="1"/>
      <c r="D118" s="1"/>
      <c r="E118" s="1"/>
      <c r="F118" s="1"/>
      <c r="G118" s="1"/>
      <c r="N118" s="110"/>
      <c r="O118" s="6"/>
      <c r="P118" s="1"/>
      <c r="Q118" s="1"/>
      <c r="R118" s="1"/>
      <c r="S118" s="1"/>
      <c r="AA118" s="6"/>
      <c r="AB118" s="1"/>
      <c r="AC118" s="1"/>
      <c r="AD118" s="1"/>
      <c r="AE118" s="1"/>
    </row>
    <row r="119" spans="2:31" x14ac:dyDescent="0.5">
      <c r="B119" s="6"/>
      <c r="C119" s="1"/>
      <c r="D119" s="1"/>
      <c r="E119" s="1"/>
      <c r="F119" s="1"/>
      <c r="G119" s="1"/>
      <c r="N119" s="110"/>
      <c r="O119" s="6"/>
      <c r="P119" s="1"/>
      <c r="Q119" s="1"/>
      <c r="R119" s="1"/>
      <c r="S119" s="1"/>
      <c r="AA119" s="6"/>
      <c r="AB119" s="1"/>
      <c r="AC119" s="1"/>
      <c r="AD119" s="1"/>
      <c r="AE119" s="1"/>
    </row>
    <row r="120" spans="2:31" x14ac:dyDescent="0.5">
      <c r="B120" s="6"/>
      <c r="C120" s="1"/>
      <c r="D120" s="1"/>
      <c r="E120" s="1"/>
      <c r="F120" s="1"/>
      <c r="G120" s="1"/>
      <c r="N120" s="110"/>
      <c r="O120" s="6"/>
      <c r="P120" s="1"/>
      <c r="Q120" s="1"/>
      <c r="R120" s="1"/>
      <c r="S120" s="1"/>
      <c r="AA120" s="6"/>
      <c r="AB120" s="1"/>
      <c r="AC120" s="1"/>
      <c r="AD120" s="1"/>
      <c r="AE120" s="1"/>
    </row>
    <row r="121" spans="2:31" x14ac:dyDescent="0.5">
      <c r="B121" s="6"/>
      <c r="C121" s="1"/>
      <c r="D121" s="1"/>
      <c r="E121" s="1"/>
      <c r="F121" s="1"/>
      <c r="G121" s="1"/>
      <c r="N121" s="110"/>
      <c r="O121" s="6"/>
      <c r="P121" s="1"/>
      <c r="Q121" s="1"/>
      <c r="R121" s="1"/>
      <c r="S121" s="1"/>
      <c r="AA121" s="6"/>
      <c r="AB121" s="1"/>
      <c r="AC121" s="1"/>
      <c r="AD121" s="1"/>
      <c r="AE121" s="1"/>
    </row>
    <row r="122" spans="2:31" x14ac:dyDescent="0.5">
      <c r="B122" s="6"/>
      <c r="C122" s="1"/>
      <c r="D122" s="1"/>
      <c r="E122" s="1"/>
      <c r="F122" s="1"/>
      <c r="G122" s="1"/>
      <c r="N122" s="110"/>
      <c r="O122" s="6"/>
      <c r="P122" s="1"/>
      <c r="Q122" s="1"/>
      <c r="R122" s="1"/>
      <c r="S122" s="1"/>
      <c r="AA122" s="6"/>
      <c r="AB122" s="1"/>
      <c r="AC122" s="1"/>
      <c r="AD122" s="1"/>
      <c r="AE122" s="1"/>
    </row>
    <row r="123" spans="2:31" x14ac:dyDescent="0.5">
      <c r="B123" s="6"/>
      <c r="C123" s="1"/>
      <c r="D123" s="1"/>
      <c r="E123" s="1"/>
      <c r="F123" s="1"/>
      <c r="G123" s="1"/>
      <c r="N123" s="110"/>
      <c r="O123" s="6"/>
      <c r="P123" s="1"/>
      <c r="Q123" s="1"/>
      <c r="R123" s="1"/>
      <c r="S123" s="1"/>
      <c r="AA123" s="6"/>
      <c r="AB123" s="1"/>
      <c r="AC123" s="1"/>
      <c r="AD123" s="1"/>
      <c r="AE123" s="1"/>
    </row>
    <row r="124" spans="2:31" x14ac:dyDescent="0.5">
      <c r="B124" s="6"/>
      <c r="C124" s="1"/>
      <c r="D124" s="1"/>
      <c r="E124" s="1"/>
      <c r="F124" s="1"/>
      <c r="G124" s="1"/>
      <c r="N124" s="110"/>
      <c r="O124" s="6"/>
      <c r="P124" s="1"/>
      <c r="Q124" s="1"/>
      <c r="R124" s="1"/>
      <c r="S124" s="1"/>
      <c r="AA124" s="6"/>
      <c r="AB124" s="1"/>
      <c r="AC124" s="1"/>
      <c r="AD124" s="1"/>
      <c r="AE124" s="1"/>
    </row>
    <row r="125" spans="2:31" x14ac:dyDescent="0.5">
      <c r="B125" s="6"/>
      <c r="C125" s="1"/>
      <c r="D125" s="1"/>
      <c r="E125" s="1"/>
      <c r="F125" s="1"/>
      <c r="G125" s="1"/>
      <c r="N125" s="110"/>
      <c r="O125" s="6"/>
      <c r="P125" s="1"/>
      <c r="Q125" s="1"/>
      <c r="R125" s="1"/>
      <c r="S125" s="1"/>
      <c r="AA125" s="6"/>
      <c r="AB125" s="1"/>
      <c r="AC125" s="1"/>
      <c r="AD125" s="1"/>
      <c r="AE125" s="1"/>
    </row>
    <row r="126" spans="2:31" x14ac:dyDescent="0.5">
      <c r="B126" s="6"/>
      <c r="C126" s="1"/>
      <c r="D126" s="1"/>
      <c r="E126" s="1"/>
      <c r="F126" s="1"/>
      <c r="G126" s="1"/>
      <c r="N126" s="110"/>
      <c r="O126" s="6"/>
      <c r="P126" s="1"/>
      <c r="Q126" s="1"/>
      <c r="R126" s="1"/>
      <c r="S126" s="1"/>
      <c r="AA126" s="6"/>
      <c r="AB126" s="1"/>
      <c r="AC126" s="1"/>
      <c r="AD126" s="1"/>
      <c r="AE126" s="1"/>
    </row>
    <row r="127" spans="2:31" x14ac:dyDescent="0.5">
      <c r="B127" s="6"/>
      <c r="C127" s="1"/>
      <c r="D127" s="1"/>
      <c r="E127" s="1"/>
      <c r="F127" s="1"/>
      <c r="G127" s="1"/>
      <c r="N127" s="110"/>
      <c r="O127" s="6"/>
      <c r="P127" s="1"/>
      <c r="Q127" s="1"/>
      <c r="R127" s="1"/>
      <c r="S127" s="1"/>
      <c r="AA127" s="6"/>
      <c r="AB127" s="1"/>
      <c r="AC127" s="1"/>
      <c r="AD127" s="1"/>
      <c r="AE127" s="1"/>
    </row>
    <row r="128" spans="2:31" x14ac:dyDescent="0.5">
      <c r="B128" s="6"/>
      <c r="C128" s="1"/>
      <c r="D128" s="1"/>
      <c r="E128" s="1"/>
      <c r="F128" s="1"/>
      <c r="G128" s="1"/>
      <c r="N128" s="110"/>
      <c r="O128" s="6"/>
      <c r="P128" s="1"/>
      <c r="Q128" s="1"/>
      <c r="R128" s="1"/>
      <c r="S128" s="1"/>
      <c r="AA128" s="6"/>
      <c r="AB128" s="1"/>
      <c r="AC128" s="1"/>
      <c r="AD128" s="1"/>
      <c r="AE128" s="1"/>
    </row>
    <row r="129" spans="2:31" x14ac:dyDescent="0.5">
      <c r="B129" s="6"/>
      <c r="C129" s="1"/>
      <c r="D129" s="1"/>
      <c r="E129" s="1"/>
      <c r="F129" s="1"/>
      <c r="G129" s="1"/>
      <c r="N129" s="110"/>
      <c r="O129" s="6"/>
      <c r="P129" s="1"/>
      <c r="Q129" s="1"/>
      <c r="R129" s="1"/>
      <c r="S129" s="1"/>
      <c r="AA129" s="6"/>
      <c r="AB129" s="1"/>
      <c r="AC129" s="1"/>
      <c r="AD129" s="1"/>
      <c r="AE129" s="1"/>
    </row>
    <row r="130" spans="2:31" x14ac:dyDescent="0.5">
      <c r="B130" s="6"/>
      <c r="C130" s="1"/>
      <c r="D130" s="1"/>
      <c r="E130" s="1"/>
      <c r="F130" s="1"/>
      <c r="G130" s="1"/>
      <c r="N130" s="110"/>
      <c r="O130" s="6"/>
      <c r="P130" s="1"/>
      <c r="Q130" s="1"/>
      <c r="R130" s="1"/>
      <c r="S130" s="1"/>
      <c r="AA130" s="6"/>
      <c r="AB130" s="1"/>
      <c r="AC130" s="1"/>
      <c r="AD130" s="1"/>
      <c r="AE130" s="1"/>
    </row>
    <row r="131" spans="2:31" x14ac:dyDescent="0.5">
      <c r="B131" s="6"/>
      <c r="C131" s="1"/>
      <c r="D131" s="1"/>
      <c r="E131" s="1"/>
      <c r="F131" s="1"/>
      <c r="G131" s="1"/>
      <c r="N131" s="110"/>
      <c r="O131" s="6"/>
      <c r="P131" s="1"/>
      <c r="Q131" s="1"/>
      <c r="R131" s="1"/>
      <c r="S131" s="1"/>
      <c r="AA131" s="6"/>
      <c r="AB131" s="1"/>
      <c r="AC131" s="1"/>
      <c r="AD131" s="1"/>
      <c r="AE131" s="1"/>
    </row>
    <row r="132" spans="2:31" x14ac:dyDescent="0.5">
      <c r="B132" s="6"/>
      <c r="C132" s="1"/>
      <c r="D132" s="1"/>
      <c r="E132" s="1"/>
      <c r="F132" s="1"/>
      <c r="G132" s="1"/>
      <c r="N132" s="110"/>
      <c r="O132" s="6"/>
      <c r="P132" s="1"/>
      <c r="Q132" s="1"/>
      <c r="R132" s="1"/>
      <c r="S132" s="1"/>
      <c r="AA132" s="6"/>
      <c r="AB132" s="1"/>
      <c r="AC132" s="1"/>
      <c r="AD132" s="1"/>
      <c r="AE132" s="1"/>
    </row>
    <row r="133" spans="2:31" x14ac:dyDescent="0.5">
      <c r="B133" s="6"/>
      <c r="C133" s="1"/>
      <c r="D133" s="1"/>
      <c r="E133" s="1"/>
      <c r="F133" s="1"/>
      <c r="G133" s="1"/>
      <c r="N133" s="110"/>
      <c r="O133" s="6"/>
      <c r="P133" s="1"/>
      <c r="Q133" s="1"/>
      <c r="R133" s="1"/>
      <c r="S133" s="1"/>
      <c r="AA133" s="6"/>
      <c r="AB133" s="1"/>
      <c r="AC133" s="1"/>
      <c r="AD133" s="1"/>
      <c r="AE133" s="1"/>
    </row>
    <row r="134" spans="2:31" x14ac:dyDescent="0.5">
      <c r="B134" s="6"/>
      <c r="C134" s="1"/>
      <c r="D134" s="1"/>
      <c r="E134" s="1"/>
      <c r="F134" s="1"/>
      <c r="G134" s="1"/>
      <c r="N134" s="110"/>
      <c r="O134" s="6"/>
      <c r="P134" s="1"/>
      <c r="Q134" s="1"/>
      <c r="R134" s="1"/>
      <c r="S134" s="1"/>
      <c r="AA134" s="6"/>
      <c r="AB134" s="1"/>
      <c r="AC134" s="1"/>
      <c r="AD134" s="1"/>
      <c r="AE134" s="1"/>
    </row>
    <row r="135" spans="2:31" x14ac:dyDescent="0.5">
      <c r="B135" s="6"/>
      <c r="C135" s="1"/>
      <c r="D135" s="1"/>
      <c r="E135" s="1"/>
      <c r="F135" s="1"/>
      <c r="G135" s="1"/>
      <c r="N135" s="110"/>
      <c r="O135" s="6"/>
      <c r="P135" s="1"/>
      <c r="Q135" s="1"/>
      <c r="R135" s="1"/>
      <c r="S135" s="1"/>
      <c r="AA135" s="6"/>
      <c r="AB135" s="1"/>
      <c r="AC135" s="1"/>
      <c r="AD135" s="1"/>
      <c r="AE135" s="1"/>
    </row>
    <row r="136" spans="2:31" x14ac:dyDescent="0.5">
      <c r="B136" s="6"/>
      <c r="C136" s="1"/>
      <c r="D136" s="1"/>
      <c r="E136" s="1"/>
      <c r="F136" s="1"/>
      <c r="G136" s="1"/>
      <c r="N136" s="110"/>
      <c r="O136" s="6"/>
      <c r="P136" s="1"/>
      <c r="Q136" s="1"/>
      <c r="R136" s="1"/>
      <c r="S136" s="1"/>
      <c r="AA136" s="6"/>
      <c r="AB136" s="1"/>
      <c r="AC136" s="1"/>
      <c r="AD136" s="1"/>
      <c r="AE136" s="1"/>
    </row>
    <row r="137" spans="2:31" x14ac:dyDescent="0.5">
      <c r="B137" s="6"/>
      <c r="C137" s="1"/>
      <c r="D137" s="1"/>
      <c r="E137" s="1"/>
      <c r="F137" s="1"/>
      <c r="G137" s="1"/>
      <c r="N137" s="110"/>
      <c r="O137" s="6"/>
      <c r="P137" s="1"/>
      <c r="Q137" s="1"/>
      <c r="R137" s="1"/>
      <c r="S137" s="1"/>
      <c r="AA137" s="6"/>
      <c r="AB137" s="1"/>
      <c r="AC137" s="1"/>
      <c r="AD137" s="1"/>
      <c r="AE137" s="1"/>
    </row>
    <row r="138" spans="2:31" x14ac:dyDescent="0.5">
      <c r="B138" s="6"/>
      <c r="C138" s="1"/>
      <c r="D138" s="1"/>
      <c r="E138" s="1"/>
      <c r="F138" s="1"/>
      <c r="G138" s="1"/>
      <c r="N138" s="110"/>
      <c r="O138" s="6"/>
      <c r="P138" s="1"/>
      <c r="Q138" s="1"/>
      <c r="R138" s="1"/>
      <c r="S138" s="1"/>
      <c r="AA138" s="6"/>
      <c r="AB138" s="1"/>
      <c r="AC138" s="1"/>
      <c r="AD138" s="1"/>
      <c r="AE138" s="1"/>
    </row>
    <row r="139" spans="2:31" x14ac:dyDescent="0.5">
      <c r="B139" s="6"/>
      <c r="C139" s="1"/>
      <c r="D139" s="1"/>
      <c r="E139" s="1"/>
      <c r="F139" s="1"/>
      <c r="G139" s="1"/>
      <c r="N139" s="110"/>
      <c r="O139" s="6"/>
      <c r="P139" s="1"/>
      <c r="Q139" s="1"/>
      <c r="R139" s="1"/>
      <c r="S139" s="1"/>
      <c r="AA139" s="6"/>
      <c r="AB139" s="1"/>
      <c r="AC139" s="1"/>
      <c r="AD139" s="1"/>
      <c r="AE139" s="1"/>
    </row>
    <row r="140" spans="2:31" x14ac:dyDescent="0.5">
      <c r="B140" s="6"/>
      <c r="C140" s="1"/>
      <c r="D140" s="1"/>
      <c r="E140" s="1"/>
      <c r="F140" s="1"/>
      <c r="G140" s="1"/>
      <c r="N140" s="110"/>
      <c r="O140" s="6"/>
      <c r="P140" s="1"/>
      <c r="Q140" s="1"/>
      <c r="R140" s="1"/>
      <c r="S140" s="1"/>
      <c r="AA140" s="6"/>
      <c r="AB140" s="1"/>
      <c r="AC140" s="1"/>
      <c r="AD140" s="1"/>
      <c r="AE140" s="1"/>
    </row>
    <row r="141" spans="2:31" x14ac:dyDescent="0.5">
      <c r="B141" s="6"/>
      <c r="C141" s="1"/>
      <c r="D141" s="1"/>
      <c r="E141" s="1"/>
      <c r="F141" s="1"/>
      <c r="G141" s="1"/>
      <c r="N141" s="110"/>
      <c r="O141" s="6"/>
      <c r="P141" s="1"/>
      <c r="Q141" s="1"/>
      <c r="R141" s="1"/>
      <c r="S141" s="1"/>
      <c r="AA141" s="6"/>
      <c r="AB141" s="1"/>
      <c r="AC141" s="1"/>
      <c r="AD141" s="1"/>
      <c r="AE141" s="1"/>
    </row>
    <row r="142" spans="2:31" x14ac:dyDescent="0.5">
      <c r="B142" s="6"/>
      <c r="C142" s="1"/>
      <c r="D142" s="1"/>
      <c r="E142" s="1"/>
      <c r="F142" s="1"/>
      <c r="G142" s="1"/>
      <c r="N142" s="110"/>
      <c r="O142" s="6"/>
      <c r="P142" s="1"/>
      <c r="Q142" s="1"/>
      <c r="R142" s="1"/>
      <c r="S142" s="1"/>
      <c r="AA142" s="6"/>
      <c r="AB142" s="1"/>
      <c r="AC142" s="1"/>
      <c r="AD142" s="1"/>
      <c r="AE142" s="1"/>
    </row>
    <row r="143" spans="2:31" x14ac:dyDescent="0.5">
      <c r="B143" s="6"/>
      <c r="C143" s="1"/>
      <c r="D143" s="1"/>
      <c r="E143" s="1"/>
      <c r="F143" s="1"/>
      <c r="G143" s="1"/>
      <c r="N143" s="110"/>
      <c r="O143" s="6"/>
      <c r="P143" s="1"/>
      <c r="Q143" s="1"/>
      <c r="R143" s="1"/>
      <c r="S143" s="1"/>
      <c r="AA143" s="6"/>
      <c r="AB143" s="1"/>
      <c r="AC143" s="1"/>
      <c r="AD143" s="1"/>
      <c r="AE143" s="1"/>
    </row>
    <row r="144" spans="2:31" x14ac:dyDescent="0.5">
      <c r="B144" s="6"/>
      <c r="C144" s="1"/>
      <c r="D144" s="1"/>
      <c r="E144" s="1"/>
      <c r="F144" s="1"/>
      <c r="G144" s="1"/>
      <c r="N144" s="110"/>
      <c r="O144" s="6"/>
      <c r="P144" s="1"/>
      <c r="Q144" s="1"/>
      <c r="R144" s="1"/>
      <c r="S144" s="1"/>
      <c r="AA144" s="6"/>
      <c r="AB144" s="1"/>
      <c r="AC144" s="1"/>
      <c r="AD144" s="1"/>
      <c r="AE144" s="1"/>
    </row>
    <row r="145" spans="2:31" x14ac:dyDescent="0.5">
      <c r="B145" s="6"/>
      <c r="C145" s="1"/>
      <c r="D145" s="1"/>
      <c r="E145" s="1"/>
      <c r="F145" s="1"/>
      <c r="G145" s="1"/>
      <c r="N145" s="110"/>
      <c r="O145" s="6"/>
      <c r="P145" s="1"/>
      <c r="Q145" s="1"/>
      <c r="R145" s="1"/>
      <c r="S145" s="1"/>
      <c r="AA145" s="6"/>
      <c r="AB145" s="1"/>
      <c r="AC145" s="1"/>
      <c r="AD145" s="1"/>
      <c r="AE145" s="1"/>
    </row>
    <row r="146" spans="2:31" x14ac:dyDescent="0.5">
      <c r="B146" s="6"/>
      <c r="C146" s="1"/>
      <c r="D146" s="1"/>
      <c r="E146" s="1"/>
      <c r="F146" s="1"/>
      <c r="G146" s="1"/>
      <c r="N146" s="110"/>
      <c r="O146" s="6"/>
      <c r="P146" s="1"/>
      <c r="Q146" s="1"/>
      <c r="R146" s="1"/>
      <c r="S146" s="1"/>
      <c r="AA146" s="6"/>
      <c r="AB146" s="1"/>
      <c r="AC146" s="1"/>
      <c r="AD146" s="1"/>
      <c r="AE146" s="1"/>
    </row>
    <row r="147" spans="2:31" x14ac:dyDescent="0.5">
      <c r="B147" s="6"/>
      <c r="C147" s="1"/>
      <c r="D147" s="1"/>
      <c r="E147" s="1"/>
      <c r="F147" s="1"/>
      <c r="G147" s="1"/>
      <c r="N147" s="110"/>
      <c r="O147" s="6"/>
      <c r="P147" s="1"/>
      <c r="Q147" s="1"/>
      <c r="R147" s="1"/>
      <c r="S147" s="1"/>
      <c r="AA147" s="6"/>
      <c r="AB147" s="1"/>
      <c r="AC147" s="1"/>
      <c r="AD147" s="1"/>
      <c r="AE147" s="1"/>
    </row>
    <row r="148" spans="2:31" x14ac:dyDescent="0.5">
      <c r="B148" s="6"/>
      <c r="C148" s="1"/>
      <c r="D148" s="1"/>
      <c r="E148" s="1"/>
      <c r="F148" s="1"/>
      <c r="G148" s="1"/>
      <c r="N148" s="110"/>
      <c r="O148" s="6"/>
      <c r="P148" s="1"/>
      <c r="Q148" s="1"/>
      <c r="R148" s="1"/>
      <c r="S148" s="1"/>
      <c r="AA148" s="6"/>
      <c r="AB148" s="1"/>
      <c r="AC148" s="1"/>
      <c r="AD148" s="1"/>
      <c r="AE148" s="1"/>
    </row>
    <row r="149" spans="2:31" x14ac:dyDescent="0.5">
      <c r="B149" s="6"/>
      <c r="C149" s="1"/>
      <c r="D149" s="1"/>
      <c r="E149" s="1"/>
      <c r="F149" s="1"/>
      <c r="G149" s="1"/>
      <c r="N149" s="110"/>
      <c r="O149" s="6"/>
      <c r="P149" s="1"/>
      <c r="Q149" s="1"/>
      <c r="R149" s="1"/>
      <c r="S149" s="1"/>
      <c r="AA149" s="6"/>
      <c r="AB149" s="1"/>
      <c r="AC149" s="1"/>
      <c r="AD149" s="1"/>
      <c r="AE149" s="1"/>
    </row>
    <row r="150" spans="2:31" x14ac:dyDescent="0.5">
      <c r="B150" s="6"/>
      <c r="C150" s="1"/>
      <c r="D150" s="1"/>
      <c r="E150" s="1"/>
      <c r="F150" s="1"/>
      <c r="G150" s="1"/>
      <c r="N150" s="110"/>
      <c r="O150" s="6"/>
      <c r="P150" s="1"/>
      <c r="Q150" s="1"/>
      <c r="R150" s="1"/>
      <c r="S150" s="1"/>
      <c r="AA150" s="6"/>
      <c r="AB150" s="1"/>
      <c r="AC150" s="1"/>
      <c r="AD150" s="1"/>
      <c r="AE150" s="1"/>
    </row>
    <row r="151" spans="2:31" x14ac:dyDescent="0.5">
      <c r="B151" s="6"/>
      <c r="C151" s="1"/>
      <c r="D151" s="1"/>
      <c r="E151" s="1"/>
      <c r="F151" s="1"/>
      <c r="G151" s="1"/>
      <c r="N151" s="110"/>
      <c r="O151" s="6"/>
      <c r="P151" s="1"/>
      <c r="Q151" s="1"/>
      <c r="R151" s="1"/>
      <c r="S151" s="1"/>
      <c r="AA151" s="6"/>
      <c r="AB151" s="1"/>
      <c r="AC151" s="1"/>
      <c r="AD151" s="1"/>
      <c r="AE151" s="1"/>
    </row>
    <row r="152" spans="2:31" x14ac:dyDescent="0.5">
      <c r="B152" s="6"/>
      <c r="C152" s="1"/>
      <c r="D152" s="1"/>
      <c r="E152" s="1"/>
      <c r="F152" s="1"/>
      <c r="G152" s="1"/>
      <c r="N152" s="110"/>
      <c r="O152" s="6"/>
      <c r="P152" s="1"/>
      <c r="Q152" s="1"/>
      <c r="R152" s="1"/>
      <c r="S152" s="1"/>
      <c r="AA152" s="6"/>
      <c r="AB152" s="1"/>
      <c r="AC152" s="1"/>
      <c r="AD152" s="1"/>
      <c r="AE152" s="1"/>
    </row>
    <row r="153" spans="2:31" x14ac:dyDescent="0.5">
      <c r="B153" s="6"/>
      <c r="C153" s="1"/>
      <c r="D153" s="1"/>
      <c r="E153" s="1"/>
      <c r="F153" s="1"/>
      <c r="G153" s="1"/>
      <c r="N153" s="110"/>
      <c r="O153" s="6"/>
      <c r="P153" s="1"/>
      <c r="Q153" s="1"/>
      <c r="R153" s="1"/>
      <c r="S153" s="1"/>
      <c r="AA153" s="6"/>
      <c r="AB153" s="1"/>
      <c r="AC153" s="1"/>
      <c r="AD153" s="1"/>
      <c r="AE153" s="1"/>
    </row>
    <row r="154" spans="2:31" x14ac:dyDescent="0.5">
      <c r="B154" s="6"/>
      <c r="C154" s="1"/>
      <c r="D154" s="1"/>
      <c r="E154" s="1"/>
      <c r="F154" s="1"/>
      <c r="G154" s="1"/>
      <c r="N154" s="110"/>
      <c r="O154" s="6"/>
      <c r="P154" s="1"/>
      <c r="Q154" s="1"/>
      <c r="R154" s="1"/>
      <c r="S154" s="1"/>
      <c r="AA154" s="6"/>
      <c r="AB154" s="1"/>
      <c r="AC154" s="1"/>
      <c r="AD154" s="1"/>
      <c r="AE154" s="1"/>
    </row>
    <row r="155" spans="2:31" x14ac:dyDescent="0.5">
      <c r="B155" s="6"/>
      <c r="C155" s="1"/>
      <c r="D155" s="1"/>
      <c r="E155" s="1"/>
      <c r="F155" s="1"/>
      <c r="G155" s="1"/>
      <c r="N155" s="110"/>
      <c r="O155" s="6"/>
      <c r="P155" s="1"/>
      <c r="Q155" s="1"/>
      <c r="R155" s="1"/>
      <c r="S155" s="1"/>
      <c r="AA155" s="6"/>
      <c r="AB155" s="1"/>
      <c r="AC155" s="1"/>
      <c r="AD155" s="1"/>
      <c r="AE155" s="1"/>
    </row>
    <row r="156" spans="2:31" x14ac:dyDescent="0.5">
      <c r="B156" s="6"/>
      <c r="C156" s="1"/>
      <c r="D156" s="1"/>
      <c r="E156" s="1"/>
      <c r="F156" s="1"/>
      <c r="G156" s="1"/>
      <c r="N156" s="110"/>
      <c r="O156" s="6"/>
      <c r="P156" s="1"/>
      <c r="Q156" s="1"/>
      <c r="R156" s="1"/>
      <c r="S156" s="1"/>
      <c r="AA156" s="6"/>
      <c r="AB156" s="1"/>
      <c r="AC156" s="1"/>
      <c r="AD156" s="1"/>
      <c r="AE156" s="1"/>
    </row>
    <row r="157" spans="2:31" x14ac:dyDescent="0.5">
      <c r="B157" s="6"/>
      <c r="C157" s="1"/>
      <c r="D157" s="1"/>
      <c r="E157" s="1"/>
      <c r="F157" s="1"/>
      <c r="G157" s="1"/>
      <c r="N157" s="110"/>
      <c r="O157" s="6"/>
      <c r="P157" s="1"/>
      <c r="Q157" s="1"/>
      <c r="R157" s="1"/>
      <c r="S157" s="1"/>
      <c r="AA157" s="6"/>
      <c r="AB157" s="1"/>
      <c r="AC157" s="1"/>
      <c r="AD157" s="1"/>
      <c r="AE157" s="1"/>
    </row>
    <row r="158" spans="2:31" x14ac:dyDescent="0.5">
      <c r="B158" s="6"/>
      <c r="C158" s="1"/>
      <c r="D158" s="1"/>
      <c r="E158" s="1"/>
      <c r="F158" s="1"/>
      <c r="G158" s="1"/>
      <c r="N158" s="110"/>
      <c r="O158" s="6"/>
      <c r="P158" s="1"/>
      <c r="Q158" s="1"/>
      <c r="R158" s="1"/>
      <c r="S158" s="1"/>
      <c r="AA158" s="6"/>
      <c r="AB158" s="1"/>
      <c r="AC158" s="1"/>
      <c r="AD158" s="1"/>
      <c r="AE158" s="1"/>
    </row>
    <row r="159" spans="2:31" x14ac:dyDescent="0.5">
      <c r="B159" s="6"/>
      <c r="C159" s="1"/>
      <c r="D159" s="1"/>
      <c r="E159" s="1"/>
      <c r="F159" s="1"/>
      <c r="G159" s="1"/>
      <c r="N159" s="110"/>
      <c r="O159" s="6"/>
      <c r="P159" s="1"/>
      <c r="Q159" s="1"/>
      <c r="R159" s="1"/>
      <c r="S159" s="1"/>
      <c r="AA159" s="6"/>
      <c r="AB159" s="1"/>
      <c r="AC159" s="1"/>
      <c r="AD159" s="1"/>
      <c r="AE159" s="1"/>
    </row>
    <row r="160" spans="2:31" x14ac:dyDescent="0.5">
      <c r="B160" s="6"/>
      <c r="C160" s="1"/>
      <c r="D160" s="1"/>
      <c r="E160" s="1"/>
      <c r="F160" s="1"/>
      <c r="G160" s="1"/>
      <c r="N160" s="110"/>
      <c r="O160" s="6"/>
      <c r="P160" s="1"/>
      <c r="Q160" s="1"/>
      <c r="R160" s="1"/>
      <c r="S160" s="1"/>
      <c r="AA160" s="6"/>
      <c r="AB160" s="1"/>
      <c r="AC160" s="1"/>
      <c r="AD160" s="1"/>
      <c r="AE160" s="1"/>
    </row>
    <row r="161" spans="2:31" x14ac:dyDescent="0.5">
      <c r="B161" s="6"/>
      <c r="C161" s="1"/>
      <c r="D161" s="1"/>
      <c r="E161" s="1"/>
      <c r="F161" s="1"/>
      <c r="G161" s="1"/>
      <c r="N161" s="110"/>
      <c r="O161" s="6"/>
      <c r="P161" s="1"/>
      <c r="Q161" s="1"/>
      <c r="R161" s="1"/>
      <c r="S161" s="1"/>
      <c r="AA161" s="6"/>
      <c r="AB161" s="1"/>
      <c r="AC161" s="1"/>
      <c r="AD161" s="1"/>
      <c r="AE161" s="1"/>
    </row>
    <row r="162" spans="2:31" x14ac:dyDescent="0.5">
      <c r="B162" s="6"/>
      <c r="C162" s="1"/>
      <c r="D162" s="1"/>
      <c r="E162" s="1"/>
      <c r="F162" s="1"/>
      <c r="G162" s="1"/>
      <c r="N162" s="110"/>
      <c r="O162" s="6"/>
      <c r="P162" s="1"/>
      <c r="Q162" s="1"/>
      <c r="R162" s="1"/>
      <c r="S162" s="1"/>
      <c r="AA162" s="6"/>
      <c r="AB162" s="1"/>
      <c r="AC162" s="1"/>
      <c r="AD162" s="1"/>
      <c r="AE162" s="1"/>
    </row>
    <row r="163" spans="2:31" x14ac:dyDescent="0.5">
      <c r="B163" s="6"/>
      <c r="C163" s="1"/>
      <c r="D163" s="1"/>
      <c r="E163" s="1"/>
      <c r="F163" s="1"/>
      <c r="G163" s="1"/>
      <c r="N163" s="110"/>
      <c r="O163" s="6"/>
      <c r="P163" s="1"/>
      <c r="Q163" s="1"/>
      <c r="R163" s="1"/>
      <c r="S163" s="1"/>
      <c r="AA163" s="6"/>
      <c r="AB163" s="1"/>
      <c r="AC163" s="1"/>
      <c r="AD163" s="1"/>
      <c r="AE163" s="1"/>
    </row>
    <row r="164" spans="2:31" x14ac:dyDescent="0.5">
      <c r="B164" s="6"/>
      <c r="C164" s="1"/>
      <c r="D164" s="1"/>
      <c r="E164" s="1"/>
      <c r="F164" s="1"/>
      <c r="G164" s="1"/>
      <c r="N164" s="110"/>
      <c r="O164" s="6"/>
      <c r="P164" s="1"/>
      <c r="Q164" s="1"/>
      <c r="R164" s="1"/>
      <c r="S164" s="1"/>
      <c r="AA164" s="6"/>
      <c r="AB164" s="1"/>
      <c r="AC164" s="1"/>
      <c r="AD164" s="1"/>
      <c r="AE164" s="1"/>
    </row>
    <row r="165" spans="2:31" x14ac:dyDescent="0.5">
      <c r="B165" s="6"/>
      <c r="C165" s="1"/>
      <c r="D165" s="1"/>
      <c r="E165" s="1"/>
      <c r="F165" s="1"/>
      <c r="G165" s="1"/>
      <c r="N165" s="110"/>
      <c r="O165" s="6"/>
      <c r="P165" s="1"/>
      <c r="Q165" s="1"/>
      <c r="R165" s="1"/>
      <c r="S165" s="1"/>
      <c r="AA165" s="6"/>
      <c r="AB165" s="1"/>
      <c r="AC165" s="1"/>
      <c r="AD165" s="1"/>
      <c r="AE165" s="1"/>
    </row>
    <row r="166" spans="2:31" x14ac:dyDescent="0.5">
      <c r="B166" s="6"/>
      <c r="C166" s="1"/>
      <c r="D166" s="1"/>
      <c r="E166" s="1"/>
      <c r="F166" s="1"/>
      <c r="G166" s="1"/>
      <c r="N166" s="110"/>
      <c r="O166" s="6"/>
      <c r="P166" s="1"/>
      <c r="Q166" s="1"/>
      <c r="R166" s="1"/>
      <c r="S166" s="1"/>
      <c r="AA166" s="6"/>
      <c r="AB166" s="1"/>
      <c r="AC166" s="1"/>
      <c r="AD166" s="1"/>
      <c r="AE166" s="1"/>
    </row>
    <row r="167" spans="2:31" x14ac:dyDescent="0.5">
      <c r="B167" s="6"/>
      <c r="C167" s="1"/>
      <c r="D167" s="1"/>
      <c r="E167" s="1"/>
      <c r="F167" s="1"/>
      <c r="G167" s="1"/>
      <c r="N167" s="110"/>
      <c r="O167" s="6"/>
      <c r="P167" s="1"/>
      <c r="Q167" s="1"/>
      <c r="R167" s="1"/>
      <c r="S167" s="1"/>
      <c r="AA167" s="6"/>
      <c r="AB167" s="1"/>
      <c r="AC167" s="1"/>
      <c r="AD167" s="1"/>
      <c r="AE167" s="1"/>
    </row>
    <row r="168" spans="2:31" x14ac:dyDescent="0.5">
      <c r="B168" s="6"/>
      <c r="C168" s="1"/>
      <c r="D168" s="1"/>
      <c r="E168" s="1"/>
      <c r="F168" s="1"/>
      <c r="G168" s="1"/>
      <c r="N168" s="110"/>
      <c r="O168" s="6"/>
      <c r="P168" s="1"/>
      <c r="Q168" s="1"/>
      <c r="R168" s="1"/>
      <c r="S168" s="1"/>
      <c r="AA168" s="6"/>
      <c r="AB168" s="1"/>
      <c r="AC168" s="1"/>
      <c r="AD168" s="1"/>
      <c r="AE168" s="1"/>
    </row>
    <row r="169" spans="2:31" x14ac:dyDescent="0.5">
      <c r="B169" s="6"/>
      <c r="C169" s="1"/>
      <c r="D169" s="1"/>
      <c r="E169" s="1"/>
      <c r="F169" s="1"/>
      <c r="G169" s="1"/>
      <c r="N169" s="110"/>
      <c r="O169" s="6"/>
      <c r="P169" s="1"/>
      <c r="Q169" s="1"/>
      <c r="R169" s="1"/>
      <c r="S169" s="1"/>
      <c r="AA169" s="6"/>
      <c r="AB169" s="1"/>
      <c r="AC169" s="1"/>
      <c r="AD169" s="1"/>
      <c r="AE169" s="1"/>
    </row>
    <row r="170" spans="2:31" x14ac:dyDescent="0.5">
      <c r="B170" s="6"/>
      <c r="C170" s="1"/>
      <c r="D170" s="1"/>
      <c r="E170" s="1"/>
      <c r="F170" s="1"/>
      <c r="G170" s="1"/>
      <c r="N170" s="110"/>
      <c r="O170" s="6"/>
      <c r="P170" s="1"/>
      <c r="Q170" s="1"/>
      <c r="R170" s="1"/>
      <c r="S170" s="1"/>
      <c r="AA170" s="6"/>
      <c r="AB170" s="1"/>
      <c r="AC170" s="1"/>
      <c r="AD170" s="1"/>
      <c r="AE170" s="1"/>
    </row>
    <row r="171" spans="2:31" x14ac:dyDescent="0.5">
      <c r="B171" s="6"/>
      <c r="C171" s="1"/>
      <c r="D171" s="1"/>
      <c r="E171" s="1"/>
      <c r="F171" s="1"/>
      <c r="G171" s="1"/>
      <c r="N171" s="110"/>
      <c r="O171" s="6"/>
      <c r="P171" s="1"/>
      <c r="Q171" s="1"/>
      <c r="R171" s="1"/>
      <c r="S171" s="1"/>
      <c r="AA171" s="6"/>
      <c r="AB171" s="1"/>
      <c r="AC171" s="1"/>
      <c r="AD171" s="1"/>
      <c r="AE171" s="1"/>
    </row>
    <row r="172" spans="2:31" x14ac:dyDescent="0.5">
      <c r="B172" s="6"/>
      <c r="C172" s="1"/>
      <c r="D172" s="1"/>
      <c r="E172" s="1"/>
      <c r="F172" s="1"/>
      <c r="G172" s="1"/>
      <c r="N172" s="110"/>
      <c r="O172" s="6"/>
      <c r="P172" s="1"/>
      <c r="Q172" s="1"/>
      <c r="R172" s="1"/>
      <c r="S172" s="1"/>
      <c r="AA172" s="6"/>
      <c r="AB172" s="1"/>
      <c r="AC172" s="1"/>
      <c r="AD172" s="1"/>
      <c r="AE172" s="1"/>
    </row>
    <row r="173" spans="2:31" x14ac:dyDescent="0.5">
      <c r="B173" s="6"/>
      <c r="C173" s="1"/>
      <c r="D173" s="1"/>
      <c r="E173" s="1"/>
      <c r="F173" s="1"/>
      <c r="G173" s="1"/>
      <c r="N173" s="110"/>
      <c r="O173" s="6"/>
      <c r="P173" s="1"/>
      <c r="Q173" s="1"/>
      <c r="R173" s="1"/>
      <c r="S173" s="1"/>
      <c r="AA173" s="6"/>
      <c r="AB173" s="1"/>
      <c r="AC173" s="1"/>
      <c r="AD173" s="1"/>
      <c r="AE173" s="1"/>
    </row>
    <row r="174" spans="2:31" x14ac:dyDescent="0.5">
      <c r="B174" s="6"/>
      <c r="C174" s="1"/>
      <c r="D174" s="1"/>
      <c r="E174" s="1"/>
      <c r="F174" s="1"/>
      <c r="G174" s="1"/>
      <c r="N174" s="110"/>
      <c r="O174" s="6"/>
      <c r="P174" s="1"/>
      <c r="Q174" s="1"/>
      <c r="R174" s="1"/>
      <c r="S174" s="1"/>
      <c r="AA174" s="6"/>
      <c r="AB174" s="1"/>
      <c r="AC174" s="1"/>
      <c r="AD174" s="1"/>
      <c r="AE174" s="1"/>
    </row>
    <row r="175" spans="2:31" x14ac:dyDescent="0.5">
      <c r="B175" s="6"/>
      <c r="C175" s="1"/>
      <c r="D175" s="1"/>
      <c r="E175" s="1"/>
      <c r="F175" s="1"/>
      <c r="G175" s="1"/>
      <c r="N175" s="110"/>
      <c r="O175" s="6"/>
      <c r="P175" s="1"/>
      <c r="Q175" s="1"/>
      <c r="R175" s="1"/>
      <c r="S175" s="1"/>
      <c r="AA175" s="6"/>
      <c r="AB175" s="1"/>
      <c r="AC175" s="1"/>
      <c r="AD175" s="1"/>
      <c r="AE175" s="1"/>
    </row>
    <row r="176" spans="2:31" x14ac:dyDescent="0.5">
      <c r="B176" s="6"/>
      <c r="C176" s="1"/>
      <c r="D176" s="1"/>
      <c r="E176" s="1"/>
      <c r="F176" s="1"/>
      <c r="G176" s="1"/>
      <c r="N176" s="110"/>
      <c r="O176" s="6"/>
      <c r="P176" s="1"/>
      <c r="Q176" s="1"/>
      <c r="R176" s="1"/>
      <c r="S176" s="1"/>
      <c r="AA176" s="6"/>
      <c r="AB176" s="1"/>
      <c r="AC176" s="1"/>
      <c r="AD176" s="1"/>
      <c r="AE176" s="1"/>
    </row>
    <row r="177" spans="2:31" x14ac:dyDescent="0.5">
      <c r="B177" s="6"/>
      <c r="C177" s="1"/>
      <c r="D177" s="1"/>
      <c r="E177" s="1"/>
      <c r="F177" s="1"/>
      <c r="G177" s="1"/>
      <c r="N177" s="110"/>
      <c r="O177" s="6"/>
      <c r="P177" s="1"/>
      <c r="Q177" s="1"/>
      <c r="R177" s="1"/>
      <c r="S177" s="1"/>
      <c r="AA177" s="6"/>
      <c r="AB177" s="1"/>
      <c r="AC177" s="1"/>
      <c r="AD177" s="1"/>
      <c r="AE177" s="1"/>
    </row>
    <row r="178" spans="2:31" x14ac:dyDescent="0.5">
      <c r="B178" s="6"/>
      <c r="C178" s="1"/>
      <c r="D178" s="1"/>
      <c r="E178" s="1"/>
      <c r="F178" s="1"/>
      <c r="G178" s="1"/>
      <c r="N178" s="110"/>
      <c r="O178" s="6"/>
      <c r="P178" s="1"/>
      <c r="Q178" s="1"/>
      <c r="R178" s="1"/>
      <c r="S178" s="1"/>
      <c r="AA178" s="6"/>
      <c r="AB178" s="1"/>
      <c r="AC178" s="1"/>
      <c r="AD178" s="1"/>
      <c r="AE178" s="1"/>
    </row>
    <row r="179" spans="2:31" x14ac:dyDescent="0.5">
      <c r="B179" s="6"/>
      <c r="C179" s="1"/>
      <c r="D179" s="1"/>
      <c r="E179" s="1"/>
      <c r="F179" s="1"/>
      <c r="G179" s="1"/>
      <c r="N179" s="110"/>
      <c r="O179" s="6"/>
      <c r="P179" s="1"/>
      <c r="Q179" s="1"/>
      <c r="R179" s="1"/>
      <c r="S179" s="1"/>
      <c r="AA179" s="6"/>
      <c r="AB179" s="1"/>
      <c r="AC179" s="1"/>
      <c r="AD179" s="1"/>
      <c r="AE179" s="1"/>
    </row>
    <row r="180" spans="2:31" x14ac:dyDescent="0.5">
      <c r="B180" s="6"/>
      <c r="C180" s="1"/>
      <c r="D180" s="1"/>
      <c r="E180" s="1"/>
      <c r="F180" s="1"/>
      <c r="G180" s="1"/>
      <c r="N180" s="110"/>
      <c r="O180" s="6"/>
      <c r="P180" s="1"/>
      <c r="Q180" s="1"/>
      <c r="R180" s="1"/>
      <c r="S180" s="1"/>
      <c r="AA180" s="6"/>
      <c r="AB180" s="1"/>
      <c r="AC180" s="1"/>
      <c r="AD180" s="1"/>
      <c r="AE180" s="1"/>
    </row>
    <row r="181" spans="2:31" x14ac:dyDescent="0.5">
      <c r="B181" s="6"/>
      <c r="C181" s="1"/>
      <c r="D181" s="1"/>
      <c r="E181" s="1"/>
      <c r="F181" s="1"/>
      <c r="G181" s="1"/>
      <c r="N181" s="110"/>
      <c r="O181" s="6"/>
      <c r="P181" s="1"/>
      <c r="Q181" s="1"/>
      <c r="R181" s="1"/>
      <c r="S181" s="1"/>
      <c r="AA181" s="6"/>
      <c r="AB181" s="1"/>
      <c r="AC181" s="1"/>
      <c r="AD181" s="1"/>
      <c r="AE181" s="1"/>
    </row>
    <row r="182" spans="2:31" x14ac:dyDescent="0.5">
      <c r="B182" s="6"/>
      <c r="C182" s="1"/>
      <c r="D182" s="1"/>
      <c r="E182" s="1"/>
      <c r="F182" s="1"/>
      <c r="G182" s="1"/>
      <c r="N182" s="110"/>
      <c r="O182" s="6"/>
      <c r="P182" s="1"/>
      <c r="Q182" s="1"/>
      <c r="R182" s="1"/>
      <c r="S182" s="1"/>
      <c r="AA182" s="6"/>
      <c r="AB182" s="1"/>
      <c r="AC182" s="1"/>
      <c r="AD182" s="1"/>
      <c r="AE182" s="1"/>
    </row>
    <row r="183" spans="2:31" x14ac:dyDescent="0.5">
      <c r="B183" s="6"/>
      <c r="C183" s="1"/>
      <c r="D183" s="1"/>
      <c r="E183" s="1"/>
      <c r="F183" s="1"/>
      <c r="G183" s="1"/>
      <c r="N183" s="110"/>
      <c r="O183" s="6"/>
      <c r="P183" s="1"/>
      <c r="Q183" s="1"/>
      <c r="R183" s="1"/>
      <c r="S183" s="1"/>
      <c r="AA183" s="6"/>
      <c r="AB183" s="1"/>
      <c r="AC183" s="1"/>
      <c r="AD183" s="1"/>
      <c r="AE183" s="1"/>
    </row>
    <row r="184" spans="2:31" x14ac:dyDescent="0.5">
      <c r="B184" s="6"/>
      <c r="C184" s="1"/>
      <c r="D184" s="1"/>
      <c r="E184" s="1"/>
      <c r="F184" s="1"/>
      <c r="G184" s="1"/>
      <c r="N184" s="110"/>
      <c r="O184" s="6"/>
      <c r="P184" s="1"/>
      <c r="Q184" s="1"/>
      <c r="R184" s="1"/>
      <c r="S184" s="1"/>
      <c r="AA184" s="6"/>
      <c r="AB184" s="1"/>
      <c r="AC184" s="1"/>
      <c r="AD184" s="1"/>
      <c r="AE184" s="1"/>
    </row>
    <row r="185" spans="2:31" x14ac:dyDescent="0.5">
      <c r="B185" s="6"/>
      <c r="C185" s="1"/>
      <c r="D185" s="1"/>
      <c r="E185" s="1"/>
      <c r="F185" s="1"/>
      <c r="G185" s="1"/>
      <c r="N185" s="110"/>
      <c r="O185" s="6"/>
      <c r="P185" s="1"/>
      <c r="Q185" s="1"/>
      <c r="R185" s="1"/>
      <c r="S185" s="1"/>
      <c r="AA185" s="6"/>
      <c r="AB185" s="1"/>
      <c r="AC185" s="1"/>
      <c r="AD185" s="1"/>
      <c r="AE185" s="1"/>
    </row>
    <row r="186" spans="2:31" x14ac:dyDescent="0.5">
      <c r="B186" s="6"/>
      <c r="C186" s="1"/>
      <c r="D186" s="1"/>
      <c r="E186" s="1"/>
      <c r="F186" s="1"/>
      <c r="G186" s="1"/>
      <c r="N186" s="110"/>
      <c r="O186" s="6"/>
      <c r="P186" s="1"/>
      <c r="Q186" s="1"/>
      <c r="R186" s="1"/>
      <c r="S186" s="1"/>
      <c r="AA186" s="6"/>
      <c r="AB186" s="1"/>
      <c r="AC186" s="1"/>
      <c r="AD186" s="1"/>
      <c r="AE186" s="1"/>
    </row>
    <row r="187" spans="2:31" x14ac:dyDescent="0.5">
      <c r="B187" s="6"/>
      <c r="C187" s="1"/>
      <c r="D187" s="1"/>
      <c r="E187" s="1"/>
      <c r="F187" s="1"/>
      <c r="G187" s="1"/>
      <c r="N187" s="110"/>
      <c r="O187" s="6"/>
      <c r="P187" s="1"/>
      <c r="Q187" s="1"/>
      <c r="R187" s="1"/>
      <c r="S187" s="1"/>
      <c r="AA187" s="6"/>
      <c r="AB187" s="1"/>
      <c r="AC187" s="1"/>
      <c r="AD187" s="1"/>
      <c r="AE187" s="1"/>
    </row>
    <row r="188" spans="2:31" x14ac:dyDescent="0.5">
      <c r="B188" s="6"/>
      <c r="C188" s="1"/>
      <c r="D188" s="1"/>
      <c r="E188" s="1"/>
      <c r="F188" s="1"/>
      <c r="G188" s="1"/>
      <c r="N188" s="110"/>
      <c r="O188" s="6"/>
      <c r="P188" s="1"/>
      <c r="Q188" s="1"/>
      <c r="R188" s="1"/>
      <c r="S188" s="1"/>
      <c r="AA188" s="6"/>
      <c r="AB188" s="1"/>
      <c r="AC188" s="1"/>
      <c r="AD188" s="1"/>
      <c r="AE188" s="1"/>
    </row>
    <row r="189" spans="2:31" x14ac:dyDescent="0.5">
      <c r="B189" s="6"/>
      <c r="C189" s="1"/>
      <c r="D189" s="1"/>
      <c r="E189" s="1"/>
      <c r="F189" s="1"/>
      <c r="G189" s="1"/>
      <c r="N189" s="110"/>
      <c r="O189" s="6"/>
      <c r="P189" s="1"/>
      <c r="Q189" s="1"/>
      <c r="R189" s="1"/>
      <c r="S189" s="1"/>
      <c r="AA189" s="6"/>
      <c r="AB189" s="1"/>
      <c r="AC189" s="1"/>
      <c r="AD189" s="1"/>
      <c r="AE189" s="1"/>
    </row>
    <row r="190" spans="2:31" x14ac:dyDescent="0.5">
      <c r="B190" s="6"/>
      <c r="C190" s="1"/>
      <c r="D190" s="1"/>
      <c r="E190" s="1"/>
      <c r="F190" s="1"/>
      <c r="G190" s="1"/>
      <c r="N190" s="110"/>
      <c r="O190" s="6"/>
      <c r="P190" s="1"/>
      <c r="Q190" s="1"/>
      <c r="R190" s="1"/>
      <c r="S190" s="1"/>
      <c r="AA190" s="6"/>
      <c r="AB190" s="1"/>
      <c r="AC190" s="1"/>
      <c r="AD190" s="1"/>
      <c r="AE190" s="1"/>
    </row>
    <row r="191" spans="2:31" x14ac:dyDescent="0.5">
      <c r="B191" s="6"/>
      <c r="C191" s="1"/>
      <c r="D191" s="1"/>
      <c r="E191" s="1"/>
      <c r="F191" s="1"/>
      <c r="G191" s="1"/>
      <c r="N191" s="110"/>
      <c r="O191" s="6"/>
      <c r="P191" s="1"/>
      <c r="Q191" s="1"/>
      <c r="R191" s="1"/>
      <c r="S191" s="1"/>
      <c r="AA191" s="6"/>
      <c r="AB191" s="1"/>
      <c r="AC191" s="1"/>
      <c r="AD191" s="1"/>
      <c r="AE191" s="1"/>
    </row>
    <row r="192" spans="2:31" x14ac:dyDescent="0.5">
      <c r="B192" s="6"/>
      <c r="C192" s="1"/>
      <c r="D192" s="1"/>
      <c r="E192" s="1"/>
      <c r="F192" s="1"/>
      <c r="G192" s="1"/>
      <c r="N192" s="110"/>
      <c r="O192" s="6"/>
      <c r="P192" s="1"/>
      <c r="Q192" s="1"/>
      <c r="R192" s="1"/>
      <c r="S192" s="1"/>
      <c r="AA192" s="6"/>
      <c r="AB192" s="1"/>
      <c r="AC192" s="1"/>
      <c r="AD192" s="1"/>
      <c r="AE192" s="1"/>
    </row>
    <row r="193" spans="2:31" x14ac:dyDescent="0.5">
      <c r="B193" s="6"/>
      <c r="C193" s="1"/>
      <c r="D193" s="1"/>
      <c r="E193" s="1"/>
      <c r="F193" s="1"/>
      <c r="G193" s="1"/>
      <c r="N193" s="110"/>
      <c r="O193" s="6"/>
      <c r="P193" s="1"/>
      <c r="Q193" s="1"/>
      <c r="R193" s="1"/>
      <c r="S193" s="1"/>
      <c r="AA193" s="6"/>
      <c r="AB193" s="1"/>
      <c r="AC193" s="1"/>
      <c r="AD193" s="1"/>
      <c r="AE193" s="1"/>
    </row>
    <row r="194" spans="2:31" x14ac:dyDescent="0.5">
      <c r="B194" s="6"/>
      <c r="C194" s="1"/>
      <c r="D194" s="1"/>
      <c r="E194" s="1"/>
      <c r="F194" s="1"/>
      <c r="G194" s="1"/>
      <c r="N194" s="110"/>
      <c r="O194" s="6"/>
      <c r="P194" s="1"/>
      <c r="Q194" s="1"/>
      <c r="R194" s="1"/>
      <c r="S194" s="1"/>
      <c r="AA194" s="6"/>
      <c r="AB194" s="1"/>
      <c r="AC194" s="1"/>
      <c r="AD194" s="1"/>
      <c r="AE194" s="1"/>
    </row>
    <row r="195" spans="2:31" x14ac:dyDescent="0.5">
      <c r="B195" s="6"/>
      <c r="C195" s="1"/>
      <c r="D195" s="1"/>
      <c r="E195" s="1"/>
      <c r="F195" s="1"/>
      <c r="G195" s="1"/>
      <c r="N195" s="110"/>
      <c r="O195" s="6"/>
      <c r="P195" s="1"/>
      <c r="Q195" s="1"/>
      <c r="R195" s="1"/>
      <c r="S195" s="1"/>
      <c r="AA195" s="6"/>
      <c r="AB195" s="1"/>
      <c r="AC195" s="1"/>
      <c r="AD195" s="1"/>
      <c r="AE195" s="1"/>
    </row>
    <row r="196" spans="2:31" x14ac:dyDescent="0.5">
      <c r="B196" s="6"/>
      <c r="C196" s="1"/>
      <c r="D196" s="1"/>
      <c r="E196" s="1"/>
      <c r="F196" s="1"/>
      <c r="G196" s="1"/>
      <c r="N196" s="110"/>
      <c r="O196" s="6"/>
      <c r="P196" s="1"/>
      <c r="Q196" s="1"/>
      <c r="R196" s="1"/>
      <c r="S196" s="1"/>
      <c r="AA196" s="6"/>
      <c r="AB196" s="1"/>
      <c r="AC196" s="1"/>
      <c r="AD196" s="1"/>
      <c r="AE196" s="1"/>
    </row>
    <row r="197" spans="2:31" x14ac:dyDescent="0.5">
      <c r="B197" s="6"/>
      <c r="C197" s="1"/>
      <c r="D197" s="1"/>
      <c r="E197" s="1"/>
      <c r="F197" s="1"/>
      <c r="G197" s="1"/>
      <c r="N197" s="110"/>
      <c r="O197" s="6"/>
      <c r="P197" s="1"/>
      <c r="Q197" s="1"/>
      <c r="R197" s="1"/>
      <c r="S197" s="1"/>
      <c r="AA197" s="6"/>
      <c r="AB197" s="1"/>
      <c r="AC197" s="1"/>
      <c r="AD197" s="1"/>
      <c r="AE197" s="1"/>
    </row>
    <row r="198" spans="2:31" x14ac:dyDescent="0.5">
      <c r="B198" s="6"/>
      <c r="C198" s="1"/>
      <c r="D198" s="1"/>
      <c r="E198" s="1"/>
      <c r="F198" s="1"/>
      <c r="G198" s="1"/>
      <c r="N198" s="110"/>
      <c r="O198" s="6"/>
      <c r="P198" s="1"/>
      <c r="Q198" s="1"/>
      <c r="R198" s="1"/>
      <c r="S198" s="1"/>
      <c r="AA198" s="6"/>
      <c r="AB198" s="1"/>
      <c r="AC198" s="1"/>
      <c r="AD198" s="1"/>
      <c r="AE198" s="1"/>
    </row>
    <row r="199" spans="2:31" x14ac:dyDescent="0.5">
      <c r="B199" s="6"/>
      <c r="C199" s="1"/>
      <c r="D199" s="1"/>
      <c r="E199" s="1"/>
      <c r="F199" s="1"/>
      <c r="G199" s="1"/>
      <c r="N199" s="110"/>
      <c r="O199" s="6"/>
      <c r="P199" s="1"/>
      <c r="Q199" s="1"/>
      <c r="R199" s="1"/>
      <c r="S199" s="1"/>
      <c r="AA199" s="6"/>
      <c r="AB199" s="1"/>
      <c r="AC199" s="1"/>
      <c r="AD199" s="1"/>
      <c r="AE199" s="1"/>
    </row>
    <row r="200" spans="2:31" x14ac:dyDescent="0.5">
      <c r="B200" s="6"/>
      <c r="C200" s="1"/>
      <c r="D200" s="1"/>
      <c r="E200" s="1"/>
      <c r="F200" s="1"/>
      <c r="G200" s="1"/>
      <c r="N200" s="110"/>
      <c r="O200" s="6"/>
      <c r="P200" s="1"/>
      <c r="Q200" s="1"/>
      <c r="R200" s="1"/>
      <c r="S200" s="1"/>
      <c r="AA200" s="6"/>
      <c r="AB200" s="1"/>
      <c r="AC200" s="1"/>
      <c r="AD200" s="1"/>
      <c r="AE200" s="1"/>
    </row>
    <row r="201" spans="2:31" x14ac:dyDescent="0.5">
      <c r="B201" s="6"/>
      <c r="C201" s="1"/>
      <c r="D201" s="1"/>
      <c r="E201" s="1"/>
      <c r="F201" s="1"/>
      <c r="G201" s="1"/>
      <c r="N201" s="110"/>
      <c r="O201" s="6"/>
      <c r="P201" s="1"/>
      <c r="Q201" s="1"/>
      <c r="R201" s="1"/>
      <c r="S201" s="1"/>
      <c r="AA201" s="6"/>
      <c r="AB201" s="1"/>
      <c r="AC201" s="1"/>
      <c r="AD201" s="1"/>
      <c r="AE201" s="1"/>
    </row>
    <row r="202" spans="2:31" x14ac:dyDescent="0.5">
      <c r="B202" s="6"/>
      <c r="C202" s="1"/>
      <c r="D202" s="1"/>
      <c r="E202" s="1"/>
      <c r="F202" s="1"/>
      <c r="G202" s="1"/>
      <c r="N202" s="110"/>
      <c r="O202" s="6"/>
      <c r="P202" s="1"/>
      <c r="Q202" s="1"/>
      <c r="R202" s="1"/>
      <c r="S202" s="1"/>
      <c r="AA202" s="6"/>
      <c r="AB202" s="1"/>
      <c r="AC202" s="1"/>
      <c r="AD202" s="1"/>
      <c r="AE202" s="1"/>
    </row>
    <row r="203" spans="2:31" x14ac:dyDescent="0.5">
      <c r="B203" s="6"/>
      <c r="C203" s="1"/>
      <c r="D203" s="1"/>
      <c r="E203" s="1"/>
      <c r="F203" s="1"/>
      <c r="G203" s="1"/>
      <c r="N203" s="110"/>
      <c r="O203" s="6"/>
      <c r="P203" s="1"/>
      <c r="Q203" s="1"/>
      <c r="R203" s="1"/>
      <c r="S203" s="1"/>
      <c r="AA203" s="6"/>
      <c r="AB203" s="1"/>
      <c r="AC203" s="1"/>
      <c r="AD203" s="1"/>
      <c r="AE203" s="1"/>
    </row>
    <row r="204" spans="2:31" x14ac:dyDescent="0.5">
      <c r="B204" s="6"/>
      <c r="C204" s="1"/>
      <c r="D204" s="1"/>
      <c r="E204" s="1"/>
      <c r="F204" s="1"/>
      <c r="G204" s="1"/>
      <c r="N204" s="110"/>
      <c r="O204" s="6"/>
      <c r="P204" s="1"/>
      <c r="Q204" s="1"/>
      <c r="R204" s="1"/>
      <c r="S204" s="1"/>
      <c r="AA204" s="6"/>
      <c r="AB204" s="1"/>
      <c r="AC204" s="1"/>
      <c r="AD204" s="1"/>
      <c r="AE204" s="1"/>
    </row>
    <row r="205" spans="2:31" x14ac:dyDescent="0.5">
      <c r="B205" s="6"/>
      <c r="C205" s="1"/>
      <c r="D205" s="1"/>
      <c r="E205" s="1"/>
      <c r="F205" s="1"/>
      <c r="G205" s="1"/>
      <c r="N205" s="110"/>
      <c r="O205" s="6"/>
      <c r="P205" s="1"/>
      <c r="Q205" s="1"/>
      <c r="R205" s="1"/>
      <c r="S205" s="1"/>
      <c r="AA205" s="6"/>
      <c r="AB205" s="1"/>
      <c r="AC205" s="1"/>
      <c r="AD205" s="1"/>
      <c r="AE205" s="1"/>
    </row>
    <row r="206" spans="2:31" x14ac:dyDescent="0.5">
      <c r="B206" s="6"/>
      <c r="C206" s="1"/>
      <c r="D206" s="1"/>
      <c r="E206" s="1"/>
      <c r="F206" s="1"/>
      <c r="G206" s="1"/>
      <c r="N206" s="110"/>
      <c r="O206" s="6"/>
      <c r="P206" s="1"/>
      <c r="Q206" s="1"/>
      <c r="R206" s="1"/>
      <c r="S206" s="1"/>
      <c r="AA206" s="6"/>
      <c r="AB206" s="1"/>
      <c r="AC206" s="1"/>
      <c r="AD206" s="1"/>
      <c r="AE206" s="1"/>
    </row>
    <row r="207" spans="2:31" x14ac:dyDescent="0.5">
      <c r="B207" s="6"/>
      <c r="C207" s="1"/>
      <c r="D207" s="1"/>
      <c r="E207" s="1"/>
      <c r="F207" s="1"/>
      <c r="G207" s="1"/>
      <c r="N207" s="110"/>
      <c r="O207" s="6"/>
      <c r="P207" s="1"/>
      <c r="Q207" s="1"/>
      <c r="R207" s="1"/>
      <c r="S207" s="1"/>
      <c r="AA207" s="6"/>
      <c r="AB207" s="1"/>
      <c r="AC207" s="1"/>
      <c r="AD207" s="1"/>
      <c r="AE207" s="1"/>
    </row>
    <row r="208" spans="2:31" x14ac:dyDescent="0.5">
      <c r="B208" s="6"/>
      <c r="C208" s="1"/>
      <c r="D208" s="1"/>
      <c r="E208" s="1"/>
      <c r="F208" s="1"/>
      <c r="G208" s="1"/>
      <c r="N208" s="110"/>
      <c r="O208" s="6"/>
      <c r="P208" s="1"/>
      <c r="Q208" s="1"/>
      <c r="R208" s="1"/>
      <c r="S208" s="1"/>
      <c r="AA208" s="6"/>
      <c r="AB208" s="1"/>
      <c r="AC208" s="1"/>
      <c r="AD208" s="1"/>
      <c r="AE208" s="1"/>
    </row>
    <row r="209" spans="2:31" x14ac:dyDescent="0.5">
      <c r="B209" s="6"/>
      <c r="C209" s="1"/>
      <c r="D209" s="1"/>
      <c r="E209" s="1"/>
      <c r="F209" s="1"/>
      <c r="G209" s="1"/>
      <c r="N209" s="110"/>
      <c r="O209" s="6"/>
      <c r="P209" s="1"/>
      <c r="Q209" s="1"/>
      <c r="R209" s="1"/>
      <c r="S209" s="1"/>
      <c r="AA209" s="6"/>
      <c r="AB209" s="1"/>
      <c r="AC209" s="1"/>
      <c r="AD209" s="1"/>
      <c r="AE209" s="1"/>
    </row>
    <row r="210" spans="2:31" x14ac:dyDescent="0.5">
      <c r="B210" s="6"/>
      <c r="C210" s="1"/>
      <c r="D210" s="1"/>
      <c r="E210" s="1"/>
      <c r="F210" s="1"/>
      <c r="G210" s="1"/>
      <c r="N210" s="110"/>
      <c r="O210" s="6"/>
      <c r="P210" s="1"/>
      <c r="Q210" s="1"/>
      <c r="R210" s="1"/>
      <c r="S210" s="1"/>
      <c r="AA210" s="6"/>
      <c r="AB210" s="1"/>
      <c r="AC210" s="1"/>
      <c r="AD210" s="1"/>
      <c r="AE210" s="1"/>
    </row>
    <row r="211" spans="2:31" x14ac:dyDescent="0.5">
      <c r="B211" s="6"/>
      <c r="C211" s="1"/>
      <c r="D211" s="1"/>
      <c r="E211" s="1"/>
      <c r="F211" s="1"/>
      <c r="G211" s="1"/>
      <c r="N211" s="110"/>
      <c r="O211" s="6"/>
      <c r="P211" s="1"/>
      <c r="Q211" s="1"/>
      <c r="R211" s="1"/>
      <c r="S211" s="1"/>
      <c r="AA211" s="6"/>
      <c r="AB211" s="1"/>
      <c r="AC211" s="1"/>
      <c r="AD211" s="1"/>
      <c r="AE211" s="1"/>
    </row>
    <row r="212" spans="2:31" x14ac:dyDescent="0.5">
      <c r="B212" s="6"/>
      <c r="C212" s="1"/>
      <c r="D212" s="1"/>
      <c r="E212" s="1"/>
      <c r="F212" s="1"/>
      <c r="G212" s="1"/>
      <c r="N212" s="110"/>
      <c r="O212" s="6"/>
      <c r="P212" s="1"/>
      <c r="Q212" s="1"/>
      <c r="R212" s="1"/>
      <c r="S212" s="1"/>
      <c r="AA212" s="6"/>
      <c r="AB212" s="1"/>
      <c r="AC212" s="1"/>
      <c r="AD212" s="1"/>
      <c r="AE212" s="1"/>
    </row>
    <row r="213" spans="2:31" x14ac:dyDescent="0.5">
      <c r="B213" s="6"/>
      <c r="C213" s="1"/>
      <c r="D213" s="1"/>
      <c r="E213" s="1"/>
      <c r="F213" s="1"/>
      <c r="G213" s="1"/>
      <c r="N213" s="110"/>
      <c r="O213" s="6"/>
      <c r="P213" s="1"/>
      <c r="Q213" s="1"/>
      <c r="R213" s="1"/>
      <c r="S213" s="1"/>
      <c r="AA213" s="6"/>
      <c r="AB213" s="1"/>
      <c r="AC213" s="1"/>
      <c r="AD213" s="1"/>
      <c r="AE213" s="1"/>
    </row>
    <row r="214" spans="2:31" x14ac:dyDescent="0.5">
      <c r="B214" s="6"/>
      <c r="C214" s="1"/>
      <c r="D214" s="1"/>
      <c r="E214" s="1"/>
      <c r="F214" s="1"/>
      <c r="G214" s="1"/>
      <c r="N214" s="110"/>
      <c r="O214" s="6"/>
      <c r="P214" s="1"/>
      <c r="Q214" s="1"/>
      <c r="R214" s="1"/>
      <c r="S214" s="1"/>
      <c r="AA214" s="6"/>
      <c r="AB214" s="1"/>
      <c r="AC214" s="1"/>
      <c r="AD214" s="1"/>
      <c r="AE214" s="1"/>
    </row>
    <row r="215" spans="2:31" x14ac:dyDescent="0.5">
      <c r="B215" s="6"/>
      <c r="C215" s="1"/>
      <c r="D215" s="1"/>
      <c r="E215" s="1"/>
      <c r="F215" s="1"/>
      <c r="G215" s="1"/>
      <c r="N215" s="110"/>
      <c r="O215" s="6"/>
      <c r="P215" s="1"/>
      <c r="Q215" s="1"/>
      <c r="R215" s="1"/>
      <c r="S215" s="1"/>
      <c r="AA215" s="6"/>
      <c r="AB215" s="1"/>
      <c r="AC215" s="1"/>
      <c r="AD215" s="1"/>
      <c r="AE215" s="1"/>
    </row>
    <row r="216" spans="2:31" x14ac:dyDescent="0.5">
      <c r="B216" s="6"/>
      <c r="C216" s="1"/>
      <c r="D216" s="1"/>
      <c r="E216" s="1"/>
      <c r="F216" s="1"/>
      <c r="G216" s="1"/>
      <c r="N216" s="110"/>
      <c r="O216" s="6"/>
      <c r="P216" s="1"/>
      <c r="Q216" s="1"/>
      <c r="R216" s="1"/>
      <c r="S216" s="1"/>
      <c r="AA216" s="6"/>
      <c r="AB216" s="1"/>
      <c r="AC216" s="1"/>
      <c r="AD216" s="1"/>
      <c r="AE216" s="1"/>
    </row>
    <row r="217" spans="2:31" x14ac:dyDescent="0.5">
      <c r="B217" s="6"/>
      <c r="C217" s="1"/>
      <c r="D217" s="1"/>
      <c r="E217" s="1"/>
      <c r="F217" s="1"/>
      <c r="G217" s="1"/>
      <c r="N217" s="110"/>
      <c r="O217" s="6"/>
      <c r="P217" s="1"/>
      <c r="Q217" s="1"/>
      <c r="R217" s="1"/>
      <c r="S217" s="1"/>
      <c r="AA217" s="6"/>
      <c r="AB217" s="1"/>
      <c r="AC217" s="1"/>
      <c r="AD217" s="1"/>
      <c r="AE217" s="1"/>
    </row>
    <row r="218" spans="2:31" x14ac:dyDescent="0.5">
      <c r="B218" s="6"/>
      <c r="C218" s="1"/>
      <c r="D218" s="1"/>
      <c r="E218" s="1"/>
      <c r="F218" s="1"/>
      <c r="G218" s="1"/>
      <c r="N218" s="110"/>
      <c r="O218" s="6"/>
      <c r="P218" s="1"/>
      <c r="Q218" s="1"/>
      <c r="R218" s="1"/>
      <c r="S218" s="1"/>
      <c r="AA218" s="6"/>
      <c r="AB218" s="1"/>
      <c r="AC218" s="1"/>
      <c r="AD218" s="1"/>
      <c r="AE218" s="1"/>
    </row>
    <row r="219" spans="2:31" x14ac:dyDescent="0.5">
      <c r="B219" s="6"/>
      <c r="C219" s="1"/>
      <c r="D219" s="1"/>
      <c r="E219" s="1"/>
      <c r="F219" s="1"/>
      <c r="G219" s="1"/>
      <c r="N219" s="110"/>
      <c r="O219" s="6"/>
      <c r="P219" s="1"/>
      <c r="Q219" s="1"/>
      <c r="R219" s="1"/>
      <c r="S219" s="1"/>
      <c r="AA219" s="6"/>
      <c r="AB219" s="1"/>
      <c r="AC219" s="1"/>
      <c r="AD219" s="1"/>
      <c r="AE219" s="1"/>
    </row>
    <row r="220" spans="2:31" x14ac:dyDescent="0.5">
      <c r="B220" s="6"/>
      <c r="C220" s="1"/>
      <c r="D220" s="1"/>
      <c r="E220" s="1"/>
      <c r="F220" s="1"/>
      <c r="G220" s="1"/>
      <c r="N220" s="110"/>
      <c r="O220" s="6"/>
      <c r="P220" s="1"/>
      <c r="Q220" s="1"/>
      <c r="R220" s="1"/>
      <c r="S220" s="1"/>
      <c r="AA220" s="6"/>
      <c r="AB220" s="1"/>
      <c r="AC220" s="1"/>
      <c r="AD220" s="1"/>
      <c r="AE220" s="1"/>
    </row>
    <row r="221" spans="2:31" x14ac:dyDescent="0.5">
      <c r="B221" s="6"/>
      <c r="C221" s="1"/>
      <c r="D221" s="1"/>
      <c r="E221" s="1"/>
      <c r="F221" s="1"/>
      <c r="G221" s="1"/>
      <c r="N221" s="110"/>
      <c r="O221" s="6"/>
      <c r="P221" s="1"/>
      <c r="Q221" s="1"/>
      <c r="R221" s="1"/>
      <c r="S221" s="1"/>
      <c r="AA221" s="6"/>
      <c r="AB221" s="1"/>
      <c r="AC221" s="1"/>
      <c r="AD221" s="1"/>
      <c r="AE221" s="1"/>
    </row>
    <row r="222" spans="2:31" x14ac:dyDescent="0.5">
      <c r="B222" s="6"/>
      <c r="C222" s="1"/>
      <c r="D222" s="1"/>
      <c r="E222" s="1"/>
      <c r="F222" s="1"/>
      <c r="G222" s="1"/>
      <c r="N222" s="110"/>
      <c r="O222" s="6"/>
      <c r="P222" s="1"/>
      <c r="Q222" s="1"/>
      <c r="R222" s="1"/>
      <c r="S222" s="1"/>
      <c r="AA222" s="6"/>
      <c r="AB222" s="1"/>
      <c r="AC222" s="1"/>
      <c r="AD222" s="1"/>
      <c r="AE222" s="1"/>
    </row>
    <row r="223" spans="2:31" x14ac:dyDescent="0.5">
      <c r="B223" s="6"/>
      <c r="C223" s="1"/>
      <c r="D223" s="1"/>
      <c r="E223" s="1"/>
      <c r="F223" s="1"/>
      <c r="G223" s="1"/>
      <c r="N223" s="110"/>
      <c r="O223" s="6"/>
      <c r="P223" s="1"/>
      <c r="Q223" s="1"/>
      <c r="R223" s="1"/>
      <c r="S223" s="1"/>
      <c r="AA223" s="6"/>
      <c r="AB223" s="1"/>
      <c r="AC223" s="1"/>
      <c r="AD223" s="1"/>
      <c r="AE223" s="1"/>
    </row>
    <row r="224" spans="2:31" x14ac:dyDescent="0.5">
      <c r="B224" s="6"/>
      <c r="C224" s="1"/>
      <c r="D224" s="1"/>
      <c r="E224" s="1"/>
      <c r="F224" s="1"/>
      <c r="G224" s="1"/>
      <c r="N224" s="110"/>
      <c r="O224" s="6"/>
      <c r="P224" s="1"/>
      <c r="Q224" s="1"/>
      <c r="R224" s="1"/>
      <c r="S224" s="1"/>
      <c r="AA224" s="6"/>
      <c r="AB224" s="1"/>
      <c r="AC224" s="1"/>
      <c r="AD224" s="1"/>
      <c r="AE224" s="1"/>
    </row>
    <row r="225" spans="2:31" x14ac:dyDescent="0.5">
      <c r="B225" s="6"/>
      <c r="C225" s="1"/>
      <c r="D225" s="1"/>
      <c r="E225" s="1"/>
      <c r="F225" s="1"/>
      <c r="G225" s="1"/>
      <c r="N225" s="110"/>
      <c r="O225" s="6"/>
      <c r="P225" s="1"/>
      <c r="Q225" s="1"/>
      <c r="R225" s="1"/>
      <c r="S225" s="1"/>
      <c r="AA225" s="6"/>
      <c r="AB225" s="1"/>
      <c r="AC225" s="1"/>
      <c r="AD225" s="1"/>
      <c r="AE225" s="1"/>
    </row>
    <row r="226" spans="2:31" x14ac:dyDescent="0.5">
      <c r="B226" s="6"/>
      <c r="C226" s="1"/>
      <c r="D226" s="1"/>
      <c r="E226" s="1"/>
      <c r="F226" s="1"/>
      <c r="G226" s="1"/>
      <c r="N226" s="110"/>
      <c r="O226" s="6"/>
      <c r="P226" s="1"/>
      <c r="Q226" s="1"/>
      <c r="R226" s="1"/>
      <c r="S226" s="1"/>
      <c r="AA226" s="6"/>
      <c r="AB226" s="1"/>
      <c r="AC226" s="1"/>
      <c r="AD226" s="1"/>
      <c r="AE226" s="1"/>
    </row>
    <row r="227" spans="2:31" x14ac:dyDescent="0.5">
      <c r="B227" s="6"/>
      <c r="C227" s="1"/>
      <c r="D227" s="1"/>
      <c r="E227" s="1"/>
      <c r="F227" s="1"/>
      <c r="G227" s="1"/>
      <c r="N227" s="110"/>
      <c r="O227" s="6"/>
      <c r="P227" s="1"/>
      <c r="Q227" s="1"/>
      <c r="R227" s="1"/>
      <c r="S227" s="1"/>
      <c r="AA227" s="6"/>
      <c r="AB227" s="1"/>
      <c r="AC227" s="1"/>
      <c r="AD227" s="1"/>
      <c r="AE227" s="1"/>
    </row>
    <row r="228" spans="2:31" x14ac:dyDescent="0.5">
      <c r="B228" s="6"/>
      <c r="C228" s="1"/>
      <c r="D228" s="1"/>
      <c r="E228" s="1"/>
      <c r="F228" s="1"/>
      <c r="G228" s="1"/>
      <c r="N228" s="110"/>
      <c r="O228" s="6"/>
      <c r="P228" s="1"/>
      <c r="Q228" s="1"/>
      <c r="R228" s="1"/>
      <c r="S228" s="1"/>
      <c r="AA228" s="6"/>
      <c r="AB228" s="1"/>
      <c r="AC228" s="1"/>
      <c r="AD228" s="1"/>
      <c r="AE228" s="1"/>
    </row>
    <row r="229" spans="2:31" x14ac:dyDescent="0.5">
      <c r="B229" s="6"/>
      <c r="C229" s="1"/>
      <c r="D229" s="1"/>
      <c r="E229" s="1"/>
      <c r="F229" s="1"/>
      <c r="G229" s="1"/>
      <c r="N229" s="110"/>
      <c r="O229" s="6"/>
      <c r="P229" s="1"/>
      <c r="Q229" s="1"/>
      <c r="R229" s="1"/>
      <c r="S229" s="1"/>
      <c r="AA229" s="6"/>
      <c r="AB229" s="1"/>
      <c r="AC229" s="1"/>
      <c r="AD229" s="1"/>
      <c r="AE229" s="1"/>
    </row>
    <row r="230" spans="2:31" x14ac:dyDescent="0.5">
      <c r="B230" s="6"/>
      <c r="C230" s="1"/>
      <c r="D230" s="1"/>
      <c r="E230" s="1"/>
      <c r="F230" s="1"/>
      <c r="G230" s="1"/>
      <c r="N230" s="110"/>
      <c r="O230" s="6"/>
      <c r="P230" s="1"/>
      <c r="Q230" s="1"/>
      <c r="R230" s="1"/>
      <c r="S230" s="1"/>
      <c r="AA230" s="6"/>
      <c r="AB230" s="1"/>
      <c r="AC230" s="1"/>
      <c r="AD230" s="1"/>
      <c r="AE230" s="1"/>
    </row>
    <row r="231" spans="2:31" x14ac:dyDescent="0.5">
      <c r="B231" s="6"/>
      <c r="C231" s="1"/>
      <c r="D231" s="1"/>
      <c r="E231" s="1"/>
      <c r="F231" s="1"/>
      <c r="G231" s="1"/>
      <c r="N231" s="110"/>
      <c r="O231" s="6"/>
      <c r="P231" s="1"/>
      <c r="Q231" s="1"/>
      <c r="R231" s="1"/>
      <c r="S231" s="1"/>
      <c r="AA231" s="6"/>
      <c r="AB231" s="1"/>
      <c r="AC231" s="1"/>
      <c r="AD231" s="1"/>
      <c r="AE231" s="1"/>
    </row>
    <row r="232" spans="2:31" x14ac:dyDescent="0.5">
      <c r="B232" s="6"/>
      <c r="C232" s="1"/>
      <c r="D232" s="1"/>
      <c r="E232" s="1"/>
      <c r="F232" s="1"/>
      <c r="G232" s="1"/>
      <c r="N232" s="110"/>
      <c r="O232" s="6"/>
      <c r="P232" s="1"/>
      <c r="Q232" s="1"/>
      <c r="R232" s="1"/>
      <c r="S232" s="1"/>
      <c r="AA232" s="6"/>
      <c r="AB232" s="1"/>
      <c r="AC232" s="1"/>
      <c r="AD232" s="1"/>
      <c r="AE232" s="1"/>
    </row>
    <row r="233" spans="2:31" x14ac:dyDescent="0.5">
      <c r="B233" s="6"/>
      <c r="C233" s="1"/>
      <c r="D233" s="1"/>
      <c r="E233" s="1"/>
      <c r="F233" s="1"/>
      <c r="G233" s="1"/>
      <c r="N233" s="110"/>
      <c r="O233" s="6"/>
      <c r="P233" s="1"/>
      <c r="Q233" s="1"/>
      <c r="R233" s="1"/>
      <c r="S233" s="1"/>
      <c r="AA233" s="6"/>
      <c r="AB233" s="1"/>
      <c r="AC233" s="1"/>
      <c r="AD233" s="1"/>
      <c r="AE233" s="1"/>
    </row>
    <row r="234" spans="2:31" x14ac:dyDescent="0.5">
      <c r="B234" s="6"/>
      <c r="C234" s="1"/>
      <c r="D234" s="1"/>
      <c r="E234" s="1"/>
      <c r="F234" s="1"/>
      <c r="G234" s="1"/>
      <c r="N234" s="110"/>
      <c r="O234" s="6"/>
      <c r="P234" s="1"/>
      <c r="Q234" s="1"/>
      <c r="R234" s="1"/>
      <c r="S234" s="1"/>
      <c r="AA234" s="6"/>
      <c r="AB234" s="1"/>
      <c r="AC234" s="1"/>
      <c r="AD234" s="1"/>
      <c r="AE234" s="1"/>
    </row>
    <row r="235" spans="2:31" x14ac:dyDescent="0.5">
      <c r="B235" s="6"/>
      <c r="C235" s="1"/>
      <c r="D235" s="1"/>
      <c r="E235" s="1"/>
      <c r="F235" s="1"/>
      <c r="G235" s="1"/>
      <c r="N235" s="110"/>
      <c r="O235" s="6"/>
      <c r="P235" s="1"/>
      <c r="Q235" s="1"/>
      <c r="R235" s="1"/>
      <c r="S235" s="1"/>
      <c r="AA235" s="6"/>
      <c r="AB235" s="1"/>
      <c r="AC235" s="1"/>
      <c r="AD235" s="1"/>
      <c r="AE235" s="1"/>
    </row>
    <row r="236" spans="2:31" x14ac:dyDescent="0.5">
      <c r="B236" s="6"/>
      <c r="C236" s="1"/>
      <c r="D236" s="1"/>
      <c r="E236" s="1"/>
      <c r="F236" s="1"/>
      <c r="G236" s="1"/>
      <c r="N236" s="110"/>
      <c r="O236" s="6"/>
      <c r="P236" s="1"/>
      <c r="Q236" s="1"/>
      <c r="R236" s="1"/>
      <c r="S236" s="1"/>
      <c r="AA236" s="6"/>
      <c r="AB236" s="1"/>
      <c r="AC236" s="1"/>
      <c r="AD236" s="1"/>
      <c r="AE236" s="1"/>
    </row>
    <row r="237" spans="2:31" x14ac:dyDescent="0.5">
      <c r="B237" s="6"/>
      <c r="C237" s="1"/>
      <c r="D237" s="1"/>
      <c r="E237" s="1"/>
      <c r="F237" s="1"/>
      <c r="G237" s="1"/>
      <c r="N237" s="110"/>
      <c r="O237" s="6"/>
      <c r="P237" s="1"/>
      <c r="Q237" s="1"/>
      <c r="R237" s="1"/>
      <c r="S237" s="1"/>
      <c r="AA237" s="6"/>
      <c r="AB237" s="1"/>
      <c r="AC237" s="1"/>
      <c r="AD237" s="1"/>
      <c r="AE237" s="1"/>
    </row>
    <row r="238" spans="2:31" x14ac:dyDescent="0.5">
      <c r="B238" s="6"/>
      <c r="C238" s="1"/>
      <c r="D238" s="1"/>
      <c r="E238" s="1"/>
      <c r="F238" s="1"/>
      <c r="G238" s="1"/>
      <c r="N238" s="110"/>
      <c r="O238" s="6"/>
      <c r="P238" s="1"/>
      <c r="Q238" s="1"/>
      <c r="R238" s="1"/>
      <c r="S238" s="1"/>
      <c r="AA238" s="6"/>
      <c r="AB238" s="1"/>
      <c r="AC238" s="1"/>
      <c r="AD238" s="1"/>
      <c r="AE238" s="1"/>
    </row>
    <row r="239" spans="2:31" x14ac:dyDescent="0.5">
      <c r="B239" s="6"/>
      <c r="C239" s="1"/>
      <c r="D239" s="1"/>
      <c r="E239" s="1"/>
      <c r="F239" s="1"/>
      <c r="G239" s="1"/>
      <c r="N239" s="110"/>
      <c r="O239" s="6"/>
      <c r="P239" s="1"/>
      <c r="Q239" s="1"/>
      <c r="R239" s="1"/>
      <c r="S239" s="1"/>
      <c r="AA239" s="6"/>
      <c r="AB239" s="1"/>
      <c r="AC239" s="1"/>
      <c r="AD239" s="1"/>
      <c r="AE239" s="1"/>
    </row>
    <row r="240" spans="2:31" x14ac:dyDescent="0.5">
      <c r="B240" s="6"/>
      <c r="C240" s="1"/>
      <c r="D240" s="1"/>
      <c r="E240" s="1"/>
      <c r="F240" s="1"/>
      <c r="G240" s="1"/>
      <c r="N240" s="110"/>
      <c r="O240" s="6"/>
      <c r="P240" s="1"/>
      <c r="Q240" s="1"/>
      <c r="R240" s="1"/>
      <c r="S240" s="1"/>
      <c r="AA240" s="6"/>
      <c r="AB240" s="1"/>
      <c r="AC240" s="1"/>
      <c r="AD240" s="1"/>
      <c r="AE240" s="1"/>
    </row>
    <row r="241" spans="2:31" x14ac:dyDescent="0.5">
      <c r="B241" s="6"/>
      <c r="C241" s="1"/>
      <c r="D241" s="1"/>
      <c r="E241" s="1"/>
      <c r="F241" s="1"/>
      <c r="G241" s="1"/>
      <c r="N241" s="110"/>
      <c r="O241" s="6"/>
      <c r="P241" s="1"/>
      <c r="Q241" s="1"/>
      <c r="R241" s="1"/>
      <c r="S241" s="1"/>
      <c r="AA241" s="6"/>
      <c r="AB241" s="1"/>
      <c r="AC241" s="1"/>
      <c r="AD241" s="1"/>
      <c r="AE241" s="1"/>
    </row>
    <row r="242" spans="2:31" x14ac:dyDescent="0.5">
      <c r="B242" s="6"/>
      <c r="C242" s="1"/>
      <c r="D242" s="1"/>
      <c r="E242" s="1"/>
      <c r="F242" s="1"/>
      <c r="G242" s="1"/>
      <c r="N242" s="110"/>
      <c r="O242" s="6"/>
      <c r="P242" s="1"/>
      <c r="Q242" s="1"/>
      <c r="R242" s="1"/>
      <c r="S242" s="1"/>
      <c r="AA242" s="6"/>
      <c r="AB242" s="1"/>
      <c r="AC242" s="1"/>
      <c r="AD242" s="1"/>
      <c r="AE242" s="1"/>
    </row>
    <row r="243" spans="2:31" x14ac:dyDescent="0.5">
      <c r="B243" s="6"/>
      <c r="C243" s="1"/>
      <c r="D243" s="1"/>
      <c r="E243" s="1"/>
      <c r="F243" s="1"/>
      <c r="G243" s="1"/>
      <c r="N243" s="110"/>
      <c r="O243" s="6"/>
      <c r="P243" s="1"/>
      <c r="Q243" s="1"/>
      <c r="R243" s="1"/>
      <c r="S243" s="1"/>
      <c r="AA243" s="6"/>
      <c r="AB243" s="1"/>
      <c r="AC243" s="1"/>
      <c r="AD243" s="1"/>
      <c r="AE243" s="1"/>
    </row>
    <row r="244" spans="2:31" x14ac:dyDescent="0.5">
      <c r="B244" s="6"/>
      <c r="C244" s="1"/>
      <c r="D244" s="1"/>
      <c r="E244" s="1"/>
      <c r="F244" s="1"/>
      <c r="G244" s="1"/>
      <c r="N244" s="110"/>
      <c r="O244" s="6"/>
      <c r="P244" s="1"/>
      <c r="Q244" s="1"/>
      <c r="R244" s="1"/>
      <c r="S244" s="1"/>
      <c r="AA244" s="6"/>
      <c r="AB244" s="1"/>
      <c r="AC244" s="1"/>
      <c r="AD244" s="1"/>
      <c r="AE244" s="1"/>
    </row>
    <row r="245" spans="2:31" x14ac:dyDescent="0.5">
      <c r="B245" s="6"/>
      <c r="C245" s="1"/>
      <c r="D245" s="1"/>
      <c r="E245" s="1"/>
      <c r="F245" s="1"/>
      <c r="G245" s="1"/>
      <c r="N245" s="110"/>
      <c r="O245" s="6"/>
      <c r="P245" s="1"/>
      <c r="Q245" s="1"/>
      <c r="R245" s="1"/>
      <c r="S245" s="1"/>
      <c r="AA245" s="6"/>
      <c r="AB245" s="1"/>
      <c r="AC245" s="1"/>
      <c r="AD245" s="1"/>
      <c r="AE245" s="1"/>
    </row>
    <row r="246" spans="2:31" x14ac:dyDescent="0.5">
      <c r="B246" s="6"/>
      <c r="C246" s="1"/>
      <c r="D246" s="1"/>
      <c r="E246" s="1"/>
      <c r="F246" s="1"/>
      <c r="G246" s="1"/>
      <c r="N246" s="110"/>
      <c r="O246" s="6"/>
      <c r="P246" s="1"/>
      <c r="Q246" s="1"/>
      <c r="R246" s="1"/>
      <c r="S246" s="1"/>
      <c r="AA246" s="6"/>
      <c r="AB246" s="1"/>
      <c r="AC246" s="1"/>
      <c r="AD246" s="1"/>
      <c r="AE246" s="1"/>
    </row>
    <row r="247" spans="2:31" x14ac:dyDescent="0.5">
      <c r="B247" s="6"/>
      <c r="C247" s="1"/>
      <c r="D247" s="1"/>
      <c r="E247" s="1"/>
      <c r="F247" s="1"/>
      <c r="G247" s="1"/>
      <c r="N247" s="110"/>
      <c r="O247" s="6"/>
      <c r="P247" s="1"/>
      <c r="Q247" s="1"/>
      <c r="R247" s="1"/>
      <c r="S247" s="1"/>
      <c r="AA247" s="6"/>
      <c r="AB247" s="1"/>
      <c r="AC247" s="1"/>
      <c r="AD247" s="1"/>
      <c r="AE247" s="1"/>
    </row>
    <row r="248" spans="2:31" x14ac:dyDescent="0.5">
      <c r="B248" s="6"/>
      <c r="C248" s="1"/>
      <c r="D248" s="1"/>
      <c r="E248" s="1"/>
      <c r="F248" s="1"/>
      <c r="G248" s="1"/>
      <c r="N248" s="110"/>
      <c r="O248" s="6"/>
      <c r="P248" s="1"/>
      <c r="Q248" s="1"/>
      <c r="R248" s="1"/>
      <c r="S248" s="1"/>
      <c r="AA248" s="6"/>
      <c r="AB248" s="1"/>
      <c r="AC248" s="1"/>
      <c r="AD248" s="1"/>
      <c r="AE248" s="1"/>
    </row>
    <row r="249" spans="2:31" x14ac:dyDescent="0.5">
      <c r="B249" s="6"/>
      <c r="C249" s="1"/>
      <c r="D249" s="1"/>
      <c r="E249" s="1"/>
      <c r="F249" s="1"/>
      <c r="G249" s="1"/>
      <c r="N249" s="110"/>
      <c r="O249" s="6"/>
      <c r="P249" s="1"/>
      <c r="Q249" s="1"/>
      <c r="R249" s="1"/>
      <c r="S249" s="1"/>
      <c r="AA249" s="6"/>
      <c r="AB249" s="1"/>
      <c r="AC249" s="1"/>
      <c r="AD249" s="1"/>
      <c r="AE249" s="1"/>
    </row>
    <row r="250" spans="2:31" x14ac:dyDescent="0.5">
      <c r="B250" s="6"/>
      <c r="C250" s="1"/>
      <c r="D250" s="1"/>
      <c r="E250" s="1"/>
      <c r="F250" s="1"/>
      <c r="G250" s="1"/>
      <c r="N250" s="110"/>
      <c r="O250" s="6"/>
      <c r="P250" s="1"/>
      <c r="Q250" s="1"/>
      <c r="R250" s="1"/>
      <c r="S250" s="1"/>
      <c r="AA250" s="6"/>
      <c r="AB250" s="1"/>
      <c r="AC250" s="1"/>
      <c r="AD250" s="1"/>
      <c r="AE250" s="1"/>
    </row>
    <row r="251" spans="2:31" x14ac:dyDescent="0.5">
      <c r="B251" s="6"/>
      <c r="C251" s="1"/>
      <c r="D251" s="1"/>
      <c r="E251" s="1"/>
      <c r="F251" s="1"/>
      <c r="G251" s="1"/>
      <c r="N251" s="110"/>
      <c r="O251" s="6"/>
      <c r="P251" s="1"/>
      <c r="Q251" s="1"/>
      <c r="R251" s="1"/>
      <c r="S251" s="1"/>
      <c r="AA251" s="6"/>
      <c r="AB251" s="1"/>
      <c r="AC251" s="1"/>
      <c r="AD251" s="1"/>
      <c r="AE251" s="1"/>
    </row>
    <row r="252" spans="2:31" x14ac:dyDescent="0.5">
      <c r="B252" s="6"/>
      <c r="C252" s="1"/>
      <c r="D252" s="1"/>
      <c r="E252" s="1"/>
      <c r="F252" s="1"/>
      <c r="G252" s="1"/>
      <c r="N252" s="110"/>
      <c r="O252" s="6"/>
      <c r="P252" s="1"/>
      <c r="Q252" s="1"/>
      <c r="R252" s="1"/>
      <c r="S252" s="1"/>
      <c r="AA252" s="6"/>
      <c r="AB252" s="1"/>
      <c r="AC252" s="1"/>
      <c r="AD252" s="1"/>
      <c r="AE252" s="1"/>
    </row>
    <row r="253" spans="2:31" x14ac:dyDescent="0.5">
      <c r="B253" s="6"/>
      <c r="C253" s="1"/>
      <c r="D253" s="1"/>
      <c r="E253" s="1"/>
      <c r="F253" s="1"/>
      <c r="G253" s="1"/>
      <c r="N253" s="110"/>
      <c r="O253" s="6"/>
      <c r="P253" s="1"/>
      <c r="Q253" s="1"/>
      <c r="R253" s="1"/>
      <c r="S253" s="1"/>
      <c r="AA253" s="6"/>
      <c r="AB253" s="1"/>
      <c r="AC253" s="1"/>
      <c r="AD253" s="1"/>
      <c r="AE253" s="1"/>
    </row>
    <row r="254" spans="2:31" x14ac:dyDescent="0.5">
      <c r="B254" s="6"/>
      <c r="C254" s="1"/>
      <c r="D254" s="1"/>
      <c r="E254" s="1"/>
      <c r="F254" s="1"/>
      <c r="G254" s="1"/>
      <c r="N254" s="110"/>
      <c r="O254" s="6"/>
      <c r="P254" s="1"/>
      <c r="Q254" s="1"/>
      <c r="R254" s="1"/>
      <c r="S254" s="1"/>
      <c r="AA254" s="6"/>
      <c r="AB254" s="1"/>
      <c r="AC254" s="1"/>
      <c r="AD254" s="1"/>
      <c r="AE254" s="1"/>
    </row>
    <row r="255" spans="2:31" x14ac:dyDescent="0.5">
      <c r="B255" s="6"/>
      <c r="C255" s="1"/>
      <c r="D255" s="1"/>
      <c r="E255" s="1"/>
      <c r="F255" s="1"/>
      <c r="G255" s="1"/>
      <c r="N255" s="110"/>
      <c r="O255" s="6"/>
      <c r="P255" s="1"/>
      <c r="Q255" s="1"/>
      <c r="R255" s="1"/>
      <c r="S255" s="1"/>
      <c r="AA255" s="6"/>
      <c r="AB255" s="1"/>
      <c r="AC255" s="1"/>
      <c r="AD255" s="1"/>
      <c r="AE255" s="1"/>
    </row>
    <row r="256" spans="2:31" x14ac:dyDescent="0.5">
      <c r="B256" s="6"/>
      <c r="C256" s="1"/>
      <c r="D256" s="1"/>
      <c r="E256" s="1"/>
      <c r="F256" s="1"/>
      <c r="G256" s="1"/>
      <c r="N256" s="110"/>
      <c r="O256" s="6"/>
      <c r="P256" s="1"/>
      <c r="Q256" s="1"/>
      <c r="R256" s="1"/>
      <c r="S256" s="1"/>
      <c r="AA256" s="6"/>
      <c r="AB256" s="1"/>
      <c r="AC256" s="1"/>
      <c r="AD256" s="1"/>
      <c r="AE256" s="1"/>
    </row>
    <row r="257" spans="2:31" x14ac:dyDescent="0.5">
      <c r="B257" s="6"/>
      <c r="C257" s="1"/>
      <c r="D257" s="1"/>
      <c r="E257" s="1"/>
      <c r="F257" s="1"/>
      <c r="G257" s="1"/>
      <c r="N257" s="110"/>
      <c r="O257" s="6"/>
      <c r="P257" s="1"/>
      <c r="Q257" s="1"/>
      <c r="R257" s="1"/>
      <c r="S257" s="1"/>
      <c r="AA257" s="6"/>
      <c r="AB257" s="1"/>
      <c r="AC257" s="1"/>
      <c r="AD257" s="1"/>
      <c r="AE257" s="1"/>
    </row>
    <row r="258" spans="2:31" x14ac:dyDescent="0.5">
      <c r="B258" s="6"/>
      <c r="C258" s="1"/>
      <c r="D258" s="1"/>
      <c r="E258" s="1"/>
      <c r="F258" s="1"/>
      <c r="G258" s="1"/>
      <c r="N258" s="110"/>
      <c r="O258" s="6"/>
      <c r="P258" s="1"/>
      <c r="Q258" s="1"/>
      <c r="R258" s="1"/>
      <c r="S258" s="1"/>
      <c r="AA258" s="6"/>
      <c r="AB258" s="1"/>
      <c r="AC258" s="1"/>
      <c r="AD258" s="1"/>
      <c r="AE258" s="1"/>
    </row>
    <row r="259" spans="2:31" x14ac:dyDescent="0.5">
      <c r="B259" s="6"/>
      <c r="C259" s="1"/>
      <c r="D259" s="1"/>
      <c r="E259" s="1"/>
      <c r="F259" s="1"/>
      <c r="G259" s="1"/>
      <c r="N259" s="110"/>
      <c r="O259" s="6"/>
      <c r="P259" s="1"/>
      <c r="Q259" s="1"/>
      <c r="R259" s="1"/>
      <c r="S259" s="1"/>
      <c r="AA259" s="6"/>
      <c r="AB259" s="1"/>
      <c r="AC259" s="1"/>
      <c r="AD259" s="1"/>
      <c r="AE259" s="1"/>
    </row>
    <row r="260" spans="2:31" x14ac:dyDescent="0.5">
      <c r="B260" s="6"/>
      <c r="C260" s="1"/>
      <c r="D260" s="1"/>
      <c r="E260" s="1"/>
      <c r="F260" s="1"/>
      <c r="G260" s="1"/>
      <c r="N260" s="110"/>
      <c r="O260" s="6"/>
      <c r="P260" s="1"/>
      <c r="Q260" s="1"/>
      <c r="R260" s="1"/>
      <c r="S260" s="1"/>
      <c r="AA260" s="6"/>
      <c r="AB260" s="1"/>
      <c r="AC260" s="1"/>
      <c r="AD260" s="1"/>
      <c r="AE260" s="1"/>
    </row>
    <row r="261" spans="2:31" x14ac:dyDescent="0.5">
      <c r="B261" s="6"/>
      <c r="C261" s="1"/>
      <c r="D261" s="1"/>
      <c r="E261" s="1"/>
      <c r="F261" s="1"/>
      <c r="G261" s="1"/>
      <c r="N261" s="110"/>
      <c r="O261" s="6"/>
      <c r="P261" s="1"/>
      <c r="Q261" s="1"/>
      <c r="R261" s="1"/>
      <c r="S261" s="1"/>
      <c r="AA261" s="6"/>
      <c r="AB261" s="1"/>
      <c r="AC261" s="1"/>
      <c r="AD261" s="1"/>
      <c r="AE261" s="1"/>
    </row>
    <row r="262" spans="2:31" x14ac:dyDescent="0.5">
      <c r="B262" s="6"/>
      <c r="C262" s="1"/>
      <c r="D262" s="1"/>
      <c r="E262" s="1"/>
      <c r="F262" s="1"/>
      <c r="G262" s="1"/>
      <c r="N262" s="110"/>
      <c r="O262" s="6"/>
      <c r="P262" s="1"/>
      <c r="Q262" s="1"/>
      <c r="R262" s="1"/>
      <c r="S262" s="1"/>
      <c r="AA262" s="6"/>
      <c r="AB262" s="1"/>
      <c r="AC262" s="1"/>
      <c r="AD262" s="1"/>
      <c r="AE262" s="1"/>
    </row>
    <row r="263" spans="2:31" x14ac:dyDescent="0.5">
      <c r="B263" s="6"/>
      <c r="C263" s="1"/>
      <c r="D263" s="1"/>
      <c r="E263" s="1"/>
      <c r="F263" s="1"/>
      <c r="G263" s="1"/>
      <c r="N263" s="110"/>
      <c r="O263" s="6"/>
      <c r="P263" s="1"/>
      <c r="Q263" s="1"/>
      <c r="R263" s="1"/>
      <c r="S263" s="1"/>
      <c r="AA263" s="6"/>
      <c r="AB263" s="1"/>
      <c r="AC263" s="1"/>
      <c r="AD263" s="1"/>
      <c r="AE263" s="1"/>
    </row>
    <row r="264" spans="2:31" x14ac:dyDescent="0.5">
      <c r="B264" s="6"/>
      <c r="C264" s="1"/>
      <c r="D264" s="1"/>
      <c r="E264" s="1"/>
      <c r="F264" s="1"/>
      <c r="G264" s="1"/>
      <c r="N264" s="110"/>
      <c r="O264" s="6"/>
      <c r="P264" s="1"/>
      <c r="Q264" s="1"/>
      <c r="R264" s="1"/>
      <c r="S264" s="1"/>
      <c r="AA264" s="6"/>
      <c r="AB264" s="1"/>
      <c r="AC264" s="1"/>
      <c r="AD264" s="1"/>
      <c r="AE264" s="1"/>
    </row>
    <row r="265" spans="2:31" x14ac:dyDescent="0.5">
      <c r="B265" s="6"/>
      <c r="C265" s="1"/>
      <c r="D265" s="1"/>
      <c r="E265" s="1"/>
      <c r="F265" s="1"/>
      <c r="G265" s="1"/>
      <c r="N265" s="110"/>
      <c r="O265" s="6"/>
      <c r="P265" s="1"/>
      <c r="Q265" s="1"/>
      <c r="R265" s="1"/>
      <c r="S265" s="1"/>
      <c r="AA265" s="6"/>
      <c r="AB265" s="1"/>
      <c r="AC265" s="1"/>
      <c r="AD265" s="1"/>
      <c r="AE265" s="1"/>
    </row>
    <row r="266" spans="2:31" x14ac:dyDescent="0.5">
      <c r="B266" s="6"/>
      <c r="C266" s="1"/>
      <c r="D266" s="1"/>
      <c r="E266" s="1"/>
      <c r="F266" s="1"/>
      <c r="G266" s="1"/>
      <c r="N266" s="110"/>
      <c r="O266" s="6"/>
      <c r="P266" s="1"/>
      <c r="Q266" s="1"/>
      <c r="R266" s="1"/>
      <c r="S266" s="1"/>
      <c r="AA266" s="6"/>
      <c r="AB266" s="1"/>
      <c r="AC266" s="1"/>
      <c r="AD266" s="1"/>
      <c r="AE266" s="1"/>
    </row>
    <row r="267" spans="2:31" x14ac:dyDescent="0.5">
      <c r="B267" s="6"/>
      <c r="C267" s="1"/>
      <c r="D267" s="1"/>
      <c r="E267" s="1"/>
      <c r="F267" s="1"/>
      <c r="G267" s="1"/>
      <c r="N267" s="110"/>
      <c r="O267" s="6"/>
      <c r="P267" s="1"/>
      <c r="Q267" s="1"/>
      <c r="R267" s="1"/>
      <c r="S267" s="1"/>
      <c r="AA267" s="6"/>
      <c r="AB267" s="1"/>
      <c r="AC267" s="1"/>
      <c r="AD267" s="1"/>
      <c r="AE267" s="1"/>
    </row>
    <row r="268" spans="2:31" x14ac:dyDescent="0.5">
      <c r="B268" s="6"/>
      <c r="C268" s="1"/>
      <c r="D268" s="1"/>
      <c r="E268" s="1"/>
      <c r="F268" s="1"/>
      <c r="G268" s="1"/>
      <c r="N268" s="110"/>
      <c r="O268" s="6"/>
      <c r="P268" s="1"/>
      <c r="Q268" s="1"/>
      <c r="R268" s="1"/>
      <c r="S268" s="1"/>
      <c r="AA268" s="6"/>
      <c r="AB268" s="1"/>
      <c r="AC268" s="1"/>
      <c r="AD268" s="1"/>
      <c r="AE268" s="1"/>
    </row>
    <row r="269" spans="2:31" x14ac:dyDescent="0.5">
      <c r="B269" s="6"/>
      <c r="C269" s="1"/>
      <c r="D269" s="1"/>
      <c r="E269" s="1"/>
      <c r="F269" s="1"/>
      <c r="G269" s="1"/>
      <c r="N269" s="110"/>
      <c r="O269" s="6"/>
      <c r="P269" s="1"/>
      <c r="Q269" s="1"/>
      <c r="R269" s="1"/>
      <c r="S269" s="1"/>
      <c r="AA269" s="6"/>
      <c r="AB269" s="1"/>
      <c r="AC269" s="1"/>
      <c r="AD269" s="1"/>
      <c r="AE269" s="1"/>
    </row>
    <row r="270" spans="2:31" x14ac:dyDescent="0.5">
      <c r="B270" s="6"/>
      <c r="C270" s="1"/>
      <c r="D270" s="1"/>
      <c r="E270" s="1"/>
      <c r="F270" s="1"/>
      <c r="G270" s="1"/>
      <c r="N270" s="110"/>
      <c r="O270" s="6"/>
      <c r="P270" s="1"/>
      <c r="Q270" s="1"/>
      <c r="R270" s="1"/>
      <c r="S270" s="1"/>
      <c r="AA270" s="6"/>
      <c r="AB270" s="1"/>
      <c r="AC270" s="1"/>
      <c r="AD270" s="1"/>
      <c r="AE270" s="1"/>
    </row>
    <row r="271" spans="2:31" x14ac:dyDescent="0.5">
      <c r="B271" s="6"/>
      <c r="C271" s="1"/>
      <c r="D271" s="1"/>
      <c r="E271" s="1"/>
      <c r="F271" s="1"/>
      <c r="G271" s="1"/>
      <c r="N271" s="110"/>
      <c r="O271" s="6"/>
      <c r="P271" s="1"/>
      <c r="Q271" s="1"/>
      <c r="R271" s="1"/>
      <c r="S271" s="1"/>
      <c r="AA271" s="6"/>
      <c r="AB271" s="1"/>
      <c r="AC271" s="1"/>
      <c r="AD271" s="1"/>
      <c r="AE271" s="1"/>
    </row>
    <row r="272" spans="2:31" x14ac:dyDescent="0.5">
      <c r="B272" s="6"/>
      <c r="C272" s="1"/>
      <c r="D272" s="1"/>
      <c r="E272" s="1"/>
      <c r="F272" s="1"/>
      <c r="G272" s="1"/>
      <c r="N272" s="110"/>
      <c r="O272" s="6"/>
      <c r="P272" s="1"/>
      <c r="Q272" s="1"/>
      <c r="R272" s="1"/>
      <c r="S272" s="1"/>
      <c r="AA272" s="6"/>
      <c r="AB272" s="1"/>
      <c r="AC272" s="1"/>
      <c r="AD272" s="1"/>
      <c r="AE272" s="1"/>
    </row>
    <row r="273" spans="2:31" x14ac:dyDescent="0.5">
      <c r="B273" s="6"/>
      <c r="C273" s="1"/>
      <c r="D273" s="1"/>
      <c r="E273" s="1"/>
      <c r="F273" s="1"/>
      <c r="G273" s="1"/>
      <c r="N273" s="110"/>
      <c r="O273" s="6"/>
      <c r="P273" s="1"/>
      <c r="Q273" s="1"/>
      <c r="R273" s="1"/>
      <c r="S273" s="1"/>
      <c r="AA273" s="6"/>
      <c r="AB273" s="1"/>
      <c r="AC273" s="1"/>
      <c r="AD273" s="1"/>
      <c r="AE273" s="1"/>
    </row>
    <row r="274" spans="2:31" x14ac:dyDescent="0.5">
      <c r="B274" s="6"/>
      <c r="C274" s="1"/>
      <c r="D274" s="1"/>
      <c r="E274" s="1"/>
      <c r="F274" s="1"/>
      <c r="G274" s="1"/>
      <c r="N274" s="110"/>
      <c r="O274" s="6"/>
      <c r="P274" s="1"/>
      <c r="Q274" s="1"/>
      <c r="R274" s="1"/>
      <c r="S274" s="1"/>
      <c r="AA274" s="6"/>
      <c r="AB274" s="1"/>
      <c r="AC274" s="1"/>
      <c r="AD274" s="1"/>
      <c r="AE274" s="1"/>
    </row>
    <row r="275" spans="2:31" x14ac:dyDescent="0.5">
      <c r="B275" s="6"/>
      <c r="C275" s="1"/>
      <c r="D275" s="1"/>
      <c r="E275" s="1"/>
      <c r="F275" s="1"/>
      <c r="G275" s="1"/>
      <c r="N275" s="110"/>
      <c r="O275" s="6"/>
      <c r="P275" s="1"/>
      <c r="Q275" s="1"/>
      <c r="R275" s="1"/>
      <c r="S275" s="1"/>
      <c r="AA275" s="6"/>
      <c r="AB275" s="1"/>
      <c r="AC275" s="1"/>
      <c r="AD275" s="1"/>
      <c r="AE275" s="1"/>
    </row>
    <row r="276" spans="2:31" x14ac:dyDescent="0.5">
      <c r="B276" s="6"/>
      <c r="C276" s="1"/>
      <c r="D276" s="1"/>
      <c r="E276" s="1"/>
      <c r="F276" s="1"/>
      <c r="G276" s="1"/>
      <c r="N276" s="110"/>
      <c r="O276" s="6"/>
      <c r="P276" s="1"/>
      <c r="Q276" s="1"/>
      <c r="R276" s="1"/>
      <c r="S276" s="1"/>
      <c r="AA276" s="6"/>
      <c r="AB276" s="1"/>
      <c r="AC276" s="1"/>
      <c r="AD276" s="1"/>
      <c r="AE276" s="1"/>
    </row>
    <row r="277" spans="2:31" x14ac:dyDescent="0.5">
      <c r="B277" s="6"/>
      <c r="C277" s="1"/>
      <c r="D277" s="1"/>
      <c r="E277" s="1"/>
      <c r="F277" s="1"/>
      <c r="G277" s="1"/>
      <c r="N277" s="110"/>
      <c r="O277" s="6"/>
      <c r="P277" s="1"/>
      <c r="Q277" s="1"/>
      <c r="R277" s="1"/>
      <c r="S277" s="1"/>
      <c r="AA277" s="6"/>
      <c r="AB277" s="1"/>
      <c r="AC277" s="1"/>
      <c r="AD277" s="1"/>
      <c r="AE277" s="1"/>
    </row>
    <row r="278" spans="2:31" x14ac:dyDescent="0.5">
      <c r="B278" s="6"/>
      <c r="C278" s="1"/>
      <c r="D278" s="1"/>
      <c r="E278" s="1"/>
      <c r="F278" s="1"/>
      <c r="G278" s="1"/>
      <c r="N278" s="110"/>
      <c r="O278" s="6"/>
      <c r="P278" s="1"/>
      <c r="Q278" s="1"/>
      <c r="R278" s="1"/>
      <c r="S278" s="1"/>
      <c r="AA278" s="6"/>
      <c r="AB278" s="1"/>
      <c r="AC278" s="1"/>
      <c r="AD278" s="1"/>
      <c r="AE278" s="1"/>
    </row>
    <row r="279" spans="2:31" x14ac:dyDescent="0.5">
      <c r="B279" s="6"/>
      <c r="C279" s="1"/>
      <c r="D279" s="1"/>
      <c r="E279" s="1"/>
      <c r="F279" s="1"/>
      <c r="G279" s="1"/>
      <c r="N279" s="110"/>
      <c r="O279" s="6"/>
      <c r="P279" s="1"/>
      <c r="Q279" s="1"/>
      <c r="R279" s="1"/>
      <c r="S279" s="1"/>
      <c r="AA279" s="6"/>
      <c r="AB279" s="1"/>
      <c r="AC279" s="1"/>
      <c r="AD279" s="1"/>
      <c r="AE279" s="1"/>
    </row>
    <row r="280" spans="2:31" x14ac:dyDescent="0.5">
      <c r="B280" s="6"/>
      <c r="C280" s="1"/>
      <c r="D280" s="1"/>
      <c r="E280" s="1"/>
      <c r="F280" s="1"/>
      <c r="G280" s="1"/>
      <c r="N280" s="110"/>
      <c r="O280" s="6"/>
      <c r="P280" s="1"/>
      <c r="Q280" s="1"/>
      <c r="R280" s="1"/>
      <c r="S280" s="1"/>
      <c r="AA280" s="6"/>
      <c r="AB280" s="1"/>
      <c r="AC280" s="1"/>
      <c r="AD280" s="1"/>
      <c r="AE280" s="1"/>
    </row>
    <row r="281" spans="2:31" x14ac:dyDescent="0.5">
      <c r="B281" s="6"/>
      <c r="C281" s="1"/>
      <c r="D281" s="1"/>
      <c r="E281" s="1"/>
      <c r="F281" s="1"/>
      <c r="G281" s="1"/>
      <c r="N281" s="110"/>
      <c r="O281" s="6"/>
      <c r="P281" s="1"/>
      <c r="Q281" s="1"/>
      <c r="R281" s="1"/>
      <c r="S281" s="1"/>
      <c r="AA281" s="6"/>
      <c r="AB281" s="1"/>
      <c r="AC281" s="1"/>
      <c r="AD281" s="1"/>
      <c r="AE281" s="1"/>
    </row>
    <row r="282" spans="2:31" x14ac:dyDescent="0.5">
      <c r="B282" s="6"/>
      <c r="C282" s="1"/>
      <c r="D282" s="1"/>
      <c r="E282" s="1"/>
      <c r="F282" s="1"/>
      <c r="G282" s="1"/>
      <c r="N282" s="110"/>
      <c r="O282" s="6"/>
      <c r="P282" s="1"/>
      <c r="Q282" s="1"/>
      <c r="R282" s="1"/>
      <c r="S282" s="1"/>
      <c r="AA282" s="6"/>
      <c r="AB282" s="1"/>
      <c r="AC282" s="1"/>
      <c r="AD282" s="1"/>
      <c r="AE282" s="1"/>
    </row>
    <row r="283" spans="2:31" x14ac:dyDescent="0.5">
      <c r="B283" s="6"/>
      <c r="C283" s="1"/>
      <c r="D283" s="1"/>
      <c r="E283" s="1"/>
      <c r="F283" s="1"/>
      <c r="G283" s="1"/>
      <c r="N283" s="110"/>
      <c r="O283" s="6"/>
      <c r="P283" s="1"/>
      <c r="Q283" s="1"/>
      <c r="R283" s="1"/>
      <c r="S283" s="1"/>
      <c r="AA283" s="6"/>
      <c r="AB283" s="1"/>
      <c r="AC283" s="1"/>
      <c r="AD283" s="1"/>
      <c r="AE283" s="1"/>
    </row>
    <row r="284" spans="2:31" x14ac:dyDescent="0.5">
      <c r="B284" s="6"/>
      <c r="C284" s="1"/>
      <c r="D284" s="1"/>
      <c r="E284" s="1"/>
      <c r="F284" s="1"/>
      <c r="G284" s="1"/>
      <c r="N284" s="110"/>
      <c r="O284" s="6"/>
      <c r="P284" s="1"/>
      <c r="Q284" s="1"/>
      <c r="R284" s="1"/>
      <c r="S284" s="1"/>
      <c r="AA284" s="6"/>
      <c r="AB284" s="1"/>
      <c r="AC284" s="1"/>
      <c r="AD284" s="1"/>
      <c r="AE284" s="1"/>
    </row>
    <row r="285" spans="2:31" x14ac:dyDescent="0.5">
      <c r="B285" s="6"/>
      <c r="C285" s="1"/>
      <c r="D285" s="1"/>
      <c r="E285" s="1"/>
      <c r="F285" s="1"/>
      <c r="G285" s="1"/>
      <c r="N285" s="110"/>
      <c r="O285" s="6"/>
      <c r="P285" s="1"/>
      <c r="Q285" s="1"/>
      <c r="R285" s="1"/>
      <c r="S285" s="1"/>
      <c r="AA285" s="6"/>
      <c r="AB285" s="1"/>
      <c r="AC285" s="1"/>
      <c r="AD285" s="1"/>
      <c r="AE285" s="1"/>
    </row>
    <row r="286" spans="2:31" x14ac:dyDescent="0.5">
      <c r="B286" s="6"/>
      <c r="C286" s="1"/>
      <c r="D286" s="1"/>
      <c r="E286" s="1"/>
      <c r="F286" s="1"/>
      <c r="G286" s="1"/>
      <c r="N286" s="110"/>
      <c r="O286" s="6"/>
      <c r="P286" s="1"/>
      <c r="Q286" s="1"/>
      <c r="R286" s="1"/>
      <c r="S286" s="1"/>
      <c r="AA286" s="6"/>
      <c r="AB286" s="1"/>
      <c r="AC286" s="1"/>
      <c r="AD286" s="1"/>
      <c r="AE286" s="1"/>
    </row>
    <row r="287" spans="2:31" x14ac:dyDescent="0.5">
      <c r="B287" s="6"/>
      <c r="C287" s="1"/>
      <c r="D287" s="1"/>
      <c r="E287" s="1"/>
      <c r="F287" s="1"/>
      <c r="G287" s="1"/>
      <c r="N287" s="110"/>
      <c r="O287" s="6"/>
      <c r="P287" s="1"/>
      <c r="Q287" s="1"/>
      <c r="R287" s="1"/>
      <c r="S287" s="1"/>
      <c r="AA287" s="6"/>
      <c r="AB287" s="1"/>
      <c r="AC287" s="1"/>
      <c r="AD287" s="1"/>
      <c r="AE287" s="1"/>
    </row>
    <row r="288" spans="2:31" x14ac:dyDescent="0.5">
      <c r="B288" s="6"/>
      <c r="C288" s="1"/>
      <c r="D288" s="1"/>
      <c r="E288" s="1"/>
      <c r="F288" s="1"/>
      <c r="G288" s="1"/>
      <c r="N288" s="110"/>
      <c r="O288" s="6"/>
      <c r="P288" s="1"/>
      <c r="Q288" s="1"/>
      <c r="R288" s="1"/>
      <c r="S288" s="1"/>
      <c r="AA288" s="6"/>
      <c r="AB288" s="1"/>
      <c r="AC288" s="1"/>
      <c r="AD288" s="1"/>
      <c r="AE288" s="1"/>
    </row>
    <row r="289" spans="2:31" x14ac:dyDescent="0.5">
      <c r="B289" s="6"/>
      <c r="C289" s="1"/>
      <c r="D289" s="1"/>
      <c r="E289" s="1"/>
      <c r="F289" s="1"/>
      <c r="G289" s="1"/>
      <c r="N289" s="110"/>
      <c r="O289" s="6"/>
      <c r="P289" s="1"/>
      <c r="Q289" s="1"/>
      <c r="R289" s="1"/>
      <c r="S289" s="1"/>
      <c r="AA289" s="6"/>
      <c r="AB289" s="1"/>
      <c r="AC289" s="1"/>
      <c r="AD289" s="1"/>
      <c r="AE289" s="1"/>
    </row>
    <row r="290" spans="2:31" x14ac:dyDescent="0.5">
      <c r="B290" s="6"/>
      <c r="C290" s="1"/>
      <c r="D290" s="1"/>
      <c r="E290" s="1"/>
      <c r="F290" s="1"/>
      <c r="G290" s="1"/>
      <c r="N290" s="110"/>
      <c r="O290" s="6"/>
      <c r="P290" s="1"/>
      <c r="Q290" s="1"/>
      <c r="R290" s="1"/>
      <c r="S290" s="1"/>
      <c r="AA290" s="6"/>
      <c r="AB290" s="1"/>
      <c r="AC290" s="1"/>
      <c r="AD290" s="1"/>
      <c r="AE290" s="1"/>
    </row>
    <row r="291" spans="2:31" x14ac:dyDescent="0.5">
      <c r="B291" s="6"/>
      <c r="C291" s="1"/>
      <c r="D291" s="1"/>
      <c r="E291" s="1"/>
      <c r="F291" s="1"/>
      <c r="G291" s="1"/>
      <c r="N291" s="110"/>
      <c r="O291" s="6"/>
      <c r="P291" s="1"/>
      <c r="Q291" s="1"/>
      <c r="R291" s="1"/>
      <c r="S291" s="1"/>
      <c r="AA291" s="6"/>
      <c r="AB291" s="1"/>
      <c r="AC291" s="1"/>
      <c r="AD291" s="1"/>
      <c r="AE291" s="1"/>
    </row>
    <row r="292" spans="2:31" x14ac:dyDescent="0.5">
      <c r="B292" s="6"/>
      <c r="C292" s="1"/>
      <c r="D292" s="1"/>
      <c r="E292" s="1"/>
      <c r="F292" s="1"/>
      <c r="G292" s="1"/>
      <c r="N292" s="110"/>
      <c r="O292" s="6"/>
      <c r="P292" s="1"/>
      <c r="Q292" s="1"/>
      <c r="R292" s="1"/>
      <c r="S292" s="1"/>
      <c r="AA292" s="6"/>
      <c r="AB292" s="1"/>
      <c r="AC292" s="1"/>
      <c r="AD292" s="1"/>
      <c r="AE292" s="1"/>
    </row>
    <row r="293" spans="2:31" x14ac:dyDescent="0.5">
      <c r="B293" s="6"/>
      <c r="C293" s="1"/>
      <c r="D293" s="1"/>
      <c r="E293" s="1"/>
      <c r="F293" s="1"/>
      <c r="G293" s="1"/>
      <c r="N293" s="110"/>
      <c r="O293" s="6"/>
      <c r="P293" s="1"/>
      <c r="Q293" s="1"/>
      <c r="R293" s="1"/>
      <c r="S293" s="1"/>
      <c r="AA293" s="6"/>
      <c r="AB293" s="1"/>
      <c r="AC293" s="1"/>
      <c r="AD293" s="1"/>
      <c r="AE293" s="1"/>
    </row>
    <row r="294" spans="2:31" x14ac:dyDescent="0.5">
      <c r="B294" s="6"/>
      <c r="C294" s="1"/>
      <c r="D294" s="1"/>
      <c r="E294" s="1"/>
      <c r="F294" s="1"/>
      <c r="G294" s="1"/>
      <c r="N294" s="110"/>
      <c r="O294" s="6"/>
      <c r="P294" s="1"/>
      <c r="Q294" s="1"/>
      <c r="R294" s="1"/>
      <c r="S294" s="1"/>
      <c r="AA294" s="6"/>
      <c r="AB294" s="1"/>
      <c r="AC294" s="1"/>
      <c r="AD294" s="1"/>
      <c r="AE294" s="1"/>
    </row>
    <row r="295" spans="2:31" x14ac:dyDescent="0.5">
      <c r="B295" s="6"/>
      <c r="C295" s="1"/>
      <c r="D295" s="1"/>
      <c r="E295" s="1"/>
      <c r="F295" s="1"/>
      <c r="G295" s="1"/>
      <c r="N295" s="110"/>
      <c r="O295" s="6"/>
      <c r="P295" s="1"/>
      <c r="Q295" s="1"/>
      <c r="R295" s="1"/>
      <c r="S295" s="1"/>
      <c r="AA295" s="6"/>
      <c r="AB295" s="1"/>
      <c r="AC295" s="1"/>
      <c r="AD295" s="1"/>
      <c r="AE295" s="1"/>
    </row>
    <row r="296" spans="2:31" x14ac:dyDescent="0.5">
      <c r="B296" s="6"/>
      <c r="C296" s="1"/>
      <c r="D296" s="1"/>
      <c r="E296" s="1"/>
      <c r="F296" s="1"/>
      <c r="G296" s="1"/>
      <c r="N296" s="110"/>
      <c r="O296" s="6"/>
      <c r="P296" s="1"/>
      <c r="Q296" s="1"/>
      <c r="R296" s="1"/>
      <c r="S296" s="1"/>
      <c r="AA296" s="6"/>
      <c r="AB296" s="1"/>
      <c r="AC296" s="1"/>
      <c r="AD296" s="1"/>
      <c r="AE296" s="1"/>
    </row>
    <row r="297" spans="2:31" x14ac:dyDescent="0.5">
      <c r="B297" s="6"/>
      <c r="C297" s="1"/>
      <c r="D297" s="1"/>
      <c r="E297" s="1"/>
      <c r="F297" s="1"/>
      <c r="G297" s="1"/>
      <c r="N297" s="110"/>
      <c r="O297" s="6"/>
      <c r="P297" s="1"/>
      <c r="Q297" s="1"/>
      <c r="R297" s="1"/>
      <c r="S297" s="1"/>
      <c r="AA297" s="6"/>
      <c r="AB297" s="1"/>
      <c r="AC297" s="1"/>
      <c r="AD297" s="1"/>
      <c r="AE297" s="1"/>
    </row>
    <row r="298" spans="2:31" x14ac:dyDescent="0.5">
      <c r="B298" s="6"/>
      <c r="C298" s="1"/>
      <c r="D298" s="1"/>
      <c r="E298" s="1"/>
      <c r="F298" s="1"/>
      <c r="G298" s="1"/>
      <c r="N298" s="110"/>
      <c r="O298" s="6"/>
      <c r="P298" s="1"/>
      <c r="Q298" s="1"/>
      <c r="R298" s="1"/>
      <c r="S298" s="1"/>
      <c r="AA298" s="6"/>
      <c r="AB298" s="1"/>
      <c r="AC298" s="1"/>
      <c r="AD298" s="1"/>
      <c r="AE298" s="1"/>
    </row>
    <row r="299" spans="2:31" x14ac:dyDescent="0.5">
      <c r="B299" s="6"/>
      <c r="C299" s="1"/>
      <c r="D299" s="1"/>
      <c r="E299" s="1"/>
      <c r="F299" s="1"/>
      <c r="G299" s="1"/>
      <c r="N299" s="110"/>
      <c r="O299" s="6"/>
      <c r="P299" s="1"/>
      <c r="Q299" s="1"/>
      <c r="R299" s="1"/>
      <c r="S299" s="1"/>
      <c r="AA299" s="6"/>
      <c r="AB299" s="1"/>
      <c r="AC299" s="1"/>
      <c r="AD299" s="1"/>
      <c r="AE299" s="1"/>
    </row>
    <row r="300" spans="2:31" x14ac:dyDescent="0.5">
      <c r="B300" s="6"/>
      <c r="C300" s="1"/>
      <c r="D300" s="1"/>
      <c r="E300" s="1"/>
      <c r="F300" s="1"/>
      <c r="G300" s="1"/>
      <c r="N300" s="110"/>
      <c r="O300" s="6"/>
      <c r="P300" s="1"/>
      <c r="Q300" s="1"/>
      <c r="R300" s="1"/>
      <c r="S300" s="1"/>
      <c r="AA300" s="6"/>
      <c r="AB300" s="1"/>
      <c r="AC300" s="1"/>
      <c r="AD300" s="1"/>
      <c r="AE300" s="1"/>
    </row>
    <row r="301" spans="2:31" x14ac:dyDescent="0.5">
      <c r="B301" s="6"/>
      <c r="C301" s="1"/>
      <c r="D301" s="1"/>
      <c r="E301" s="1"/>
      <c r="F301" s="1"/>
      <c r="G301" s="1"/>
      <c r="N301" s="110"/>
      <c r="O301" s="6"/>
      <c r="P301" s="1"/>
      <c r="Q301" s="1"/>
      <c r="R301" s="1"/>
      <c r="S301" s="1"/>
      <c r="AA301" s="6"/>
      <c r="AB301" s="1"/>
      <c r="AC301" s="1"/>
      <c r="AD301" s="1"/>
      <c r="AE301" s="1"/>
    </row>
    <row r="302" spans="2:31" x14ac:dyDescent="0.5">
      <c r="B302" s="6"/>
      <c r="C302" s="1"/>
      <c r="D302" s="1"/>
      <c r="E302" s="1"/>
      <c r="F302" s="1"/>
      <c r="G302" s="1"/>
      <c r="N302" s="110"/>
      <c r="O302" s="6"/>
      <c r="P302" s="1"/>
      <c r="Q302" s="1"/>
      <c r="R302" s="1"/>
      <c r="S302" s="1"/>
      <c r="AA302" s="6"/>
      <c r="AB302" s="1"/>
      <c r="AC302" s="1"/>
      <c r="AD302" s="1"/>
      <c r="AE302" s="1"/>
    </row>
    <row r="303" spans="2:31" x14ac:dyDescent="0.5">
      <c r="B303" s="6"/>
      <c r="C303" s="1"/>
      <c r="D303" s="1"/>
      <c r="E303" s="1"/>
      <c r="F303" s="1"/>
      <c r="G303" s="1"/>
      <c r="N303" s="110"/>
      <c r="O303" s="6"/>
      <c r="P303" s="1"/>
      <c r="Q303" s="1"/>
      <c r="R303" s="1"/>
      <c r="S303" s="1"/>
      <c r="AA303" s="6"/>
      <c r="AB303" s="1"/>
      <c r="AC303" s="1"/>
      <c r="AD303" s="1"/>
      <c r="AE303" s="1"/>
    </row>
    <row r="304" spans="2:31" x14ac:dyDescent="0.5">
      <c r="B304" s="6"/>
      <c r="C304" s="1"/>
      <c r="D304" s="1"/>
      <c r="E304" s="1"/>
      <c r="F304" s="1"/>
      <c r="G304" s="1"/>
      <c r="N304" s="110"/>
      <c r="O304" s="6"/>
      <c r="P304" s="1"/>
      <c r="Q304" s="1"/>
      <c r="R304" s="1"/>
      <c r="S304" s="1"/>
      <c r="AA304" s="6"/>
      <c r="AB304" s="1"/>
      <c r="AC304" s="1"/>
      <c r="AD304" s="1"/>
      <c r="AE304" s="1"/>
    </row>
    <row r="305" spans="2:31" x14ac:dyDescent="0.5">
      <c r="B305" s="6"/>
      <c r="C305" s="1"/>
      <c r="D305" s="1"/>
      <c r="E305" s="1"/>
      <c r="F305" s="1"/>
      <c r="G305" s="1"/>
      <c r="N305" s="110"/>
      <c r="O305" s="6"/>
      <c r="P305" s="1"/>
      <c r="Q305" s="1"/>
      <c r="R305" s="1"/>
      <c r="S305" s="1"/>
      <c r="AA305" s="6"/>
      <c r="AB305" s="1"/>
      <c r="AC305" s="1"/>
      <c r="AD305" s="1"/>
      <c r="AE305" s="1"/>
    </row>
    <row r="306" spans="2:31" x14ac:dyDescent="0.5">
      <c r="B306" s="6"/>
      <c r="C306" s="1"/>
      <c r="D306" s="1"/>
      <c r="E306" s="1"/>
      <c r="F306" s="1"/>
      <c r="G306" s="1"/>
      <c r="N306" s="110"/>
      <c r="O306" s="6"/>
      <c r="P306" s="1"/>
      <c r="Q306" s="1"/>
      <c r="R306" s="1"/>
      <c r="S306" s="1"/>
      <c r="AA306" s="6"/>
      <c r="AB306" s="1"/>
      <c r="AC306" s="1"/>
      <c r="AD306" s="1"/>
      <c r="AE306" s="1"/>
    </row>
    <row r="307" spans="2:31" x14ac:dyDescent="0.5">
      <c r="B307" s="6"/>
      <c r="C307" s="1"/>
      <c r="D307" s="1"/>
      <c r="E307" s="1"/>
      <c r="F307" s="1"/>
      <c r="G307" s="1"/>
      <c r="N307" s="110"/>
      <c r="O307" s="6"/>
      <c r="P307" s="1"/>
      <c r="Q307" s="1"/>
      <c r="R307" s="1"/>
      <c r="S307" s="1"/>
      <c r="AA307" s="6"/>
      <c r="AB307" s="1"/>
      <c r="AC307" s="1"/>
      <c r="AD307" s="1"/>
      <c r="AE307" s="1"/>
    </row>
    <row r="308" spans="2:31" x14ac:dyDescent="0.5">
      <c r="B308" s="6"/>
      <c r="C308" s="1"/>
      <c r="D308" s="1"/>
      <c r="E308" s="1"/>
      <c r="F308" s="1"/>
      <c r="G308" s="1"/>
      <c r="N308" s="110"/>
      <c r="O308" s="6"/>
      <c r="P308" s="1"/>
      <c r="Q308" s="1"/>
      <c r="R308" s="1"/>
      <c r="S308" s="1"/>
      <c r="AA308" s="6"/>
      <c r="AB308" s="1"/>
      <c r="AC308" s="1"/>
      <c r="AD308" s="1"/>
      <c r="AE308" s="1"/>
    </row>
    <row r="309" spans="2:31" x14ac:dyDescent="0.5">
      <c r="B309" s="6"/>
      <c r="C309" s="1"/>
      <c r="D309" s="1"/>
      <c r="E309" s="1"/>
      <c r="F309" s="1"/>
      <c r="G309" s="1"/>
      <c r="N309" s="110"/>
      <c r="O309" s="6"/>
      <c r="P309" s="1"/>
      <c r="Q309" s="1"/>
      <c r="R309" s="1"/>
      <c r="S309" s="1"/>
      <c r="AA309" s="6"/>
      <c r="AB309" s="1"/>
      <c r="AC309" s="1"/>
      <c r="AD309" s="1"/>
      <c r="AE309" s="1"/>
    </row>
    <row r="310" spans="2:31" x14ac:dyDescent="0.5">
      <c r="B310" s="6"/>
      <c r="C310" s="1"/>
      <c r="D310" s="1"/>
      <c r="E310" s="1"/>
      <c r="F310" s="1"/>
      <c r="G310" s="1"/>
      <c r="N310" s="110"/>
      <c r="O310" s="6"/>
      <c r="P310" s="1"/>
      <c r="Q310" s="1"/>
      <c r="R310" s="1"/>
      <c r="S310" s="1"/>
      <c r="AA310" s="6"/>
      <c r="AB310" s="1"/>
      <c r="AC310" s="1"/>
      <c r="AD310" s="1"/>
      <c r="AE310" s="1"/>
    </row>
    <row r="311" spans="2:31" x14ac:dyDescent="0.5">
      <c r="B311" s="6"/>
      <c r="C311" s="1"/>
      <c r="D311" s="1"/>
      <c r="E311" s="1"/>
      <c r="F311" s="1"/>
      <c r="G311" s="1"/>
      <c r="N311" s="110"/>
      <c r="O311" s="6"/>
      <c r="P311" s="1"/>
      <c r="Q311" s="1"/>
      <c r="R311" s="1"/>
      <c r="S311" s="1"/>
      <c r="AA311" s="6"/>
      <c r="AB311" s="1"/>
      <c r="AC311" s="1"/>
      <c r="AD311" s="1"/>
      <c r="AE311" s="1"/>
    </row>
    <row r="312" spans="2:31" x14ac:dyDescent="0.5">
      <c r="B312" s="6"/>
      <c r="C312" s="1"/>
      <c r="D312" s="1"/>
      <c r="E312" s="1"/>
      <c r="F312" s="1"/>
      <c r="G312" s="1"/>
      <c r="N312" s="110"/>
      <c r="O312" s="6"/>
      <c r="P312" s="1"/>
      <c r="Q312" s="1"/>
      <c r="R312" s="1"/>
      <c r="S312" s="1"/>
      <c r="AA312" s="6"/>
      <c r="AB312" s="1"/>
      <c r="AC312" s="1"/>
      <c r="AD312" s="1"/>
      <c r="AE312" s="1"/>
    </row>
    <row r="313" spans="2:31" x14ac:dyDescent="0.5">
      <c r="B313" s="6"/>
      <c r="C313" s="1"/>
      <c r="D313" s="1"/>
      <c r="E313" s="1"/>
      <c r="F313" s="1"/>
      <c r="G313" s="1"/>
      <c r="N313" s="110"/>
      <c r="O313" s="6"/>
      <c r="P313" s="1"/>
      <c r="Q313" s="1"/>
      <c r="R313" s="1"/>
      <c r="S313" s="1"/>
      <c r="AA313" s="6"/>
      <c r="AB313" s="1"/>
      <c r="AC313" s="1"/>
      <c r="AD313" s="1"/>
      <c r="AE313" s="1"/>
    </row>
    <row r="314" spans="2:31" x14ac:dyDescent="0.5">
      <c r="B314" s="6"/>
      <c r="C314" s="1"/>
      <c r="D314" s="1"/>
      <c r="E314" s="1"/>
      <c r="F314" s="1"/>
      <c r="G314" s="1"/>
      <c r="N314" s="110"/>
      <c r="O314" s="6"/>
      <c r="P314" s="1"/>
      <c r="Q314" s="1"/>
      <c r="R314" s="1"/>
      <c r="S314" s="1"/>
      <c r="AA314" s="6"/>
      <c r="AB314" s="1"/>
      <c r="AC314" s="1"/>
      <c r="AD314" s="1"/>
      <c r="AE314" s="1"/>
    </row>
    <row r="315" spans="2:31" x14ac:dyDescent="0.5">
      <c r="B315" s="6"/>
      <c r="C315" s="1"/>
      <c r="D315" s="1"/>
      <c r="E315" s="1"/>
      <c r="F315" s="1"/>
      <c r="G315" s="1"/>
      <c r="N315" s="110"/>
      <c r="O315" s="6"/>
      <c r="P315" s="1"/>
      <c r="Q315" s="1"/>
      <c r="R315" s="1"/>
      <c r="S315" s="1"/>
      <c r="AA315" s="6"/>
      <c r="AB315" s="1"/>
      <c r="AC315" s="1"/>
      <c r="AD315" s="1"/>
      <c r="AE315" s="1"/>
    </row>
    <row r="316" spans="2:31" x14ac:dyDescent="0.5">
      <c r="B316" s="6"/>
      <c r="C316" s="1"/>
      <c r="D316" s="1"/>
      <c r="E316" s="1"/>
      <c r="F316" s="1"/>
      <c r="G316" s="1"/>
      <c r="N316" s="110"/>
      <c r="O316" s="6"/>
      <c r="P316" s="1"/>
      <c r="Q316" s="1"/>
      <c r="R316" s="1"/>
      <c r="S316" s="1"/>
      <c r="AA316" s="6"/>
      <c r="AB316" s="1"/>
      <c r="AC316" s="1"/>
      <c r="AD316" s="1"/>
      <c r="AE316" s="1"/>
    </row>
    <row r="317" spans="2:31" x14ac:dyDescent="0.5">
      <c r="B317" s="6"/>
      <c r="C317" s="1"/>
      <c r="D317" s="1"/>
      <c r="E317" s="1"/>
      <c r="F317" s="1"/>
      <c r="G317" s="1"/>
      <c r="N317" s="110"/>
      <c r="O317" s="6"/>
      <c r="P317" s="1"/>
      <c r="Q317" s="1"/>
      <c r="R317" s="1"/>
      <c r="S317" s="1"/>
      <c r="AA317" s="6"/>
      <c r="AB317" s="1"/>
      <c r="AC317" s="1"/>
      <c r="AD317" s="1"/>
      <c r="AE317" s="1"/>
    </row>
    <row r="318" spans="2:31" x14ac:dyDescent="0.5">
      <c r="B318" s="6"/>
      <c r="C318" s="1"/>
      <c r="D318" s="1"/>
      <c r="E318" s="1"/>
      <c r="F318" s="1"/>
      <c r="G318" s="1"/>
      <c r="N318" s="110"/>
      <c r="O318" s="6"/>
      <c r="P318" s="1"/>
      <c r="Q318" s="1"/>
      <c r="R318" s="1"/>
      <c r="S318" s="1"/>
      <c r="AA318" s="6"/>
      <c r="AB318" s="1"/>
      <c r="AC318" s="1"/>
      <c r="AD318" s="1"/>
      <c r="AE318" s="1"/>
    </row>
    <row r="319" spans="2:31" x14ac:dyDescent="0.5">
      <c r="B319" s="6"/>
      <c r="C319" s="1"/>
      <c r="D319" s="1"/>
      <c r="E319" s="1"/>
      <c r="F319" s="1"/>
      <c r="G319" s="1"/>
      <c r="N319" s="110"/>
      <c r="O319" s="6"/>
      <c r="P319" s="1"/>
      <c r="Q319" s="1"/>
      <c r="R319" s="1"/>
      <c r="S319" s="1"/>
      <c r="AA319" s="6"/>
      <c r="AB319" s="1"/>
      <c r="AC319" s="1"/>
      <c r="AD319" s="1"/>
      <c r="AE319" s="1"/>
    </row>
    <row r="320" spans="2:31" x14ac:dyDescent="0.5">
      <c r="B320" s="6"/>
      <c r="C320" s="1"/>
      <c r="D320" s="1"/>
      <c r="E320" s="1"/>
      <c r="F320" s="1"/>
      <c r="G320" s="1"/>
      <c r="N320" s="110"/>
      <c r="O320" s="6"/>
      <c r="P320" s="1"/>
      <c r="Q320" s="1"/>
      <c r="R320" s="1"/>
      <c r="S320" s="1"/>
      <c r="AA320" s="6"/>
      <c r="AB320" s="1"/>
      <c r="AC320" s="1"/>
      <c r="AD320" s="1"/>
      <c r="AE320" s="1"/>
    </row>
    <row r="321" spans="2:31" x14ac:dyDescent="0.5">
      <c r="B321" s="6"/>
      <c r="C321" s="1"/>
      <c r="D321" s="1"/>
      <c r="E321" s="1"/>
      <c r="F321" s="1"/>
      <c r="G321" s="1"/>
      <c r="N321" s="110"/>
      <c r="O321" s="6"/>
      <c r="P321" s="1"/>
      <c r="Q321" s="1"/>
      <c r="R321" s="1"/>
      <c r="S321" s="1"/>
      <c r="AA321" s="6"/>
      <c r="AB321" s="1"/>
      <c r="AC321" s="1"/>
      <c r="AD321" s="1"/>
      <c r="AE321" s="1"/>
    </row>
    <row r="322" spans="2:31" x14ac:dyDescent="0.5">
      <c r="B322" s="6"/>
      <c r="C322" s="1"/>
      <c r="D322" s="1"/>
      <c r="E322" s="1"/>
      <c r="F322" s="1"/>
      <c r="G322" s="1"/>
      <c r="N322" s="110"/>
      <c r="O322" s="6"/>
      <c r="P322" s="1"/>
      <c r="Q322" s="1"/>
      <c r="R322" s="1"/>
      <c r="S322" s="1"/>
      <c r="AA322" s="6"/>
      <c r="AB322" s="1"/>
      <c r="AC322" s="1"/>
      <c r="AD322" s="1"/>
      <c r="AE322" s="1"/>
    </row>
    <row r="323" spans="2:31" x14ac:dyDescent="0.5">
      <c r="B323" s="6"/>
      <c r="C323" s="1"/>
      <c r="D323" s="1"/>
      <c r="E323" s="1"/>
      <c r="F323" s="1"/>
      <c r="G323" s="1"/>
      <c r="N323" s="110"/>
      <c r="O323" s="6"/>
      <c r="P323" s="1"/>
      <c r="Q323" s="1"/>
      <c r="R323" s="1"/>
      <c r="S323" s="1"/>
      <c r="AA323" s="6"/>
      <c r="AB323" s="1"/>
      <c r="AC323" s="1"/>
      <c r="AD323" s="1"/>
      <c r="AE323" s="1"/>
    </row>
    <row r="324" spans="2:31" x14ac:dyDescent="0.5">
      <c r="B324" s="6"/>
      <c r="C324" s="1"/>
      <c r="D324" s="1"/>
      <c r="E324" s="1"/>
      <c r="F324" s="1"/>
      <c r="G324" s="1"/>
      <c r="N324" s="110"/>
      <c r="O324" s="6"/>
      <c r="P324" s="1"/>
      <c r="Q324" s="1"/>
      <c r="R324" s="1"/>
      <c r="S324" s="1"/>
      <c r="AA324" s="6"/>
      <c r="AB324" s="1"/>
      <c r="AC324" s="1"/>
      <c r="AD324" s="1"/>
      <c r="AE324" s="1"/>
    </row>
    <row r="325" spans="2:31" x14ac:dyDescent="0.5">
      <c r="B325" s="6"/>
      <c r="C325" s="1"/>
      <c r="D325" s="1"/>
      <c r="E325" s="1"/>
      <c r="F325" s="1"/>
      <c r="G325" s="1"/>
      <c r="N325" s="110"/>
      <c r="O325" s="6"/>
      <c r="P325" s="1"/>
      <c r="Q325" s="1"/>
      <c r="R325" s="1"/>
      <c r="S325" s="1"/>
      <c r="AA325" s="6"/>
      <c r="AB325" s="1"/>
      <c r="AC325" s="1"/>
      <c r="AD325" s="1"/>
      <c r="AE325" s="1"/>
    </row>
    <row r="326" spans="2:31" x14ac:dyDescent="0.5">
      <c r="B326" s="6"/>
      <c r="C326" s="1"/>
      <c r="D326" s="1"/>
      <c r="E326" s="1"/>
      <c r="F326" s="1"/>
      <c r="G326" s="1"/>
      <c r="N326" s="110"/>
      <c r="O326" s="6"/>
      <c r="P326" s="1"/>
      <c r="Q326" s="1"/>
      <c r="R326" s="1"/>
      <c r="S326" s="1"/>
      <c r="AA326" s="6"/>
      <c r="AB326" s="1"/>
      <c r="AC326" s="1"/>
      <c r="AD326" s="1"/>
      <c r="AE326" s="1"/>
    </row>
    <row r="327" spans="2:31" x14ac:dyDescent="0.5">
      <c r="B327" s="6"/>
      <c r="C327" s="1"/>
      <c r="D327" s="1"/>
      <c r="E327" s="1"/>
      <c r="F327" s="1"/>
      <c r="G327" s="1"/>
      <c r="N327" s="110"/>
      <c r="O327" s="6"/>
      <c r="P327" s="1"/>
      <c r="Q327" s="1"/>
      <c r="R327" s="1"/>
      <c r="S327" s="1"/>
      <c r="AA327" s="6"/>
      <c r="AB327" s="1"/>
      <c r="AC327" s="1"/>
      <c r="AD327" s="1"/>
      <c r="AE327" s="1"/>
    </row>
    <row r="328" spans="2:31" x14ac:dyDescent="0.5">
      <c r="B328" s="6"/>
      <c r="C328" s="1"/>
      <c r="D328" s="1"/>
      <c r="E328" s="1"/>
      <c r="F328" s="1"/>
      <c r="G328" s="1"/>
      <c r="N328" s="110"/>
      <c r="O328" s="6"/>
      <c r="P328" s="1"/>
      <c r="Q328" s="1"/>
      <c r="R328" s="1"/>
      <c r="S328" s="1"/>
      <c r="AA328" s="6"/>
      <c r="AB328" s="1"/>
      <c r="AC328" s="1"/>
      <c r="AD328" s="1"/>
      <c r="AE328" s="1"/>
    </row>
    <row r="329" spans="2:31" x14ac:dyDescent="0.5">
      <c r="B329" s="6"/>
      <c r="C329" s="1"/>
      <c r="D329" s="1"/>
      <c r="E329" s="1"/>
      <c r="F329" s="1"/>
      <c r="G329" s="1"/>
      <c r="N329" s="110"/>
      <c r="O329" s="6"/>
      <c r="P329" s="1"/>
      <c r="Q329" s="1"/>
      <c r="R329" s="1"/>
      <c r="S329" s="1"/>
      <c r="AA329" s="6"/>
      <c r="AB329" s="1"/>
      <c r="AC329" s="1"/>
      <c r="AD329" s="1"/>
      <c r="AE329" s="1"/>
    </row>
    <row r="330" spans="2:31" x14ac:dyDescent="0.5">
      <c r="B330" s="6"/>
      <c r="C330" s="1"/>
      <c r="D330" s="1"/>
      <c r="E330" s="1"/>
      <c r="F330" s="1"/>
      <c r="G330" s="1"/>
      <c r="N330" s="110"/>
      <c r="O330" s="6"/>
      <c r="P330" s="1"/>
      <c r="Q330" s="1"/>
      <c r="R330" s="1"/>
      <c r="S330" s="1"/>
      <c r="AA330" s="6"/>
      <c r="AB330" s="1"/>
      <c r="AC330" s="1"/>
      <c r="AD330" s="1"/>
      <c r="AE330" s="1"/>
    </row>
    <row r="331" spans="2:31" x14ac:dyDescent="0.5">
      <c r="B331" s="6"/>
      <c r="C331" s="1"/>
      <c r="D331" s="1"/>
      <c r="E331" s="1"/>
      <c r="F331" s="1"/>
      <c r="G331" s="1"/>
      <c r="N331" s="110"/>
      <c r="O331" s="6"/>
      <c r="P331" s="1"/>
      <c r="Q331" s="1"/>
      <c r="R331" s="1"/>
      <c r="S331" s="1"/>
      <c r="AA331" s="6"/>
      <c r="AB331" s="1"/>
      <c r="AC331" s="1"/>
      <c r="AD331" s="1"/>
      <c r="AE331" s="1"/>
    </row>
    <row r="332" spans="2:31" x14ac:dyDescent="0.5">
      <c r="B332" s="6"/>
      <c r="C332" s="1"/>
      <c r="D332" s="1"/>
      <c r="E332" s="1"/>
      <c r="F332" s="1"/>
      <c r="G332" s="1"/>
      <c r="N332" s="110"/>
      <c r="O332" s="6"/>
      <c r="P332" s="1"/>
      <c r="Q332" s="1"/>
      <c r="R332" s="1"/>
      <c r="S332" s="1"/>
      <c r="AA332" s="6"/>
      <c r="AB332" s="1"/>
      <c r="AC332" s="1"/>
      <c r="AD332" s="1"/>
      <c r="AE332" s="1"/>
    </row>
    <row r="333" spans="2:31" x14ac:dyDescent="0.5">
      <c r="B333" s="6"/>
      <c r="C333" s="1"/>
      <c r="D333" s="1"/>
      <c r="E333" s="1"/>
      <c r="F333" s="1"/>
      <c r="G333" s="1"/>
      <c r="N333" s="110"/>
      <c r="O333" s="6"/>
      <c r="P333" s="1"/>
      <c r="Q333" s="1"/>
      <c r="R333" s="1"/>
      <c r="S333" s="1"/>
      <c r="AA333" s="6"/>
      <c r="AB333" s="1"/>
      <c r="AC333" s="1"/>
      <c r="AD333" s="1"/>
      <c r="AE333" s="1"/>
    </row>
    <row r="334" spans="2:31" x14ac:dyDescent="0.5">
      <c r="B334" s="6"/>
      <c r="C334" s="1"/>
      <c r="D334" s="1"/>
      <c r="E334" s="1"/>
      <c r="F334" s="1"/>
      <c r="G334" s="1"/>
      <c r="N334" s="110"/>
      <c r="O334" s="6"/>
      <c r="P334" s="1"/>
      <c r="Q334" s="1"/>
      <c r="R334" s="1"/>
      <c r="S334" s="1"/>
      <c r="AA334" s="6"/>
      <c r="AB334" s="1"/>
      <c r="AC334" s="1"/>
      <c r="AD334" s="1"/>
      <c r="AE334" s="1"/>
    </row>
    <row r="335" spans="2:31" x14ac:dyDescent="0.5">
      <c r="B335" s="6"/>
      <c r="C335" s="1"/>
      <c r="D335" s="1"/>
      <c r="E335" s="1"/>
      <c r="F335" s="1"/>
      <c r="G335" s="1"/>
      <c r="N335" s="110"/>
      <c r="O335" s="6"/>
      <c r="P335" s="1"/>
      <c r="Q335" s="1"/>
      <c r="R335" s="1"/>
      <c r="S335" s="1"/>
      <c r="AA335" s="6"/>
      <c r="AB335" s="1"/>
      <c r="AC335" s="1"/>
      <c r="AD335" s="1"/>
      <c r="AE335" s="1"/>
    </row>
    <row r="336" spans="2:31" x14ac:dyDescent="0.5">
      <c r="B336" s="6"/>
      <c r="C336" s="1"/>
      <c r="D336" s="1"/>
      <c r="E336" s="1"/>
      <c r="F336" s="1"/>
      <c r="G336" s="1"/>
      <c r="N336" s="110"/>
      <c r="O336" s="6"/>
      <c r="P336" s="1"/>
      <c r="Q336" s="1"/>
      <c r="R336" s="1"/>
      <c r="S336" s="1"/>
      <c r="AA336" s="6"/>
      <c r="AB336" s="1"/>
      <c r="AC336" s="1"/>
      <c r="AD336" s="1"/>
      <c r="AE336" s="1"/>
    </row>
    <row r="337" spans="2:31" x14ac:dyDescent="0.5">
      <c r="B337" s="6"/>
      <c r="C337" s="1"/>
      <c r="D337" s="1"/>
      <c r="E337" s="1"/>
      <c r="F337" s="1"/>
      <c r="G337" s="1"/>
      <c r="N337" s="110"/>
      <c r="O337" s="6"/>
      <c r="P337" s="1"/>
      <c r="Q337" s="1"/>
      <c r="R337" s="1"/>
      <c r="S337" s="1"/>
      <c r="AA337" s="6"/>
      <c r="AB337" s="1"/>
      <c r="AC337" s="1"/>
      <c r="AD337" s="1"/>
      <c r="AE337" s="1"/>
    </row>
    <row r="338" spans="2:31" x14ac:dyDescent="0.5">
      <c r="B338" s="6"/>
      <c r="C338" s="1"/>
      <c r="D338" s="1"/>
      <c r="E338" s="1"/>
      <c r="F338" s="1"/>
      <c r="G338" s="1"/>
      <c r="N338" s="110"/>
      <c r="O338" s="6"/>
      <c r="P338" s="1"/>
      <c r="Q338" s="1"/>
      <c r="R338" s="1"/>
      <c r="S338" s="1"/>
      <c r="AA338" s="6"/>
      <c r="AB338" s="1"/>
      <c r="AC338" s="1"/>
      <c r="AD338" s="1"/>
      <c r="AE338" s="1"/>
    </row>
    <row r="339" spans="2:31" x14ac:dyDescent="0.5">
      <c r="B339" s="6"/>
      <c r="C339" s="1"/>
      <c r="D339" s="1"/>
      <c r="E339" s="1"/>
      <c r="F339" s="1"/>
      <c r="G339" s="1"/>
      <c r="N339" s="110"/>
      <c r="O339" s="6"/>
      <c r="P339" s="1"/>
      <c r="Q339" s="1"/>
      <c r="R339" s="1"/>
      <c r="S339" s="1"/>
      <c r="AA339" s="6"/>
      <c r="AB339" s="1"/>
      <c r="AC339" s="1"/>
      <c r="AD339" s="1"/>
      <c r="AE339" s="1"/>
    </row>
    <row r="340" spans="2:31" x14ac:dyDescent="0.5">
      <c r="B340" s="6"/>
      <c r="C340" s="1"/>
      <c r="D340" s="1"/>
      <c r="E340" s="1"/>
      <c r="F340" s="1"/>
      <c r="G340" s="1"/>
      <c r="N340" s="110"/>
      <c r="O340" s="6"/>
      <c r="P340" s="1"/>
      <c r="Q340" s="1"/>
      <c r="R340" s="1"/>
      <c r="S340" s="1"/>
      <c r="AA340" s="6"/>
      <c r="AB340" s="1"/>
      <c r="AC340" s="1"/>
      <c r="AD340" s="1"/>
      <c r="AE340" s="1"/>
    </row>
    <row r="341" spans="2:31" x14ac:dyDescent="0.5">
      <c r="B341" s="6"/>
      <c r="C341" s="1"/>
      <c r="D341" s="1"/>
      <c r="E341" s="1"/>
      <c r="F341" s="1"/>
      <c r="G341" s="1"/>
      <c r="N341" s="110"/>
      <c r="O341" s="6"/>
      <c r="P341" s="1"/>
      <c r="Q341" s="1"/>
      <c r="R341" s="1"/>
      <c r="S341" s="1"/>
      <c r="AA341" s="6"/>
      <c r="AB341" s="1"/>
      <c r="AC341" s="1"/>
      <c r="AD341" s="1"/>
      <c r="AE341" s="1"/>
    </row>
    <row r="342" spans="2:31" x14ac:dyDescent="0.5">
      <c r="B342" s="6"/>
      <c r="C342" s="1"/>
      <c r="D342" s="1"/>
      <c r="E342" s="1"/>
      <c r="F342" s="1"/>
      <c r="G342" s="1"/>
      <c r="N342" s="110"/>
      <c r="O342" s="6"/>
      <c r="P342" s="1"/>
      <c r="Q342" s="1"/>
      <c r="R342" s="1"/>
      <c r="S342" s="1"/>
      <c r="AA342" s="6"/>
      <c r="AB342" s="1"/>
      <c r="AC342" s="1"/>
      <c r="AD342" s="1"/>
      <c r="AE342" s="1"/>
    </row>
    <row r="343" spans="2:31" x14ac:dyDescent="0.5">
      <c r="B343" s="6"/>
      <c r="C343" s="1"/>
      <c r="D343" s="1"/>
      <c r="E343" s="1"/>
      <c r="F343" s="1"/>
      <c r="G343" s="1"/>
      <c r="N343" s="110"/>
      <c r="O343" s="6"/>
      <c r="P343" s="1"/>
      <c r="Q343" s="1"/>
      <c r="R343" s="1"/>
      <c r="S343" s="1"/>
      <c r="AA343" s="6"/>
      <c r="AB343" s="1"/>
      <c r="AC343" s="1"/>
      <c r="AD343" s="1"/>
      <c r="AE343" s="1"/>
    </row>
    <row r="344" spans="2:31" x14ac:dyDescent="0.5">
      <c r="B344" s="6"/>
      <c r="C344" s="1"/>
      <c r="D344" s="1"/>
      <c r="E344" s="1"/>
      <c r="F344" s="1"/>
      <c r="G344" s="1"/>
      <c r="N344" s="110"/>
      <c r="O344" s="6"/>
      <c r="P344" s="1"/>
      <c r="Q344" s="1"/>
      <c r="R344" s="1"/>
      <c r="S344" s="1"/>
      <c r="AA344" s="6"/>
      <c r="AB344" s="1"/>
      <c r="AC344" s="1"/>
      <c r="AD344" s="1"/>
      <c r="AE344" s="1"/>
    </row>
    <row r="345" spans="2:31" x14ac:dyDescent="0.5">
      <c r="B345" s="6"/>
      <c r="C345" s="1"/>
      <c r="D345" s="1"/>
      <c r="E345" s="1"/>
      <c r="F345" s="1"/>
      <c r="G345" s="1"/>
      <c r="N345" s="110"/>
      <c r="O345" s="6"/>
      <c r="P345" s="1"/>
      <c r="Q345" s="1"/>
      <c r="R345" s="1"/>
      <c r="S345" s="1"/>
      <c r="AA345" s="6"/>
      <c r="AB345" s="1"/>
      <c r="AC345" s="1"/>
      <c r="AD345" s="1"/>
      <c r="AE345" s="1"/>
    </row>
    <row r="346" spans="2:31" x14ac:dyDescent="0.5">
      <c r="B346" s="6"/>
      <c r="C346" s="1"/>
      <c r="D346" s="1"/>
      <c r="E346" s="1"/>
      <c r="F346" s="1"/>
      <c r="G346" s="1"/>
      <c r="N346" s="110"/>
      <c r="O346" s="6"/>
      <c r="P346" s="1"/>
      <c r="Q346" s="1"/>
      <c r="R346" s="1"/>
      <c r="S346" s="1"/>
      <c r="AA346" s="6"/>
      <c r="AB346" s="1"/>
      <c r="AC346" s="1"/>
      <c r="AD346" s="1"/>
      <c r="AE346" s="1"/>
    </row>
    <row r="347" spans="2:31" x14ac:dyDescent="0.5">
      <c r="B347" s="6"/>
      <c r="C347" s="1"/>
      <c r="D347" s="1"/>
      <c r="E347" s="1"/>
      <c r="F347" s="1"/>
      <c r="G347" s="1"/>
      <c r="N347" s="110"/>
      <c r="O347" s="6"/>
      <c r="P347" s="1"/>
      <c r="Q347" s="1"/>
      <c r="R347" s="1"/>
      <c r="S347" s="1"/>
      <c r="AA347" s="6"/>
      <c r="AB347" s="1"/>
      <c r="AC347" s="1"/>
      <c r="AD347" s="1"/>
      <c r="AE347" s="1"/>
    </row>
    <row r="348" spans="2:31" x14ac:dyDescent="0.5">
      <c r="B348" s="6"/>
      <c r="C348" s="1"/>
      <c r="D348" s="1"/>
      <c r="E348" s="1"/>
      <c r="F348" s="1"/>
      <c r="G348" s="1"/>
      <c r="N348" s="110"/>
      <c r="O348" s="6"/>
      <c r="P348" s="1"/>
      <c r="Q348" s="1"/>
      <c r="R348" s="1"/>
      <c r="S348" s="1"/>
      <c r="AA348" s="6"/>
      <c r="AB348" s="1"/>
      <c r="AC348" s="1"/>
      <c r="AD348" s="1"/>
      <c r="AE348" s="1"/>
    </row>
    <row r="349" spans="2:31" x14ac:dyDescent="0.5">
      <c r="B349" s="6"/>
      <c r="C349" s="1"/>
      <c r="D349" s="1"/>
      <c r="E349" s="1"/>
      <c r="F349" s="1"/>
      <c r="G349" s="1"/>
      <c r="N349" s="110"/>
      <c r="O349" s="6"/>
      <c r="P349" s="1"/>
      <c r="Q349" s="1"/>
      <c r="R349" s="1"/>
      <c r="S349" s="1"/>
      <c r="AA349" s="6"/>
      <c r="AB349" s="1"/>
      <c r="AC349" s="1"/>
      <c r="AD349" s="1"/>
      <c r="AE349" s="1"/>
    </row>
    <row r="350" spans="2:31" x14ac:dyDescent="0.5">
      <c r="B350" s="6"/>
      <c r="C350" s="1"/>
      <c r="D350" s="1"/>
      <c r="E350" s="1"/>
      <c r="F350" s="1"/>
      <c r="G350" s="1"/>
      <c r="N350" s="110"/>
      <c r="O350" s="6"/>
      <c r="P350" s="1"/>
      <c r="Q350" s="1"/>
      <c r="R350" s="1"/>
      <c r="S350" s="1"/>
      <c r="AA350" s="6"/>
      <c r="AB350" s="1"/>
      <c r="AC350" s="1"/>
      <c r="AD350" s="1"/>
      <c r="AE350" s="1"/>
    </row>
    <row r="351" spans="2:31" x14ac:dyDescent="0.5">
      <c r="B351" s="6"/>
      <c r="C351" s="1"/>
      <c r="D351" s="1"/>
      <c r="E351" s="1"/>
      <c r="F351" s="1"/>
      <c r="G351" s="1"/>
      <c r="N351" s="110"/>
      <c r="O351" s="6"/>
      <c r="P351" s="1"/>
      <c r="Q351" s="1"/>
      <c r="R351" s="1"/>
      <c r="S351" s="1"/>
      <c r="AA351" s="6"/>
      <c r="AB351" s="1"/>
      <c r="AC351" s="1"/>
      <c r="AD351" s="1"/>
      <c r="AE351" s="1"/>
    </row>
    <row r="352" spans="2:31" x14ac:dyDescent="0.5">
      <c r="B352" s="6"/>
      <c r="C352" s="1"/>
      <c r="D352" s="1"/>
      <c r="E352" s="1"/>
      <c r="F352" s="1"/>
      <c r="G352" s="1"/>
      <c r="N352" s="110"/>
      <c r="O352" s="6"/>
      <c r="P352" s="1"/>
      <c r="Q352" s="1"/>
      <c r="R352" s="1"/>
      <c r="S352" s="1"/>
      <c r="AA352" s="6"/>
      <c r="AB352" s="1"/>
      <c r="AC352" s="1"/>
      <c r="AD352" s="1"/>
      <c r="AE352" s="1"/>
    </row>
    <row r="353" spans="2:31" x14ac:dyDescent="0.5">
      <c r="B353" s="6"/>
      <c r="C353" s="1"/>
      <c r="D353" s="1"/>
      <c r="E353" s="1"/>
      <c r="F353" s="1"/>
      <c r="G353" s="1"/>
      <c r="N353" s="110"/>
      <c r="O353" s="6"/>
      <c r="P353" s="1"/>
      <c r="Q353" s="1"/>
      <c r="R353" s="1"/>
      <c r="S353" s="1"/>
      <c r="AA353" s="6"/>
      <c r="AB353" s="1"/>
      <c r="AC353" s="1"/>
      <c r="AD353" s="1"/>
      <c r="AE353" s="1"/>
    </row>
    <row r="354" spans="2:31" x14ac:dyDescent="0.5">
      <c r="B354" s="6"/>
      <c r="C354" s="1"/>
      <c r="D354" s="1"/>
      <c r="E354" s="1"/>
      <c r="F354" s="1"/>
      <c r="G354" s="1"/>
      <c r="N354" s="110"/>
      <c r="O354" s="6"/>
      <c r="P354" s="1"/>
      <c r="Q354" s="1"/>
      <c r="R354" s="1"/>
      <c r="S354" s="1"/>
      <c r="AA354" s="6"/>
      <c r="AB354" s="1"/>
      <c r="AC354" s="1"/>
      <c r="AD354" s="1"/>
      <c r="AE354" s="1"/>
    </row>
    <row r="355" spans="2:31" x14ac:dyDescent="0.5">
      <c r="B355" s="6"/>
      <c r="C355" s="1"/>
      <c r="D355" s="1"/>
      <c r="E355" s="1"/>
      <c r="F355" s="1"/>
      <c r="G355" s="1"/>
      <c r="N355" s="110"/>
      <c r="O355" s="6"/>
      <c r="P355" s="1"/>
      <c r="Q355" s="1"/>
      <c r="R355" s="1"/>
      <c r="S355" s="1"/>
      <c r="AA355" s="6"/>
      <c r="AB355" s="1"/>
      <c r="AC355" s="1"/>
      <c r="AD355" s="1"/>
      <c r="AE355" s="1"/>
    </row>
    <row r="356" spans="2:31" x14ac:dyDescent="0.5">
      <c r="B356" s="6"/>
      <c r="C356" s="1"/>
      <c r="D356" s="1"/>
      <c r="E356" s="1"/>
      <c r="F356" s="1"/>
      <c r="G356" s="1"/>
      <c r="N356" s="110"/>
      <c r="O356" s="6"/>
      <c r="P356" s="1"/>
      <c r="Q356" s="1"/>
      <c r="R356" s="1"/>
      <c r="S356" s="1"/>
      <c r="AA356" s="6"/>
      <c r="AB356" s="1"/>
      <c r="AC356" s="1"/>
      <c r="AD356" s="1"/>
      <c r="AE356" s="1"/>
    </row>
    <row r="357" spans="2:31" x14ac:dyDescent="0.5">
      <c r="B357" s="6"/>
      <c r="C357" s="1"/>
      <c r="D357" s="1"/>
      <c r="E357" s="1"/>
      <c r="F357" s="1"/>
      <c r="G357" s="1"/>
      <c r="N357" s="110"/>
      <c r="O357" s="6"/>
      <c r="P357" s="1"/>
      <c r="Q357" s="1"/>
      <c r="R357" s="1"/>
      <c r="S357" s="1"/>
      <c r="AA357" s="6"/>
      <c r="AB357" s="1"/>
      <c r="AC357" s="1"/>
      <c r="AD357" s="1"/>
      <c r="AE357" s="1"/>
    </row>
    <row r="358" spans="2:31" x14ac:dyDescent="0.5">
      <c r="B358" s="6"/>
      <c r="C358" s="1"/>
      <c r="D358" s="1"/>
      <c r="E358" s="1"/>
      <c r="F358" s="1"/>
      <c r="G358" s="1"/>
      <c r="N358" s="110"/>
      <c r="O358" s="6"/>
      <c r="P358" s="1"/>
      <c r="Q358" s="1"/>
      <c r="R358" s="1"/>
      <c r="S358" s="1"/>
      <c r="AA358" s="6"/>
      <c r="AB358" s="1"/>
      <c r="AC358" s="1"/>
      <c r="AD358" s="1"/>
      <c r="AE358" s="1"/>
    </row>
    <row r="359" spans="2:31" x14ac:dyDescent="0.5">
      <c r="B359" s="6"/>
      <c r="C359" s="1"/>
      <c r="D359" s="1"/>
      <c r="E359" s="1"/>
      <c r="F359" s="1"/>
      <c r="G359" s="1"/>
      <c r="N359" s="110"/>
      <c r="O359" s="6"/>
      <c r="P359" s="1"/>
      <c r="Q359" s="1"/>
      <c r="R359" s="1"/>
      <c r="S359" s="1"/>
      <c r="AA359" s="6"/>
      <c r="AB359" s="1"/>
      <c r="AC359" s="1"/>
      <c r="AD359" s="1"/>
      <c r="AE359" s="1"/>
    </row>
    <row r="360" spans="2:31" x14ac:dyDescent="0.5">
      <c r="B360" s="6"/>
      <c r="C360" s="1"/>
      <c r="D360" s="1"/>
      <c r="E360" s="1"/>
      <c r="F360" s="1"/>
      <c r="G360" s="1"/>
      <c r="N360" s="110"/>
      <c r="O360" s="6"/>
      <c r="P360" s="1"/>
      <c r="Q360" s="1"/>
      <c r="R360" s="1"/>
      <c r="S360" s="1"/>
      <c r="AA360" s="6"/>
      <c r="AB360" s="1"/>
      <c r="AC360" s="1"/>
      <c r="AD360" s="1"/>
      <c r="AE360" s="1"/>
    </row>
    <row r="361" spans="2:31" x14ac:dyDescent="0.5">
      <c r="B361" s="6"/>
      <c r="C361" s="1"/>
      <c r="D361" s="1"/>
      <c r="E361" s="1"/>
      <c r="F361" s="1"/>
      <c r="G361" s="1"/>
      <c r="N361" s="110"/>
      <c r="O361" s="6"/>
      <c r="P361" s="1"/>
      <c r="Q361" s="1"/>
      <c r="R361" s="1"/>
      <c r="S361" s="1"/>
      <c r="AA361" s="6"/>
      <c r="AB361" s="1"/>
      <c r="AC361" s="1"/>
      <c r="AD361" s="1"/>
      <c r="AE361" s="1"/>
    </row>
    <row r="362" spans="2:31" x14ac:dyDescent="0.5">
      <c r="B362" s="6"/>
      <c r="C362" s="1"/>
      <c r="D362" s="1"/>
      <c r="E362" s="1"/>
      <c r="F362" s="1"/>
      <c r="G362" s="1"/>
      <c r="N362" s="110"/>
      <c r="O362" s="6"/>
      <c r="P362" s="1"/>
      <c r="Q362" s="1"/>
      <c r="R362" s="1"/>
      <c r="S362" s="1"/>
      <c r="AA362" s="6"/>
      <c r="AB362" s="1"/>
      <c r="AC362" s="1"/>
      <c r="AD362" s="1"/>
      <c r="AE362" s="1"/>
    </row>
    <row r="363" spans="2:31" x14ac:dyDescent="0.5">
      <c r="B363" s="6"/>
      <c r="C363" s="1"/>
      <c r="D363" s="1"/>
      <c r="E363" s="1"/>
      <c r="F363" s="1"/>
      <c r="G363" s="1"/>
      <c r="N363" s="110"/>
      <c r="O363" s="6"/>
      <c r="P363" s="1"/>
      <c r="Q363" s="1"/>
      <c r="R363" s="1"/>
      <c r="S363" s="1"/>
      <c r="AA363" s="6"/>
      <c r="AB363" s="1"/>
      <c r="AC363" s="1"/>
      <c r="AD363" s="1"/>
      <c r="AE363" s="1"/>
    </row>
    <row r="364" spans="2:31" x14ac:dyDescent="0.5">
      <c r="B364" s="6"/>
      <c r="C364" s="1"/>
      <c r="D364" s="1"/>
      <c r="E364" s="1"/>
      <c r="F364" s="1"/>
      <c r="G364" s="1"/>
      <c r="N364" s="110"/>
      <c r="O364" s="6"/>
      <c r="P364" s="1"/>
      <c r="Q364" s="1"/>
      <c r="R364" s="1"/>
      <c r="S364" s="1"/>
      <c r="AA364" s="6"/>
      <c r="AB364" s="1"/>
      <c r="AC364" s="1"/>
      <c r="AD364" s="1"/>
      <c r="AE364" s="1"/>
    </row>
    <row r="365" spans="2:31" x14ac:dyDescent="0.5">
      <c r="B365" s="6"/>
      <c r="C365" s="1"/>
      <c r="D365" s="1"/>
      <c r="E365" s="1"/>
      <c r="F365" s="1"/>
      <c r="G365" s="1"/>
      <c r="N365" s="110"/>
      <c r="O365" s="6"/>
      <c r="P365" s="1"/>
      <c r="Q365" s="1"/>
      <c r="R365" s="1"/>
      <c r="S365" s="1"/>
      <c r="AA365" s="6"/>
      <c r="AB365" s="1"/>
      <c r="AC365" s="1"/>
      <c r="AD365" s="1"/>
      <c r="AE365" s="1"/>
    </row>
    <row r="366" spans="2:31" x14ac:dyDescent="0.5">
      <c r="B366" s="6"/>
      <c r="C366" s="1"/>
      <c r="D366" s="1"/>
      <c r="E366" s="1"/>
      <c r="F366" s="1"/>
      <c r="G366" s="1"/>
      <c r="N366" s="110"/>
      <c r="O366" s="6"/>
      <c r="P366" s="1"/>
      <c r="Q366" s="1"/>
      <c r="R366" s="1"/>
      <c r="S366" s="1"/>
      <c r="AA366" s="6"/>
      <c r="AB366" s="1"/>
      <c r="AC366" s="1"/>
      <c r="AD366" s="1"/>
      <c r="AE366" s="1"/>
    </row>
    <row r="367" spans="2:31" x14ac:dyDescent="0.5">
      <c r="B367" s="6"/>
      <c r="C367" s="1"/>
      <c r="D367" s="1"/>
      <c r="E367" s="1"/>
      <c r="F367" s="1"/>
      <c r="G367" s="1"/>
      <c r="N367" s="110"/>
      <c r="O367" s="6"/>
      <c r="P367" s="1"/>
      <c r="Q367" s="1"/>
      <c r="R367" s="1"/>
      <c r="S367" s="1"/>
      <c r="AA367" s="6"/>
      <c r="AB367" s="1"/>
      <c r="AC367" s="1"/>
      <c r="AD367" s="1"/>
      <c r="AE367" s="1"/>
    </row>
    <row r="368" spans="2:31" x14ac:dyDescent="0.5">
      <c r="B368" s="6"/>
      <c r="C368" s="1"/>
      <c r="D368" s="1"/>
      <c r="E368" s="1"/>
      <c r="F368" s="1"/>
      <c r="G368" s="1"/>
      <c r="N368" s="110"/>
      <c r="O368" s="6"/>
      <c r="P368" s="1"/>
      <c r="Q368" s="1"/>
      <c r="R368" s="1"/>
      <c r="S368" s="1"/>
      <c r="AA368" s="6"/>
      <c r="AB368" s="1"/>
      <c r="AC368" s="1"/>
      <c r="AD368" s="1"/>
      <c r="AE368" s="1"/>
    </row>
    <row r="369" spans="2:31" x14ac:dyDescent="0.5">
      <c r="B369" s="6"/>
      <c r="C369" s="1"/>
      <c r="D369" s="1"/>
      <c r="E369" s="1"/>
      <c r="F369" s="1"/>
      <c r="G369" s="1"/>
      <c r="N369" s="110"/>
      <c r="O369" s="6"/>
      <c r="P369" s="1"/>
      <c r="Q369" s="1"/>
      <c r="R369" s="1"/>
      <c r="S369" s="1"/>
      <c r="AA369" s="6"/>
      <c r="AB369" s="1"/>
      <c r="AC369" s="1"/>
      <c r="AD369" s="1"/>
      <c r="AE369" s="1"/>
    </row>
    <row r="370" spans="2:31" x14ac:dyDescent="0.5">
      <c r="B370" s="6"/>
      <c r="C370" s="1"/>
      <c r="D370" s="1"/>
      <c r="E370" s="1"/>
      <c r="F370" s="1"/>
      <c r="G370" s="1"/>
      <c r="N370" s="110"/>
      <c r="O370" s="6"/>
      <c r="P370" s="1"/>
      <c r="Q370" s="1"/>
      <c r="R370" s="1"/>
      <c r="S370" s="1"/>
      <c r="AA370" s="6"/>
      <c r="AB370" s="1"/>
      <c r="AC370" s="1"/>
      <c r="AD370" s="1"/>
      <c r="AE370" s="1"/>
    </row>
    <row r="371" spans="2:31" x14ac:dyDescent="0.5">
      <c r="B371" s="6"/>
      <c r="C371" s="1"/>
      <c r="D371" s="1"/>
      <c r="E371" s="1"/>
      <c r="F371" s="1"/>
      <c r="G371" s="1"/>
      <c r="N371" s="110"/>
      <c r="O371" s="6"/>
      <c r="P371" s="1"/>
      <c r="Q371" s="1"/>
      <c r="R371" s="1"/>
      <c r="S371" s="1"/>
      <c r="AA371" s="6"/>
      <c r="AB371" s="1"/>
      <c r="AC371" s="1"/>
      <c r="AD371" s="1"/>
      <c r="AE371" s="1"/>
    </row>
    <row r="372" spans="2:31" x14ac:dyDescent="0.5">
      <c r="B372" s="6"/>
      <c r="C372" s="1"/>
      <c r="D372" s="1"/>
      <c r="E372" s="1"/>
      <c r="F372" s="1"/>
      <c r="G372" s="1"/>
      <c r="N372" s="110"/>
      <c r="O372" s="6"/>
      <c r="P372" s="1"/>
      <c r="Q372" s="1"/>
      <c r="R372" s="1"/>
      <c r="S372" s="1"/>
      <c r="AA372" s="6"/>
      <c r="AB372" s="1"/>
      <c r="AC372" s="1"/>
      <c r="AD372" s="1"/>
      <c r="AE372" s="1"/>
    </row>
    <row r="373" spans="2:31" x14ac:dyDescent="0.5">
      <c r="B373" s="6"/>
      <c r="C373" s="1"/>
      <c r="D373" s="1"/>
      <c r="E373" s="1"/>
      <c r="F373" s="1"/>
      <c r="G373" s="1"/>
      <c r="N373" s="110"/>
      <c r="O373" s="6"/>
      <c r="P373" s="1"/>
      <c r="Q373" s="1"/>
      <c r="R373" s="1"/>
      <c r="S373" s="1"/>
      <c r="AA373" s="6"/>
      <c r="AB373" s="1"/>
      <c r="AC373" s="1"/>
      <c r="AD373" s="1"/>
      <c r="AE373" s="1"/>
    </row>
    <row r="374" spans="2:31" x14ac:dyDescent="0.5">
      <c r="B374" s="6"/>
      <c r="C374" s="1"/>
      <c r="D374" s="1"/>
      <c r="E374" s="1"/>
      <c r="F374" s="1"/>
      <c r="G374" s="1"/>
      <c r="N374" s="110"/>
      <c r="O374" s="6"/>
      <c r="P374" s="1"/>
      <c r="Q374" s="1"/>
      <c r="R374" s="1"/>
      <c r="S374" s="1"/>
      <c r="AA374" s="6"/>
      <c r="AB374" s="1"/>
      <c r="AC374" s="1"/>
      <c r="AD374" s="1"/>
      <c r="AE374" s="1"/>
    </row>
    <row r="375" spans="2:31" x14ac:dyDescent="0.5">
      <c r="B375" s="6"/>
      <c r="C375" s="1"/>
      <c r="D375" s="1"/>
      <c r="E375" s="1"/>
      <c r="F375" s="1"/>
      <c r="G375" s="1"/>
      <c r="N375" s="110"/>
      <c r="O375" s="6"/>
      <c r="P375" s="1"/>
      <c r="Q375" s="1"/>
      <c r="R375" s="1"/>
      <c r="S375" s="1"/>
      <c r="AA375" s="6"/>
      <c r="AB375" s="1"/>
      <c r="AC375" s="1"/>
      <c r="AD375" s="1"/>
      <c r="AE375" s="1"/>
    </row>
    <row r="376" spans="2:31" x14ac:dyDescent="0.5">
      <c r="B376" s="6"/>
      <c r="C376" s="1"/>
      <c r="D376" s="1"/>
      <c r="E376" s="1"/>
      <c r="F376" s="1"/>
      <c r="G376" s="1"/>
      <c r="N376" s="110"/>
      <c r="O376" s="6"/>
      <c r="P376" s="1"/>
      <c r="Q376" s="1"/>
      <c r="R376" s="1"/>
      <c r="S376" s="1"/>
      <c r="AA376" s="6"/>
      <c r="AB376" s="1"/>
      <c r="AC376" s="1"/>
      <c r="AD376" s="1"/>
      <c r="AE376" s="1"/>
    </row>
    <row r="377" spans="2:31" x14ac:dyDescent="0.5">
      <c r="B377" s="6"/>
      <c r="C377" s="1"/>
      <c r="D377" s="1"/>
      <c r="E377" s="1"/>
      <c r="F377" s="1"/>
      <c r="G377" s="1"/>
      <c r="N377" s="110"/>
      <c r="O377" s="6"/>
      <c r="P377" s="1"/>
      <c r="Q377" s="1"/>
      <c r="R377" s="1"/>
      <c r="S377" s="1"/>
      <c r="AA377" s="6"/>
      <c r="AB377" s="1"/>
      <c r="AC377" s="1"/>
      <c r="AD377" s="1"/>
      <c r="AE377" s="1"/>
    </row>
    <row r="378" spans="2:31" x14ac:dyDescent="0.5">
      <c r="B378" s="6"/>
      <c r="C378" s="1"/>
      <c r="D378" s="1"/>
      <c r="E378" s="1"/>
      <c r="F378" s="1"/>
      <c r="G378" s="1"/>
      <c r="N378" s="110"/>
      <c r="O378" s="6"/>
      <c r="P378" s="1"/>
      <c r="Q378" s="1"/>
      <c r="R378" s="1"/>
      <c r="S378" s="1"/>
      <c r="AA378" s="6"/>
      <c r="AB378" s="1"/>
      <c r="AC378" s="1"/>
      <c r="AD378" s="1"/>
      <c r="AE378" s="1"/>
    </row>
    <row r="379" spans="2:31" x14ac:dyDescent="0.5">
      <c r="B379" s="6"/>
      <c r="C379" s="1"/>
      <c r="D379" s="1"/>
      <c r="E379" s="1"/>
      <c r="F379" s="1"/>
      <c r="G379" s="1"/>
      <c r="N379" s="110"/>
      <c r="O379" s="6"/>
      <c r="P379" s="1"/>
      <c r="Q379" s="1"/>
      <c r="R379" s="1"/>
      <c r="S379" s="1"/>
      <c r="AA379" s="6"/>
      <c r="AB379" s="1"/>
      <c r="AC379" s="1"/>
      <c r="AD379" s="1"/>
      <c r="AE379" s="1"/>
    </row>
    <row r="380" spans="2:31" x14ac:dyDescent="0.5">
      <c r="B380" s="6"/>
      <c r="C380" s="1"/>
      <c r="D380" s="1"/>
      <c r="E380" s="1"/>
      <c r="F380" s="1"/>
      <c r="G380" s="1"/>
      <c r="N380" s="110"/>
      <c r="O380" s="6"/>
      <c r="P380" s="1"/>
      <c r="Q380" s="1"/>
      <c r="R380" s="1"/>
      <c r="S380" s="1"/>
      <c r="AA380" s="6"/>
      <c r="AB380" s="1"/>
      <c r="AC380" s="1"/>
      <c r="AD380" s="1"/>
      <c r="AE380" s="1"/>
    </row>
    <row r="381" spans="2:31" x14ac:dyDescent="0.5">
      <c r="B381" s="6"/>
      <c r="C381" s="1"/>
      <c r="D381" s="1"/>
      <c r="E381" s="1"/>
      <c r="F381" s="1"/>
      <c r="G381" s="1"/>
      <c r="N381" s="111"/>
      <c r="O381" s="6"/>
      <c r="P381" s="1"/>
      <c r="AA381" s="6"/>
      <c r="AB381" s="1"/>
    </row>
    <row r="382" spans="2:31" x14ac:dyDescent="0.5">
      <c r="B382" s="6"/>
      <c r="C382" s="1"/>
      <c r="D382" s="1"/>
      <c r="E382" s="1"/>
      <c r="F382" s="1"/>
      <c r="G382" s="1"/>
      <c r="N382" s="111"/>
      <c r="O382" s="6"/>
      <c r="P382" s="1"/>
      <c r="AA382" s="6"/>
      <c r="AB382" s="1"/>
    </row>
    <row r="383" spans="2:31" x14ac:dyDescent="0.5">
      <c r="B383" s="6"/>
      <c r="C383" s="1"/>
      <c r="D383" s="1"/>
      <c r="E383" s="1"/>
      <c r="F383" s="1"/>
      <c r="G383" s="1"/>
      <c r="N383" s="111"/>
      <c r="O383" s="6"/>
      <c r="P383" s="1"/>
      <c r="AA383" s="6"/>
      <c r="AB383" s="1"/>
    </row>
    <row r="384" spans="2:31" x14ac:dyDescent="0.5">
      <c r="B384" s="6"/>
      <c r="C384" s="1"/>
      <c r="D384" s="1"/>
      <c r="E384" s="1"/>
      <c r="F384" s="1"/>
      <c r="G384" s="1"/>
      <c r="N384" s="111"/>
      <c r="O384" s="6"/>
      <c r="P384" s="1"/>
      <c r="AA384" s="6"/>
      <c r="AB384" s="1"/>
    </row>
    <row r="385" spans="2:28" x14ac:dyDescent="0.5">
      <c r="B385" s="6"/>
      <c r="C385" s="1"/>
      <c r="D385" s="1"/>
      <c r="E385" s="1"/>
      <c r="F385" s="1"/>
      <c r="G385" s="1"/>
      <c r="N385" s="111"/>
      <c r="O385" s="6"/>
      <c r="P385" s="1"/>
      <c r="AA385" s="6"/>
      <c r="AB385" s="1"/>
    </row>
    <row r="386" spans="2:28" x14ac:dyDescent="0.5">
      <c r="B386" s="6"/>
      <c r="C386" s="1"/>
      <c r="D386" s="1"/>
      <c r="E386" s="1"/>
      <c r="F386" s="1"/>
      <c r="G386" s="1"/>
      <c r="N386" s="111"/>
      <c r="O386" s="6"/>
      <c r="P386" s="1"/>
      <c r="AA386" s="6"/>
      <c r="AB386" s="1"/>
    </row>
    <row r="387" spans="2:28" x14ac:dyDescent="0.5">
      <c r="B387" s="6"/>
      <c r="C387" s="1"/>
      <c r="D387" s="1"/>
      <c r="E387" s="1"/>
      <c r="F387" s="1"/>
      <c r="G387" s="1"/>
      <c r="N387" s="111"/>
      <c r="O387" s="6"/>
      <c r="P387" s="1"/>
      <c r="AA387" s="6"/>
      <c r="AB387" s="1"/>
    </row>
    <row r="388" spans="2:28" x14ac:dyDescent="0.5">
      <c r="B388" s="6"/>
      <c r="C388" s="1"/>
      <c r="D388" s="1"/>
      <c r="E388" s="1"/>
      <c r="F388" s="1"/>
      <c r="G388" s="1"/>
      <c r="N388" s="111"/>
      <c r="O388" s="6"/>
      <c r="P388" s="1"/>
      <c r="AA388" s="6"/>
      <c r="AB388" s="1"/>
    </row>
    <row r="389" spans="2:28" x14ac:dyDescent="0.5">
      <c r="B389" s="6"/>
      <c r="C389" s="1"/>
      <c r="D389" s="1"/>
      <c r="E389" s="1"/>
      <c r="F389" s="1"/>
      <c r="G389" s="1"/>
      <c r="N389" s="111"/>
      <c r="O389" s="6"/>
      <c r="P389" s="1"/>
      <c r="AA389" s="6"/>
      <c r="AB389" s="1"/>
    </row>
    <row r="390" spans="2:28" x14ac:dyDescent="0.5">
      <c r="B390" s="6"/>
      <c r="C390" s="1"/>
      <c r="D390" s="1"/>
      <c r="E390" s="1"/>
      <c r="F390" s="1"/>
      <c r="G390" s="1"/>
      <c r="N390" s="111"/>
      <c r="O390" s="6"/>
      <c r="P390" s="1"/>
      <c r="AA390" s="6"/>
      <c r="AB390" s="1"/>
    </row>
    <row r="391" spans="2:28" x14ac:dyDescent="0.5">
      <c r="B391" s="6"/>
      <c r="C391" s="1"/>
      <c r="D391" s="1"/>
      <c r="E391" s="1"/>
      <c r="F391" s="1"/>
      <c r="G391" s="1"/>
      <c r="N391" s="111"/>
      <c r="O391" s="6"/>
      <c r="P391" s="1"/>
      <c r="AA391" s="6"/>
      <c r="AB391" s="1"/>
    </row>
    <row r="392" spans="2:28" x14ac:dyDescent="0.5">
      <c r="B392" s="6"/>
      <c r="C392" s="1"/>
      <c r="D392" s="1"/>
      <c r="E392" s="1"/>
      <c r="F392" s="1"/>
      <c r="G392" s="1"/>
      <c r="N392" s="111"/>
      <c r="O392" s="6"/>
      <c r="P392" s="1"/>
      <c r="AA392" s="6"/>
      <c r="AB392" s="1"/>
    </row>
    <row r="393" spans="2:28" x14ac:dyDescent="0.5">
      <c r="B393" s="6"/>
      <c r="C393" s="1"/>
      <c r="D393" s="1"/>
      <c r="E393" s="1"/>
      <c r="F393" s="1"/>
      <c r="G393" s="1"/>
      <c r="N393" s="111"/>
      <c r="O393" s="6"/>
      <c r="P393" s="1"/>
      <c r="AA393" s="6"/>
      <c r="AB393" s="1"/>
    </row>
    <row r="394" spans="2:28" x14ac:dyDescent="0.5">
      <c r="B394" s="6"/>
      <c r="C394" s="1"/>
      <c r="D394" s="1"/>
      <c r="E394" s="1"/>
      <c r="F394" s="1"/>
      <c r="G394" s="1"/>
      <c r="N394" s="111"/>
      <c r="O394" s="6"/>
      <c r="P394" s="1"/>
      <c r="AA394" s="6"/>
      <c r="AB394" s="1"/>
    </row>
    <row r="395" spans="2:28" x14ac:dyDescent="0.5">
      <c r="B395" s="6"/>
      <c r="C395" s="1"/>
      <c r="D395" s="1"/>
      <c r="E395" s="1"/>
      <c r="F395" s="1"/>
      <c r="G395" s="1"/>
      <c r="N395" s="111"/>
      <c r="O395" s="6"/>
      <c r="P395" s="1"/>
      <c r="AA395" s="6"/>
      <c r="AB395" s="1"/>
    </row>
    <row r="396" spans="2:28" x14ac:dyDescent="0.5">
      <c r="B396" s="6"/>
      <c r="C396" s="1"/>
      <c r="D396" s="1"/>
      <c r="E396" s="1"/>
      <c r="F396" s="1"/>
      <c r="G396" s="1"/>
      <c r="N396" s="111"/>
      <c r="O396" s="6"/>
      <c r="P396" s="1"/>
      <c r="AA396" s="6"/>
      <c r="AB396" s="1"/>
    </row>
    <row r="397" spans="2:28" x14ac:dyDescent="0.5">
      <c r="B397" s="6"/>
      <c r="C397" s="1"/>
      <c r="D397" s="1"/>
      <c r="E397" s="1"/>
      <c r="F397" s="1"/>
      <c r="G397" s="1"/>
      <c r="N397" s="111"/>
      <c r="O397" s="6"/>
      <c r="P397" s="1"/>
      <c r="AA397" s="6"/>
      <c r="AB397" s="1"/>
    </row>
    <row r="398" spans="2:28" x14ac:dyDescent="0.5">
      <c r="B398" s="6"/>
      <c r="C398" s="1"/>
      <c r="D398" s="1"/>
      <c r="E398" s="1"/>
      <c r="F398" s="1"/>
      <c r="G398" s="1"/>
      <c r="N398" s="111"/>
      <c r="O398" s="6"/>
      <c r="P398" s="1"/>
      <c r="AA398" s="6"/>
      <c r="AB398" s="1"/>
    </row>
    <row r="399" spans="2:28" x14ac:dyDescent="0.5">
      <c r="B399" s="6"/>
      <c r="C399" s="1"/>
      <c r="D399" s="1"/>
      <c r="E399" s="1"/>
      <c r="F399" s="1"/>
      <c r="G399" s="1"/>
      <c r="N399" s="111"/>
      <c r="O399" s="6"/>
      <c r="P399" s="1"/>
      <c r="AA399" s="6"/>
      <c r="AB399" s="1"/>
    </row>
    <row r="400" spans="2:28" x14ac:dyDescent="0.5">
      <c r="B400" s="6"/>
      <c r="C400" s="1"/>
      <c r="D400" s="1"/>
      <c r="E400" s="1"/>
      <c r="F400" s="1"/>
      <c r="G400" s="1"/>
      <c r="N400" s="111"/>
      <c r="O400" s="6"/>
      <c r="P400" s="1"/>
      <c r="AA400" s="6"/>
      <c r="AB400" s="1"/>
    </row>
    <row r="401" spans="2:28" x14ac:dyDescent="0.5">
      <c r="B401" s="6"/>
      <c r="C401" s="1"/>
      <c r="D401" s="1"/>
      <c r="E401" s="1"/>
      <c r="F401" s="1"/>
      <c r="G401" s="1"/>
      <c r="N401" s="111"/>
      <c r="O401" s="6"/>
      <c r="P401" s="1"/>
      <c r="AA401" s="6"/>
      <c r="AB401" s="1"/>
    </row>
    <row r="402" spans="2:28" x14ac:dyDescent="0.5">
      <c r="B402" s="6"/>
      <c r="C402" s="1"/>
      <c r="D402" s="1"/>
      <c r="E402" s="1"/>
      <c r="F402" s="1"/>
      <c r="G402" s="1"/>
      <c r="N402" s="111"/>
      <c r="O402" s="6"/>
      <c r="P402" s="1"/>
      <c r="AA402" s="6"/>
      <c r="AB402" s="1"/>
    </row>
    <row r="403" spans="2:28" x14ac:dyDescent="0.5">
      <c r="B403" s="6"/>
      <c r="C403" s="1"/>
      <c r="D403" s="1"/>
      <c r="E403" s="1"/>
      <c r="F403" s="1"/>
      <c r="G403" s="1"/>
      <c r="N403" s="111"/>
      <c r="O403" s="6"/>
      <c r="P403" s="1"/>
      <c r="AA403" s="6"/>
      <c r="AB403" s="1"/>
    </row>
    <row r="404" spans="2:28" x14ac:dyDescent="0.5">
      <c r="B404" s="6"/>
      <c r="C404" s="1"/>
      <c r="D404" s="1"/>
      <c r="E404" s="1"/>
      <c r="F404" s="1"/>
      <c r="G404" s="1"/>
      <c r="N404" s="111"/>
      <c r="O404" s="6"/>
      <c r="P404" s="1"/>
      <c r="AA404" s="6"/>
      <c r="AB404" s="1"/>
    </row>
    <row r="405" spans="2:28" x14ac:dyDescent="0.5">
      <c r="B405" s="6"/>
      <c r="C405" s="1"/>
      <c r="D405" s="1"/>
      <c r="E405" s="1"/>
      <c r="F405" s="1"/>
      <c r="G405" s="1"/>
      <c r="N405" s="111"/>
      <c r="O405" s="6"/>
      <c r="P405" s="1"/>
      <c r="AA405" s="6"/>
      <c r="AB405" s="1"/>
    </row>
    <row r="406" spans="2:28" x14ac:dyDescent="0.5">
      <c r="B406" s="6"/>
      <c r="C406" s="1"/>
      <c r="D406" s="1"/>
      <c r="E406" s="1"/>
      <c r="F406" s="1"/>
      <c r="G406" s="1"/>
      <c r="N406" s="111"/>
      <c r="O406" s="6"/>
      <c r="P406" s="1"/>
      <c r="AA406" s="6"/>
      <c r="AB406" s="1"/>
    </row>
    <row r="407" spans="2:28" x14ac:dyDescent="0.5">
      <c r="B407" s="6"/>
      <c r="C407" s="1"/>
      <c r="D407" s="1"/>
      <c r="E407" s="1"/>
      <c r="F407" s="1"/>
      <c r="G407" s="1"/>
      <c r="N407" s="111"/>
      <c r="O407" s="6"/>
      <c r="P407" s="1"/>
      <c r="AA407" s="6"/>
      <c r="AB407" s="1"/>
    </row>
    <row r="408" spans="2:28" x14ac:dyDescent="0.5">
      <c r="B408" s="6"/>
      <c r="C408" s="1"/>
      <c r="D408" s="1"/>
      <c r="E408" s="1"/>
      <c r="F408" s="1"/>
      <c r="G408" s="1"/>
      <c r="N408" s="111"/>
      <c r="O408" s="6"/>
      <c r="P408" s="1"/>
      <c r="AA408" s="6"/>
      <c r="AB408" s="1"/>
    </row>
    <row r="409" spans="2:28" x14ac:dyDescent="0.5">
      <c r="B409" s="6"/>
      <c r="C409" s="1"/>
      <c r="D409" s="1"/>
      <c r="E409" s="1"/>
      <c r="F409" s="1"/>
      <c r="G409" s="1"/>
      <c r="N409" s="111"/>
      <c r="O409" s="6"/>
      <c r="P409" s="1"/>
      <c r="AA409" s="6"/>
      <c r="AB409" s="1"/>
    </row>
    <row r="410" spans="2:28" x14ac:dyDescent="0.5">
      <c r="B410" s="6"/>
      <c r="C410" s="1"/>
      <c r="D410" s="1"/>
      <c r="E410" s="1"/>
      <c r="F410" s="1"/>
      <c r="G410" s="1"/>
      <c r="N410" s="111"/>
      <c r="O410" s="6"/>
      <c r="P410" s="1"/>
      <c r="AA410" s="6"/>
      <c r="AB410" s="1"/>
    </row>
    <row r="411" spans="2:28" x14ac:dyDescent="0.5">
      <c r="B411" s="6"/>
      <c r="C411" s="1"/>
      <c r="D411" s="1"/>
      <c r="E411" s="1"/>
      <c r="F411" s="1"/>
      <c r="G411" s="1"/>
      <c r="N411" s="111"/>
      <c r="O411" s="6"/>
      <c r="P411" s="1"/>
      <c r="AA411" s="6"/>
      <c r="AB411" s="1"/>
    </row>
    <row r="412" spans="2:28" x14ac:dyDescent="0.5">
      <c r="B412" s="6"/>
      <c r="C412" s="1"/>
      <c r="D412" s="1"/>
      <c r="E412" s="1"/>
      <c r="F412" s="1"/>
      <c r="G412" s="1"/>
      <c r="N412" s="111"/>
      <c r="O412" s="6"/>
      <c r="P412" s="1"/>
      <c r="AA412" s="6"/>
      <c r="AB412" s="1"/>
    </row>
    <row r="413" spans="2:28" x14ac:dyDescent="0.5">
      <c r="B413" s="6"/>
      <c r="C413" s="1"/>
      <c r="D413" s="1"/>
      <c r="E413" s="1"/>
      <c r="F413" s="1"/>
      <c r="G413" s="1"/>
      <c r="N413" s="111"/>
      <c r="O413" s="6"/>
      <c r="P413" s="1"/>
      <c r="AA413" s="6"/>
      <c r="AB413" s="1"/>
    </row>
    <row r="414" spans="2:28" x14ac:dyDescent="0.5">
      <c r="B414" s="6"/>
      <c r="C414" s="1"/>
      <c r="D414" s="1"/>
      <c r="E414" s="1"/>
      <c r="F414" s="1"/>
      <c r="G414" s="1"/>
      <c r="N414" s="111"/>
      <c r="O414" s="6"/>
      <c r="P414" s="1"/>
      <c r="AA414" s="6"/>
      <c r="AB414" s="1"/>
    </row>
    <row r="415" spans="2:28" x14ac:dyDescent="0.5">
      <c r="B415" s="6"/>
      <c r="C415" s="1"/>
      <c r="D415" s="1"/>
      <c r="E415" s="1"/>
      <c r="F415" s="1"/>
      <c r="G415" s="1"/>
      <c r="N415" s="111"/>
      <c r="O415" s="6"/>
      <c r="P415" s="1"/>
      <c r="AA415" s="6"/>
      <c r="AB415" s="1"/>
    </row>
    <row r="416" spans="2:28" x14ac:dyDescent="0.5">
      <c r="B416" s="6"/>
      <c r="C416" s="1"/>
      <c r="D416" s="1"/>
      <c r="E416" s="1"/>
      <c r="F416" s="1"/>
      <c r="G416" s="1"/>
      <c r="N416" s="111"/>
      <c r="O416" s="6"/>
      <c r="P416" s="1"/>
      <c r="AA416" s="6"/>
      <c r="AB416" s="1"/>
    </row>
    <row r="417" spans="2:28" x14ac:dyDescent="0.5">
      <c r="B417" s="6"/>
      <c r="C417" s="1"/>
      <c r="D417" s="1"/>
      <c r="E417" s="1"/>
      <c r="F417" s="1"/>
      <c r="G417" s="1"/>
      <c r="N417" s="111"/>
      <c r="O417" s="6"/>
      <c r="P417" s="1"/>
      <c r="AA417" s="6"/>
      <c r="AB417" s="1"/>
    </row>
    <row r="418" spans="2:28" x14ac:dyDescent="0.5">
      <c r="B418" s="6"/>
      <c r="C418" s="1"/>
      <c r="D418" s="1"/>
      <c r="E418" s="1"/>
      <c r="F418" s="1"/>
      <c r="G418" s="1"/>
      <c r="N418" s="111"/>
      <c r="O418" s="6"/>
      <c r="P418" s="1"/>
      <c r="AA418" s="6"/>
      <c r="AB418" s="1"/>
    </row>
    <row r="419" spans="2:28" x14ac:dyDescent="0.5">
      <c r="B419" s="6"/>
      <c r="C419" s="1"/>
      <c r="D419" s="1"/>
      <c r="E419" s="1"/>
      <c r="F419" s="1"/>
      <c r="G419" s="1"/>
      <c r="N419" s="111"/>
      <c r="O419" s="6"/>
      <c r="P419" s="1"/>
      <c r="AA419" s="6"/>
      <c r="AB419" s="1"/>
    </row>
    <row r="420" spans="2:28" x14ac:dyDescent="0.5">
      <c r="B420" s="6"/>
      <c r="C420" s="1"/>
      <c r="D420" s="1"/>
      <c r="E420" s="1"/>
      <c r="F420" s="1"/>
      <c r="G420" s="1"/>
      <c r="N420" s="111"/>
      <c r="O420" s="6"/>
      <c r="P420" s="1"/>
      <c r="AA420" s="6"/>
      <c r="AB420" s="1"/>
    </row>
    <row r="421" spans="2:28" x14ac:dyDescent="0.5">
      <c r="B421" s="6"/>
      <c r="C421" s="1"/>
      <c r="D421" s="1"/>
      <c r="E421" s="1"/>
      <c r="F421" s="1"/>
      <c r="G421" s="1"/>
      <c r="N421" s="111"/>
      <c r="O421" s="6"/>
      <c r="P421" s="1"/>
      <c r="AA421" s="6"/>
      <c r="AB421" s="1"/>
    </row>
    <row r="422" spans="2:28" x14ac:dyDescent="0.5">
      <c r="B422" s="6"/>
      <c r="C422" s="1"/>
      <c r="D422" s="1"/>
      <c r="E422" s="1"/>
      <c r="F422" s="1"/>
      <c r="G422" s="1"/>
      <c r="N422" s="111"/>
      <c r="O422" s="6"/>
      <c r="P422" s="1"/>
      <c r="AA422" s="6"/>
      <c r="AB422" s="1"/>
    </row>
    <row r="423" spans="2:28" x14ac:dyDescent="0.5">
      <c r="B423" s="6"/>
      <c r="C423" s="1"/>
      <c r="D423" s="1"/>
      <c r="E423" s="1"/>
      <c r="F423" s="1"/>
      <c r="G423" s="1"/>
      <c r="N423" s="111"/>
      <c r="O423" s="6"/>
      <c r="P423" s="1"/>
      <c r="AA423" s="6"/>
      <c r="AB423" s="1"/>
    </row>
    <row r="424" spans="2:28" x14ac:dyDescent="0.5">
      <c r="B424" s="6"/>
      <c r="C424" s="1"/>
      <c r="D424" s="1"/>
      <c r="E424" s="1"/>
      <c r="F424" s="1"/>
      <c r="G424" s="1"/>
      <c r="N424" s="111"/>
      <c r="O424" s="6"/>
      <c r="P424" s="1"/>
      <c r="AA424" s="6"/>
      <c r="AB424" s="1"/>
    </row>
    <row r="425" spans="2:28" x14ac:dyDescent="0.5">
      <c r="B425" s="6"/>
      <c r="C425" s="1"/>
      <c r="D425" s="1"/>
      <c r="E425" s="1"/>
      <c r="F425" s="1"/>
      <c r="G425" s="1"/>
      <c r="N425" s="111"/>
      <c r="O425" s="6"/>
      <c r="P425" s="1"/>
      <c r="AA425" s="6"/>
      <c r="AB425" s="1"/>
    </row>
    <row r="426" spans="2:28" x14ac:dyDescent="0.5">
      <c r="B426" s="6"/>
      <c r="C426" s="1"/>
      <c r="D426" s="1"/>
      <c r="E426" s="1"/>
      <c r="F426" s="1"/>
      <c r="G426" s="1"/>
      <c r="N426" s="111"/>
      <c r="O426" s="6"/>
      <c r="P426" s="1"/>
      <c r="AA426" s="6"/>
      <c r="AB426" s="1"/>
    </row>
    <row r="427" spans="2:28" x14ac:dyDescent="0.5">
      <c r="B427" s="6"/>
      <c r="C427" s="1"/>
      <c r="D427" s="1"/>
      <c r="E427" s="1"/>
      <c r="F427" s="1"/>
      <c r="G427" s="1"/>
      <c r="N427" s="111"/>
      <c r="O427" s="6"/>
      <c r="P427" s="1"/>
      <c r="AA427" s="6"/>
      <c r="AB427" s="1"/>
    </row>
    <row r="428" spans="2:28" x14ac:dyDescent="0.5">
      <c r="B428" s="6"/>
      <c r="C428" s="1"/>
      <c r="D428" s="1"/>
      <c r="E428" s="1"/>
      <c r="F428" s="1"/>
      <c r="G428" s="1"/>
      <c r="N428" s="111"/>
      <c r="O428" s="6"/>
      <c r="P428" s="1"/>
      <c r="AA428" s="6"/>
      <c r="AB428" s="1"/>
    </row>
    <row r="429" spans="2:28" x14ac:dyDescent="0.5">
      <c r="B429" s="6"/>
      <c r="C429" s="1"/>
      <c r="D429" s="1"/>
      <c r="E429" s="1"/>
      <c r="F429" s="1"/>
      <c r="G429" s="1"/>
      <c r="N429" s="111"/>
      <c r="O429" s="6"/>
      <c r="P429" s="1"/>
      <c r="AA429" s="6"/>
      <c r="AB429" s="1"/>
    </row>
    <row r="430" spans="2:28" x14ac:dyDescent="0.5">
      <c r="B430" s="6"/>
      <c r="C430" s="1"/>
      <c r="D430" s="1"/>
      <c r="E430" s="1"/>
      <c r="F430" s="1"/>
      <c r="G430" s="1"/>
      <c r="N430" s="111"/>
      <c r="O430" s="6"/>
      <c r="P430" s="1"/>
      <c r="AA430" s="6"/>
      <c r="AB430" s="1"/>
    </row>
    <row r="431" spans="2:28" x14ac:dyDescent="0.5">
      <c r="B431" s="6"/>
      <c r="C431" s="1"/>
      <c r="D431" s="1"/>
      <c r="E431" s="1"/>
      <c r="F431" s="1"/>
      <c r="G431" s="1"/>
      <c r="N431" s="111"/>
      <c r="O431" s="6"/>
      <c r="P431" s="1"/>
      <c r="AA431" s="6"/>
      <c r="AB431" s="1"/>
    </row>
    <row r="432" spans="2:28" x14ac:dyDescent="0.5">
      <c r="B432" s="6"/>
      <c r="C432" s="1"/>
      <c r="D432" s="1"/>
      <c r="E432" s="1"/>
      <c r="F432" s="1"/>
      <c r="G432" s="1"/>
      <c r="N432" s="111"/>
      <c r="O432" s="6"/>
      <c r="P432" s="1"/>
      <c r="AA432" s="6"/>
      <c r="AB432" s="1"/>
    </row>
    <row r="433" spans="2:28" x14ac:dyDescent="0.5">
      <c r="B433" s="6"/>
      <c r="C433" s="1"/>
      <c r="D433" s="1"/>
      <c r="E433" s="1"/>
      <c r="F433" s="1"/>
      <c r="G433" s="1"/>
      <c r="N433" s="111"/>
      <c r="O433" s="6"/>
      <c r="P433" s="1"/>
      <c r="AA433" s="6"/>
      <c r="AB433" s="1"/>
    </row>
    <row r="434" spans="2:28" x14ac:dyDescent="0.5">
      <c r="B434" s="6"/>
      <c r="C434" s="1"/>
      <c r="D434" s="1"/>
      <c r="E434" s="1"/>
      <c r="F434" s="1"/>
      <c r="G434" s="1"/>
      <c r="N434" s="111"/>
      <c r="O434" s="6"/>
      <c r="P434" s="1"/>
      <c r="AA434" s="6"/>
      <c r="AB434" s="1"/>
    </row>
    <row r="435" spans="2:28" x14ac:dyDescent="0.5">
      <c r="B435" s="6"/>
      <c r="C435" s="1"/>
      <c r="D435" s="1"/>
      <c r="E435" s="1"/>
      <c r="F435" s="1"/>
      <c r="G435" s="1"/>
      <c r="N435" s="111"/>
      <c r="O435" s="6"/>
      <c r="P435" s="1"/>
      <c r="AA435" s="6"/>
      <c r="AB435" s="1"/>
    </row>
    <row r="436" spans="2:28" x14ac:dyDescent="0.5">
      <c r="B436" s="6"/>
      <c r="C436" s="1"/>
      <c r="D436" s="1"/>
      <c r="E436" s="1"/>
      <c r="F436" s="1"/>
      <c r="G436" s="1"/>
      <c r="N436" s="111"/>
      <c r="O436" s="6"/>
      <c r="P436" s="1"/>
      <c r="AA436" s="6"/>
      <c r="AB436" s="1"/>
    </row>
    <row r="437" spans="2:28" x14ac:dyDescent="0.5">
      <c r="B437" s="6"/>
      <c r="C437" s="1"/>
      <c r="D437" s="1"/>
      <c r="E437" s="1"/>
      <c r="F437" s="1"/>
      <c r="G437" s="1"/>
      <c r="N437" s="111"/>
      <c r="O437" s="6"/>
      <c r="P437" s="1"/>
      <c r="AA437" s="6"/>
      <c r="AB437" s="1"/>
    </row>
    <row r="438" spans="2:28" x14ac:dyDescent="0.5">
      <c r="B438" s="6"/>
      <c r="C438" s="1"/>
      <c r="D438" s="1"/>
      <c r="E438" s="1"/>
      <c r="F438" s="1"/>
      <c r="G438" s="1"/>
      <c r="N438" s="111"/>
      <c r="O438" s="6"/>
      <c r="P438" s="1"/>
      <c r="AA438" s="6"/>
      <c r="AB438" s="1"/>
    </row>
    <row r="439" spans="2:28" x14ac:dyDescent="0.5">
      <c r="B439" s="6"/>
      <c r="C439" s="1"/>
      <c r="D439" s="1"/>
      <c r="E439" s="1"/>
      <c r="F439" s="1"/>
      <c r="G439" s="1"/>
      <c r="N439" s="111"/>
      <c r="O439" s="6"/>
      <c r="P439" s="1"/>
      <c r="AA439" s="6"/>
      <c r="AB439" s="1"/>
    </row>
    <row r="440" spans="2:28" x14ac:dyDescent="0.5">
      <c r="B440" s="6"/>
      <c r="C440" s="1"/>
      <c r="D440" s="1"/>
      <c r="E440" s="1"/>
      <c r="F440" s="1"/>
      <c r="G440" s="1"/>
      <c r="N440" s="111"/>
      <c r="O440" s="6"/>
      <c r="P440" s="1"/>
      <c r="AA440" s="6"/>
      <c r="AB440" s="1"/>
    </row>
    <row r="441" spans="2:28" x14ac:dyDescent="0.5">
      <c r="B441" s="6"/>
      <c r="C441" s="1"/>
      <c r="D441" s="1"/>
      <c r="E441" s="1"/>
      <c r="F441" s="1"/>
      <c r="G441" s="1"/>
      <c r="N441" s="111"/>
      <c r="O441" s="6"/>
      <c r="P441" s="1"/>
      <c r="AA441" s="6"/>
      <c r="AB441" s="1"/>
    </row>
    <row r="442" spans="2:28" x14ac:dyDescent="0.5">
      <c r="B442" s="6"/>
      <c r="C442" s="1"/>
      <c r="D442" s="1"/>
      <c r="E442" s="1"/>
      <c r="F442" s="1"/>
      <c r="G442" s="1"/>
      <c r="N442" s="111"/>
      <c r="O442" s="6"/>
      <c r="P442" s="1"/>
      <c r="AA442" s="6"/>
      <c r="AB442" s="1"/>
    </row>
    <row r="443" spans="2:28" x14ac:dyDescent="0.5">
      <c r="B443" s="6"/>
      <c r="C443" s="1"/>
      <c r="D443" s="1"/>
      <c r="E443" s="1"/>
      <c r="F443" s="1"/>
      <c r="G443" s="1"/>
      <c r="N443" s="111"/>
      <c r="O443" s="6"/>
      <c r="P443" s="1"/>
      <c r="AA443" s="6"/>
      <c r="AB443" s="1"/>
    </row>
    <row r="444" spans="2:28" x14ac:dyDescent="0.5">
      <c r="B444" s="6"/>
      <c r="C444" s="1"/>
      <c r="D444" s="1"/>
      <c r="E444" s="1"/>
      <c r="F444" s="1"/>
      <c r="G444" s="1"/>
      <c r="N444" s="111"/>
      <c r="O444" s="6"/>
      <c r="P444" s="1"/>
      <c r="AA444" s="6"/>
      <c r="AB444" s="1"/>
    </row>
    <row r="445" spans="2:28" x14ac:dyDescent="0.5">
      <c r="B445" s="6"/>
      <c r="C445" s="1"/>
      <c r="D445" s="1"/>
      <c r="E445" s="1"/>
      <c r="F445" s="1"/>
      <c r="G445" s="1"/>
      <c r="N445" s="111"/>
      <c r="O445" s="6"/>
      <c r="P445" s="1"/>
      <c r="AA445" s="6"/>
      <c r="AB445" s="1"/>
    </row>
    <row r="446" spans="2:28" x14ac:dyDescent="0.5">
      <c r="B446" s="6"/>
      <c r="C446" s="1"/>
      <c r="D446" s="1"/>
      <c r="E446" s="1"/>
      <c r="F446" s="1"/>
      <c r="G446" s="1"/>
      <c r="N446" s="111"/>
      <c r="O446" s="6"/>
      <c r="P446" s="1"/>
      <c r="AA446" s="6"/>
      <c r="AB446" s="1"/>
    </row>
    <row r="447" spans="2:28" x14ac:dyDescent="0.5">
      <c r="B447" s="6"/>
      <c r="C447" s="1"/>
      <c r="D447" s="1"/>
      <c r="E447" s="1"/>
      <c r="F447" s="1"/>
      <c r="G447" s="1"/>
      <c r="N447" s="111"/>
      <c r="O447" s="6"/>
      <c r="P447" s="1"/>
      <c r="AA447" s="6"/>
      <c r="AB447" s="1"/>
    </row>
    <row r="448" spans="2:28" x14ac:dyDescent="0.5">
      <c r="B448" s="6"/>
      <c r="C448" s="1"/>
      <c r="D448" s="1"/>
      <c r="E448" s="1"/>
      <c r="F448" s="1"/>
      <c r="G448" s="1"/>
      <c r="N448" s="111"/>
      <c r="O448" s="6"/>
      <c r="P448" s="1"/>
      <c r="AA448" s="6"/>
      <c r="AB448" s="1"/>
    </row>
    <row r="449" spans="2:28" x14ac:dyDescent="0.5">
      <c r="B449" s="6"/>
      <c r="C449" s="1"/>
      <c r="D449" s="1"/>
      <c r="E449" s="1"/>
      <c r="F449" s="1"/>
      <c r="G449" s="1"/>
      <c r="N449" s="111"/>
      <c r="O449" s="6"/>
      <c r="P449" s="1"/>
      <c r="AA449" s="6"/>
      <c r="AB449" s="1"/>
    </row>
    <row r="450" spans="2:28" x14ac:dyDescent="0.5">
      <c r="B450" s="6"/>
      <c r="C450" s="1"/>
      <c r="D450" s="1"/>
      <c r="E450" s="1"/>
      <c r="F450" s="1"/>
      <c r="G450" s="1"/>
      <c r="N450" s="111"/>
      <c r="O450" s="6"/>
      <c r="P450" s="1"/>
      <c r="AA450" s="6"/>
      <c r="AB450" s="1"/>
    </row>
    <row r="451" spans="2:28" x14ac:dyDescent="0.5">
      <c r="B451" s="6"/>
      <c r="C451" s="1"/>
      <c r="D451" s="1"/>
      <c r="E451" s="1"/>
      <c r="F451" s="1"/>
      <c r="G451" s="1"/>
      <c r="N451" s="111"/>
      <c r="O451" s="6"/>
      <c r="P451" s="1"/>
      <c r="AA451" s="6"/>
      <c r="AB451" s="1"/>
    </row>
    <row r="452" spans="2:28" x14ac:dyDescent="0.5">
      <c r="B452" s="6"/>
      <c r="C452" s="1"/>
      <c r="D452" s="1"/>
      <c r="E452" s="1"/>
      <c r="F452" s="1"/>
      <c r="G452" s="1"/>
      <c r="N452" s="111"/>
      <c r="O452" s="6"/>
      <c r="P452" s="1"/>
      <c r="AA452" s="6"/>
      <c r="AB452" s="1"/>
    </row>
    <row r="453" spans="2:28" x14ac:dyDescent="0.5">
      <c r="B453" s="6"/>
      <c r="C453" s="1"/>
      <c r="D453" s="1"/>
      <c r="E453" s="1"/>
      <c r="F453" s="1"/>
      <c r="G453" s="1"/>
      <c r="N453" s="111"/>
      <c r="O453" s="6"/>
      <c r="P453" s="1"/>
      <c r="AA453" s="6"/>
      <c r="AB453" s="1"/>
    </row>
    <row r="454" spans="2:28" x14ac:dyDescent="0.5">
      <c r="B454" s="6"/>
      <c r="C454" s="1"/>
      <c r="D454" s="1"/>
      <c r="E454" s="1"/>
      <c r="F454" s="1"/>
      <c r="G454" s="1"/>
      <c r="N454" s="111"/>
      <c r="O454" s="6"/>
      <c r="P454" s="1"/>
      <c r="AA454" s="6"/>
      <c r="AB454" s="1"/>
    </row>
    <row r="455" spans="2:28" x14ac:dyDescent="0.5">
      <c r="B455" s="6"/>
      <c r="C455" s="1"/>
      <c r="D455" s="1"/>
      <c r="E455" s="1"/>
      <c r="F455" s="1"/>
      <c r="G455" s="1"/>
      <c r="N455" s="111"/>
      <c r="O455" s="6"/>
      <c r="P455" s="1"/>
      <c r="AA455" s="6"/>
      <c r="AB455" s="1"/>
    </row>
    <row r="456" spans="2:28" x14ac:dyDescent="0.5">
      <c r="B456" s="6"/>
      <c r="C456" s="1"/>
      <c r="D456" s="1"/>
      <c r="E456" s="1"/>
      <c r="F456" s="1"/>
      <c r="G456" s="1"/>
      <c r="N456" s="111"/>
      <c r="O456" s="6"/>
      <c r="P456" s="1"/>
      <c r="AA456" s="6"/>
      <c r="AB456" s="1"/>
    </row>
    <row r="457" spans="2:28" x14ac:dyDescent="0.5">
      <c r="B457" s="6"/>
      <c r="C457" s="1"/>
      <c r="D457" s="1"/>
      <c r="E457" s="1"/>
      <c r="F457" s="1"/>
      <c r="G457" s="1"/>
      <c r="N457" s="111"/>
      <c r="O457" s="6"/>
      <c r="P457" s="1"/>
      <c r="AA457" s="6"/>
      <c r="AB457" s="1"/>
    </row>
    <row r="458" spans="2:28" x14ac:dyDescent="0.5">
      <c r="B458" s="6"/>
      <c r="C458" s="1"/>
      <c r="D458" s="1"/>
      <c r="E458" s="1"/>
      <c r="F458" s="1"/>
      <c r="G458" s="1"/>
      <c r="N458" s="111"/>
      <c r="O458" s="6"/>
      <c r="P458" s="1"/>
      <c r="AA458" s="6"/>
      <c r="AB458" s="1"/>
    </row>
    <row r="459" spans="2:28" x14ac:dyDescent="0.5">
      <c r="B459" s="6"/>
      <c r="C459" s="1"/>
      <c r="D459" s="1"/>
      <c r="E459" s="1"/>
      <c r="F459" s="1"/>
      <c r="G459" s="1"/>
      <c r="N459" s="111"/>
      <c r="O459" s="6"/>
      <c r="P459" s="1"/>
      <c r="AA459" s="6"/>
      <c r="AB459" s="1"/>
    </row>
    <row r="460" spans="2:28" x14ac:dyDescent="0.5">
      <c r="B460" s="6"/>
      <c r="C460" s="1"/>
      <c r="D460" s="1"/>
      <c r="E460" s="1"/>
      <c r="F460" s="1"/>
      <c r="G460" s="1"/>
      <c r="N460" s="111"/>
      <c r="O460" s="6"/>
      <c r="P460" s="1"/>
      <c r="AA460" s="6"/>
      <c r="AB460" s="1"/>
    </row>
    <row r="461" spans="2:28" x14ac:dyDescent="0.5">
      <c r="B461" s="6"/>
      <c r="C461" s="1"/>
      <c r="D461" s="1"/>
      <c r="E461" s="1"/>
      <c r="F461" s="1"/>
      <c r="G461" s="1"/>
      <c r="N461" s="111"/>
      <c r="O461" s="6"/>
      <c r="P461" s="1"/>
      <c r="AA461" s="6"/>
      <c r="AB461" s="1"/>
    </row>
    <row r="462" spans="2:28" x14ac:dyDescent="0.5">
      <c r="B462" s="6"/>
      <c r="C462" s="1"/>
      <c r="D462" s="1"/>
      <c r="E462" s="1"/>
      <c r="F462" s="1"/>
      <c r="G462" s="1"/>
      <c r="N462" s="111"/>
      <c r="O462" s="6"/>
      <c r="P462" s="1"/>
      <c r="AA462" s="6"/>
      <c r="AB462" s="1"/>
    </row>
    <row r="463" spans="2:28" x14ac:dyDescent="0.5">
      <c r="B463" s="6"/>
      <c r="C463" s="1"/>
      <c r="D463" s="1"/>
      <c r="E463" s="1"/>
      <c r="F463" s="1"/>
      <c r="G463" s="1"/>
      <c r="N463" s="111"/>
      <c r="O463" s="6"/>
      <c r="P463" s="1"/>
      <c r="AA463" s="6"/>
      <c r="AB463" s="1"/>
    </row>
    <row r="464" spans="2:28" x14ac:dyDescent="0.5">
      <c r="B464" s="6"/>
      <c r="C464" s="1"/>
      <c r="D464" s="1"/>
      <c r="E464" s="1"/>
      <c r="F464" s="1"/>
      <c r="G464" s="1"/>
      <c r="N464" s="111"/>
      <c r="O464" s="6"/>
      <c r="P464" s="1"/>
      <c r="AA464" s="6"/>
      <c r="AB464" s="1"/>
    </row>
    <row r="465" spans="2:28" x14ac:dyDescent="0.5">
      <c r="B465" s="6"/>
      <c r="C465" s="1"/>
      <c r="D465" s="1"/>
      <c r="E465" s="1"/>
      <c r="F465" s="1"/>
      <c r="G465" s="1"/>
      <c r="N465" s="111"/>
      <c r="O465" s="6"/>
      <c r="P465" s="1"/>
      <c r="AA465" s="6"/>
      <c r="AB465" s="1"/>
    </row>
    <row r="466" spans="2:28" x14ac:dyDescent="0.5">
      <c r="B466" s="6"/>
      <c r="C466" s="1"/>
      <c r="D466" s="1"/>
      <c r="E466" s="1"/>
      <c r="F466" s="1"/>
      <c r="G466" s="1"/>
      <c r="N466" s="111"/>
      <c r="O466" s="6"/>
      <c r="P466" s="1"/>
      <c r="AA466" s="6"/>
      <c r="AB466" s="1"/>
    </row>
    <row r="467" spans="2:28" x14ac:dyDescent="0.5">
      <c r="B467" s="6"/>
      <c r="C467" s="1"/>
      <c r="D467" s="1"/>
      <c r="E467" s="1"/>
      <c r="F467" s="1"/>
      <c r="G467" s="1"/>
      <c r="N467" s="111"/>
      <c r="O467" s="6"/>
      <c r="P467" s="1"/>
      <c r="AA467" s="6"/>
      <c r="AB467" s="1"/>
    </row>
    <row r="468" spans="2:28" x14ac:dyDescent="0.5">
      <c r="B468" s="6"/>
      <c r="C468" s="1"/>
      <c r="D468" s="1"/>
      <c r="E468" s="1"/>
      <c r="F468" s="1"/>
      <c r="G468" s="1"/>
      <c r="N468" s="111"/>
      <c r="O468" s="6"/>
      <c r="P468" s="1"/>
      <c r="AA468" s="6"/>
      <c r="AB468" s="1"/>
    </row>
    <row r="469" spans="2:28" x14ac:dyDescent="0.5">
      <c r="B469" s="6"/>
      <c r="C469" s="1"/>
      <c r="D469" s="1"/>
      <c r="E469" s="1"/>
      <c r="F469" s="1"/>
      <c r="G469" s="1"/>
      <c r="N469" s="111"/>
      <c r="O469" s="6"/>
      <c r="P469" s="1"/>
      <c r="AA469" s="6"/>
      <c r="AB469" s="1"/>
    </row>
    <row r="470" spans="2:28" x14ac:dyDescent="0.5">
      <c r="B470" s="6"/>
      <c r="C470" s="1"/>
      <c r="D470" s="1"/>
      <c r="E470" s="1"/>
      <c r="F470" s="1"/>
      <c r="G470" s="1"/>
      <c r="N470" s="111"/>
      <c r="O470" s="6"/>
      <c r="P470" s="1"/>
      <c r="AA470" s="6"/>
      <c r="AB470" s="1"/>
    </row>
    <row r="471" spans="2:28" x14ac:dyDescent="0.5">
      <c r="B471" s="6"/>
      <c r="C471" s="1"/>
      <c r="D471" s="1"/>
      <c r="E471" s="1"/>
      <c r="F471" s="1"/>
      <c r="G471" s="1"/>
      <c r="N471" s="111"/>
      <c r="O471" s="6"/>
      <c r="P471" s="1"/>
      <c r="AA471" s="6"/>
      <c r="AB471" s="1"/>
    </row>
    <row r="472" spans="2:28" x14ac:dyDescent="0.5">
      <c r="B472" s="6"/>
      <c r="C472" s="1"/>
      <c r="D472" s="1"/>
      <c r="E472" s="1"/>
      <c r="F472" s="1"/>
      <c r="G472" s="1"/>
      <c r="N472" s="111"/>
      <c r="O472" s="6"/>
      <c r="P472" s="1"/>
      <c r="AA472" s="6"/>
      <c r="AB472" s="1"/>
    </row>
    <row r="473" spans="2:28" x14ac:dyDescent="0.5">
      <c r="B473" s="6"/>
      <c r="C473" s="1"/>
      <c r="D473" s="1"/>
      <c r="E473" s="1"/>
      <c r="F473" s="1"/>
      <c r="G473" s="1"/>
      <c r="N473" s="111"/>
      <c r="O473" s="6"/>
      <c r="P473" s="1"/>
      <c r="AA473" s="6"/>
      <c r="AB473" s="1"/>
    </row>
    <row r="474" spans="2:28" x14ac:dyDescent="0.5">
      <c r="B474" s="6"/>
      <c r="C474" s="1"/>
      <c r="D474" s="1"/>
      <c r="E474" s="1"/>
      <c r="F474" s="1"/>
      <c r="G474" s="1"/>
      <c r="N474" s="111"/>
      <c r="O474" s="6"/>
      <c r="P474" s="1"/>
      <c r="AA474" s="6"/>
      <c r="AB474" s="1"/>
    </row>
    <row r="475" spans="2:28" x14ac:dyDescent="0.5">
      <c r="B475" s="6"/>
      <c r="C475" s="1"/>
      <c r="D475" s="1"/>
      <c r="E475" s="1"/>
      <c r="F475" s="1"/>
      <c r="G475" s="1"/>
      <c r="N475" s="111"/>
      <c r="O475" s="6"/>
      <c r="P475" s="1"/>
      <c r="AA475" s="6"/>
      <c r="AB475" s="1"/>
    </row>
    <row r="476" spans="2:28" x14ac:dyDescent="0.5">
      <c r="B476" s="6"/>
      <c r="C476" s="1"/>
      <c r="D476" s="1"/>
      <c r="E476" s="1"/>
      <c r="F476" s="1"/>
      <c r="G476" s="1"/>
      <c r="N476" s="111"/>
      <c r="O476" s="6"/>
      <c r="P476" s="1"/>
      <c r="AA476" s="6"/>
      <c r="AB476" s="1"/>
    </row>
    <row r="477" spans="2:28" x14ac:dyDescent="0.5">
      <c r="B477" s="6"/>
      <c r="C477" s="1"/>
      <c r="D477" s="1"/>
      <c r="E477" s="1"/>
      <c r="F477" s="1"/>
      <c r="G477" s="1"/>
      <c r="N477" s="111"/>
      <c r="O477" s="6"/>
      <c r="P477" s="1"/>
      <c r="AA477" s="6"/>
      <c r="AB477" s="1"/>
    </row>
    <row r="478" spans="2:28" x14ac:dyDescent="0.5">
      <c r="B478" s="6"/>
      <c r="C478" s="1"/>
      <c r="D478" s="1"/>
      <c r="E478" s="1"/>
      <c r="F478" s="1"/>
      <c r="G478" s="1"/>
      <c r="N478" s="111"/>
      <c r="O478" s="6"/>
      <c r="P478" s="1"/>
      <c r="AA478" s="6"/>
      <c r="AB478" s="1"/>
    </row>
    <row r="479" spans="2:28" x14ac:dyDescent="0.5">
      <c r="B479" s="6"/>
      <c r="C479" s="1"/>
      <c r="D479" s="1"/>
      <c r="E479" s="1"/>
      <c r="F479" s="1"/>
      <c r="G479" s="1"/>
      <c r="N479" s="111"/>
      <c r="O479" s="6"/>
      <c r="P479" s="1"/>
      <c r="AA479" s="6"/>
      <c r="AB479" s="1"/>
    </row>
    <row r="480" spans="2:28" x14ac:dyDescent="0.5">
      <c r="B480" s="6"/>
      <c r="C480" s="1"/>
      <c r="D480" s="1"/>
      <c r="E480" s="1"/>
      <c r="F480" s="1"/>
      <c r="G480" s="1"/>
      <c r="N480" s="111"/>
      <c r="O480" s="6"/>
      <c r="P480" s="1"/>
      <c r="AA480" s="6"/>
      <c r="AB480" s="1"/>
    </row>
    <row r="481" spans="2:28" x14ac:dyDescent="0.5">
      <c r="B481" s="6"/>
      <c r="C481" s="1"/>
      <c r="D481" s="1"/>
      <c r="E481" s="1"/>
      <c r="F481" s="1"/>
      <c r="G481" s="1"/>
      <c r="N481" s="111"/>
      <c r="O481" s="6"/>
      <c r="P481" s="1"/>
      <c r="AA481" s="6"/>
      <c r="AB481" s="1"/>
    </row>
    <row r="482" spans="2:28" x14ac:dyDescent="0.5">
      <c r="B482" s="6"/>
      <c r="C482" s="1"/>
      <c r="D482" s="1"/>
      <c r="E482" s="1"/>
      <c r="F482" s="1"/>
      <c r="G482" s="1"/>
      <c r="N482" s="111"/>
      <c r="O482" s="6"/>
      <c r="P482" s="1"/>
      <c r="AA482" s="6"/>
      <c r="AB482" s="1"/>
    </row>
    <row r="483" spans="2:28" x14ac:dyDescent="0.5">
      <c r="B483" s="6"/>
      <c r="C483" s="1"/>
      <c r="D483" s="1"/>
      <c r="E483" s="1"/>
      <c r="F483" s="1"/>
      <c r="G483" s="1"/>
      <c r="N483" s="111"/>
      <c r="O483" s="6"/>
      <c r="P483" s="1"/>
      <c r="AA483" s="6"/>
      <c r="AB483" s="1"/>
    </row>
    <row r="484" spans="2:28" x14ac:dyDescent="0.5">
      <c r="B484" s="6"/>
      <c r="C484" s="1"/>
      <c r="D484" s="1"/>
      <c r="E484" s="1"/>
      <c r="F484" s="1"/>
      <c r="G484" s="1"/>
      <c r="N484" s="111"/>
      <c r="O484" s="6"/>
      <c r="P484" s="1"/>
      <c r="AA484" s="6"/>
      <c r="AB484" s="1"/>
    </row>
    <row r="485" spans="2:28" x14ac:dyDescent="0.5">
      <c r="B485" s="6"/>
      <c r="C485" s="1"/>
      <c r="D485" s="1"/>
      <c r="E485" s="1"/>
      <c r="F485" s="1"/>
      <c r="G485" s="1"/>
      <c r="N485" s="111"/>
      <c r="O485" s="6"/>
      <c r="P485" s="1"/>
      <c r="AA485" s="6"/>
      <c r="AB485" s="1"/>
    </row>
    <row r="486" spans="2:28" x14ac:dyDescent="0.5">
      <c r="B486" s="6"/>
      <c r="C486" s="1"/>
      <c r="D486" s="1"/>
      <c r="E486" s="1"/>
      <c r="F486" s="1"/>
      <c r="G486" s="1"/>
      <c r="N486" s="111"/>
      <c r="O486" s="6"/>
      <c r="P486" s="1"/>
      <c r="AA486" s="6"/>
      <c r="AB486" s="1"/>
    </row>
    <row r="487" spans="2:28" x14ac:dyDescent="0.5">
      <c r="B487" s="6"/>
      <c r="C487" s="1"/>
      <c r="D487" s="1"/>
      <c r="E487" s="1"/>
      <c r="F487" s="1"/>
      <c r="G487" s="1"/>
      <c r="N487" s="111"/>
      <c r="O487" s="6"/>
      <c r="P487" s="1"/>
      <c r="AA487" s="6"/>
      <c r="AB487" s="1"/>
    </row>
    <row r="488" spans="2:28" x14ac:dyDescent="0.5">
      <c r="B488" s="6"/>
      <c r="C488" s="1"/>
      <c r="D488" s="1"/>
      <c r="E488" s="1"/>
      <c r="F488" s="1"/>
      <c r="G488" s="1"/>
      <c r="N488" s="111"/>
      <c r="O488" s="6"/>
      <c r="P488" s="1"/>
      <c r="AA488" s="6"/>
      <c r="AB488" s="1"/>
    </row>
    <row r="489" spans="2:28" x14ac:dyDescent="0.5">
      <c r="B489" s="6"/>
      <c r="C489" s="1"/>
      <c r="D489" s="1"/>
      <c r="E489" s="1"/>
      <c r="F489" s="1"/>
      <c r="G489" s="1"/>
      <c r="N489" s="111"/>
      <c r="O489" s="6"/>
      <c r="P489" s="1"/>
      <c r="AA489" s="6"/>
      <c r="AB489" s="1"/>
    </row>
    <row r="490" spans="2:28" x14ac:dyDescent="0.5">
      <c r="B490" s="6"/>
      <c r="C490" s="1"/>
      <c r="D490" s="1"/>
      <c r="E490" s="1"/>
      <c r="F490" s="1"/>
      <c r="G490" s="1"/>
      <c r="N490" s="111"/>
      <c r="O490" s="6"/>
      <c r="P490" s="1"/>
      <c r="AA490" s="6"/>
      <c r="AB490" s="1"/>
    </row>
    <row r="491" spans="2:28" x14ac:dyDescent="0.5">
      <c r="B491" s="6"/>
      <c r="C491" s="1"/>
      <c r="D491" s="1"/>
      <c r="E491" s="1"/>
      <c r="F491" s="1"/>
      <c r="G491" s="1"/>
      <c r="N491" s="111"/>
      <c r="O491" s="6"/>
      <c r="P491" s="1"/>
      <c r="AA491" s="6"/>
      <c r="AB491" s="1"/>
    </row>
    <row r="492" spans="2:28" x14ac:dyDescent="0.5">
      <c r="B492" s="6"/>
      <c r="C492" s="1"/>
      <c r="D492" s="1"/>
      <c r="E492" s="1"/>
      <c r="F492" s="1"/>
      <c r="G492" s="1"/>
      <c r="N492" s="111"/>
      <c r="O492" s="6"/>
      <c r="P492" s="1"/>
      <c r="AA492" s="6"/>
      <c r="AB492" s="1"/>
    </row>
    <row r="493" spans="2:28" x14ac:dyDescent="0.5">
      <c r="B493" s="6"/>
      <c r="C493" s="1"/>
      <c r="D493" s="1"/>
      <c r="E493" s="1"/>
      <c r="F493" s="1"/>
      <c r="G493" s="1"/>
      <c r="N493" s="111"/>
      <c r="O493" s="6"/>
      <c r="P493" s="1"/>
      <c r="AA493" s="6"/>
      <c r="AB493" s="1"/>
    </row>
    <row r="494" spans="2:28" x14ac:dyDescent="0.5">
      <c r="B494" s="6"/>
      <c r="C494" s="1"/>
      <c r="D494" s="1"/>
      <c r="E494" s="1"/>
      <c r="F494" s="1"/>
      <c r="G494" s="1"/>
      <c r="N494" s="111"/>
      <c r="O494" s="6"/>
      <c r="P494" s="1"/>
      <c r="AA494" s="6"/>
      <c r="AB494" s="1"/>
    </row>
    <row r="495" spans="2:28" x14ac:dyDescent="0.5">
      <c r="B495" s="6"/>
      <c r="C495" s="1"/>
      <c r="D495" s="1"/>
      <c r="E495" s="1"/>
      <c r="F495" s="1"/>
      <c r="G495" s="1"/>
      <c r="N495" s="111"/>
      <c r="O495" s="6"/>
      <c r="P495" s="1"/>
      <c r="AA495" s="6"/>
      <c r="AB495" s="1"/>
    </row>
    <row r="496" spans="2:28" x14ac:dyDescent="0.5">
      <c r="B496" s="6"/>
      <c r="C496" s="1"/>
      <c r="D496" s="1"/>
      <c r="E496" s="1"/>
      <c r="F496" s="1"/>
      <c r="G496" s="1"/>
      <c r="N496" s="111"/>
      <c r="O496" s="6"/>
      <c r="P496" s="1"/>
      <c r="AA496" s="6"/>
      <c r="AB496" s="1"/>
    </row>
    <row r="497" spans="2:28" x14ac:dyDescent="0.5">
      <c r="B497" s="6"/>
      <c r="C497" s="1"/>
      <c r="D497" s="1"/>
      <c r="E497" s="1"/>
      <c r="F497" s="1"/>
      <c r="G497" s="1"/>
      <c r="N497" s="111"/>
      <c r="O497" s="6"/>
      <c r="P497" s="1"/>
      <c r="AA497" s="6"/>
      <c r="AB497" s="1"/>
    </row>
    <row r="498" spans="2:28" x14ac:dyDescent="0.5">
      <c r="B498" s="6"/>
      <c r="C498" s="1"/>
      <c r="D498" s="1"/>
      <c r="E498" s="1"/>
      <c r="F498" s="1"/>
      <c r="G498" s="1"/>
      <c r="N498" s="111"/>
      <c r="O498" s="6"/>
      <c r="P498" s="1"/>
      <c r="AA498" s="6"/>
      <c r="AB498" s="1"/>
    </row>
    <row r="499" spans="2:28" x14ac:dyDescent="0.5">
      <c r="B499" s="6"/>
      <c r="C499" s="1"/>
      <c r="D499" s="1"/>
      <c r="E499" s="1"/>
      <c r="F499" s="1"/>
      <c r="G499" s="1"/>
      <c r="N499" s="111"/>
      <c r="O499" s="6"/>
      <c r="P499" s="1"/>
      <c r="AA499" s="6"/>
      <c r="AB499" s="1"/>
    </row>
    <row r="500" spans="2:28" x14ac:dyDescent="0.5">
      <c r="B500" s="6"/>
      <c r="C500" s="1"/>
      <c r="D500" s="1"/>
      <c r="E500" s="1"/>
      <c r="F500" s="1"/>
      <c r="G500" s="1"/>
      <c r="N500" s="111"/>
      <c r="O500" s="6"/>
      <c r="P500" s="1"/>
      <c r="AA500" s="6"/>
      <c r="AB500" s="1"/>
    </row>
    <row r="501" spans="2:28" x14ac:dyDescent="0.5">
      <c r="B501" s="6"/>
      <c r="C501" s="1"/>
      <c r="D501" s="1"/>
      <c r="E501" s="1"/>
      <c r="F501" s="1"/>
      <c r="G501" s="1"/>
      <c r="N501" s="111"/>
      <c r="O501" s="6"/>
      <c r="P501" s="1"/>
      <c r="AA501" s="6"/>
      <c r="AB501" s="1"/>
    </row>
    <row r="502" spans="2:28" x14ac:dyDescent="0.5">
      <c r="B502" s="6"/>
      <c r="C502" s="1"/>
      <c r="D502" s="1"/>
      <c r="E502" s="1"/>
      <c r="F502" s="1"/>
      <c r="G502" s="1"/>
      <c r="N502" s="111"/>
      <c r="O502" s="6"/>
      <c r="P502" s="1"/>
      <c r="AA502" s="6"/>
      <c r="AB502" s="1"/>
    </row>
    <row r="503" spans="2:28" x14ac:dyDescent="0.5">
      <c r="B503" s="6"/>
      <c r="C503" s="1"/>
      <c r="D503" s="1"/>
      <c r="E503" s="1"/>
      <c r="F503" s="1"/>
      <c r="G503" s="1"/>
      <c r="N503" s="111"/>
      <c r="O503" s="6"/>
      <c r="P503" s="1"/>
      <c r="AA503" s="6"/>
      <c r="AB503" s="1"/>
    </row>
    <row r="504" spans="2:28" x14ac:dyDescent="0.5">
      <c r="B504" s="6"/>
      <c r="C504" s="1"/>
      <c r="D504" s="1"/>
      <c r="E504" s="1"/>
      <c r="F504" s="1"/>
      <c r="G504" s="1"/>
      <c r="N504" s="111"/>
      <c r="O504" s="6"/>
      <c r="P504" s="1"/>
      <c r="AA504" s="6"/>
      <c r="AB504" s="1"/>
    </row>
    <row r="505" spans="2:28" x14ac:dyDescent="0.5">
      <c r="B505" s="6"/>
      <c r="C505" s="1"/>
      <c r="D505" s="1"/>
      <c r="E505" s="1"/>
      <c r="F505" s="1"/>
      <c r="G505" s="1"/>
      <c r="N505" s="111"/>
      <c r="O505" s="6"/>
      <c r="P505" s="1"/>
      <c r="AA505" s="6"/>
      <c r="AB505" s="1"/>
    </row>
    <row r="506" spans="2:28" x14ac:dyDescent="0.5">
      <c r="B506" s="6"/>
      <c r="C506" s="1"/>
      <c r="D506" s="1"/>
      <c r="E506" s="1"/>
      <c r="F506" s="1"/>
      <c r="G506" s="1"/>
      <c r="N506" s="111"/>
      <c r="O506" s="6"/>
      <c r="P506" s="1"/>
      <c r="AA506" s="6"/>
      <c r="AB506" s="1"/>
    </row>
    <row r="507" spans="2:28" x14ac:dyDescent="0.5">
      <c r="B507" s="6"/>
      <c r="C507" s="1"/>
      <c r="D507" s="1"/>
      <c r="E507" s="1"/>
      <c r="F507" s="1"/>
      <c r="G507" s="1"/>
      <c r="N507" s="111"/>
      <c r="O507" s="6"/>
      <c r="P507" s="1"/>
      <c r="AA507" s="6"/>
      <c r="AB507" s="1"/>
    </row>
    <row r="508" spans="2:28" x14ac:dyDescent="0.5">
      <c r="B508" s="6"/>
      <c r="C508" s="1"/>
      <c r="D508" s="1"/>
      <c r="E508" s="1"/>
      <c r="F508" s="1"/>
      <c r="G508" s="1"/>
      <c r="N508" s="111"/>
      <c r="O508" s="6"/>
      <c r="P508" s="1"/>
      <c r="AA508" s="6"/>
      <c r="AB508" s="1"/>
    </row>
  </sheetData>
  <sheetProtection algorithmName="SHA-512" hashValue="+syFxJEX8b6COx3BfCNc6OpydmZDaTyqGTIxPfCx9ZfUhxjG1QUuSCP30xLnwme7Plz39dRkGTYRsJx8YqSSjA==" saltValue="9Mn3jHMbgamZIlHanHczkg==" spinCount="100000" sheet="1" objects="1" scenarios="1" selectLockedCells="1"/>
  <mergeCells count="6">
    <mergeCell ref="AF12:AK12"/>
    <mergeCell ref="C12:G12"/>
    <mergeCell ref="H12:M12"/>
    <mergeCell ref="P12:S12"/>
    <mergeCell ref="T12:Y12"/>
    <mergeCell ref="AB12:AE12"/>
  </mergeCells>
  <conditionalFormatting sqref="H14:M44">
    <cfRule type="expression" dxfId="158" priority="10">
      <formula>AND($B$11=$B14,$B$2=H$13)</formula>
    </cfRule>
    <cfRule type="cellIs" dxfId="157" priority="18" operator="equal">
      <formula>$N14</formula>
    </cfRule>
  </conditionalFormatting>
  <conditionalFormatting sqref="T15:Y29">
    <cfRule type="cellIs" dxfId="156" priority="17" operator="equal">
      <formula>$Z15</formula>
    </cfRule>
  </conditionalFormatting>
  <conditionalFormatting sqref="AF15:AK29">
    <cfRule type="cellIs" dxfId="155" priority="16" operator="equal">
      <formula>$AL15</formula>
    </cfRule>
  </conditionalFormatting>
  <conditionalFormatting sqref="H13:M13 T13:Y13 AF13:AK13">
    <cfRule type="cellIs" dxfId="154" priority="14" operator="equal">
      <formula>$B$2</formula>
    </cfRule>
  </conditionalFormatting>
  <conditionalFormatting sqref="T14:Y14 AF14:AK14">
    <cfRule type="expression" dxfId="153" priority="13">
      <formula>$B$2=T13</formula>
    </cfRule>
  </conditionalFormatting>
  <conditionalFormatting sqref="C14:G44">
    <cfRule type="expression" dxfId="152" priority="12">
      <formula>AND($B$11&lt;&gt;$B14,$B$10&gt;0)</formula>
    </cfRule>
  </conditionalFormatting>
  <conditionalFormatting sqref="B14:B44">
    <cfRule type="cellIs" dxfId="151" priority="11" operator="equal">
      <formula>$B$11</formula>
    </cfRule>
  </conditionalFormatting>
  <conditionalFormatting sqref="O14:O29">
    <cfRule type="cellIs" dxfId="150" priority="9" operator="equal">
      <formula>$O$11</formula>
    </cfRule>
  </conditionalFormatting>
  <conditionalFormatting sqref="AA14:AA29">
    <cfRule type="cellIs" dxfId="149" priority="8" operator="equal">
      <formula>$AA$11</formula>
    </cfRule>
  </conditionalFormatting>
  <conditionalFormatting sqref="T14:Y29">
    <cfRule type="expression" dxfId="148" priority="6">
      <formula>AND($O$11=$O14,T$13=$B$2)</formula>
    </cfRule>
  </conditionalFormatting>
  <conditionalFormatting sqref="P14:S29">
    <cfRule type="expression" dxfId="147" priority="5">
      <formula>AND($O14&lt;&gt;$O$11,$O$10&gt;0)</formula>
    </cfRule>
  </conditionalFormatting>
  <conditionalFormatting sqref="AF14:AK29">
    <cfRule type="expression" dxfId="146" priority="4">
      <formula>AND($AA14=$AA$11,AF$13=$B$2)</formula>
    </cfRule>
  </conditionalFormatting>
  <conditionalFormatting sqref="AB14:AE29">
    <cfRule type="expression" dxfId="145" priority="3">
      <formula>AND($AA14&lt;&gt;$AA$11,$AA$10&gt;0)</formula>
    </cfRule>
  </conditionalFormatting>
  <dataValidations count="5">
    <dataValidation allowBlank="1" showInputMessage="1" showErrorMessage="1" errorTitle="Select the amp rating" error="Possible values are:_x000a_10_x000a_25_x000a_60_x000a_100_x000a_125" sqref="B11 AA11 O11" xr:uid="{622926D0-DBF7-425F-BC6E-BDF96B6F4EC7}"/>
    <dataValidation type="list" allowBlank="1" showInputMessage="1" showErrorMessage="1" sqref="B2" xr:uid="{B08E0A93-FA33-4083-B0D9-B1BD26E26BAF}">
      <formula1>$H$13:$M$13</formula1>
    </dataValidation>
    <dataValidation type="list" allowBlank="1" showInputMessage="1" showErrorMessage="1" sqref="O10" xr:uid="{2C6C2D4F-BA7D-4F88-9D2F-2040CAEB9569}">
      <formula1>$Z$14:$Z$29</formula1>
    </dataValidation>
    <dataValidation type="list" allowBlank="1" showInputMessage="1" showErrorMessage="1" sqref="AA10" xr:uid="{C61033D9-839D-4383-BDC6-48CB3FC1713C}">
      <formula1>$AL$14:$AL$29</formula1>
    </dataValidation>
    <dataValidation type="list" allowBlank="1" showInputMessage="1" showErrorMessage="1" sqref="B10" xr:uid="{0F477B6E-628C-43C1-8070-156FC6E7B4D7}">
      <formula1>$N$14:$N$44</formula1>
    </dataValidation>
  </dataValidations>
  <pageMargins left="0.7" right="0.7" top="0.75" bottom="0.75" header="0.3" footer="0.3"/>
  <pageSetup scale="39" orientation="landscape" r:id="rId1"/>
  <headerFooter>
    <oddHeader>&amp;L&amp;"ABB Logo,Plain"&amp;40&amp;KFF0000ABB&amp;24&amp;KFF0000
&amp;"-,Regular"&amp;18&amp;KFF0000___</oddHeader>
    <oddFooter>&amp;F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874FB-BAE0-4774-86A2-8EE4B8E31351}">
  <sheetPr>
    <pageSetUpPr fitToPage="1"/>
  </sheetPr>
  <dimension ref="B1:AW508"/>
  <sheetViews>
    <sheetView showGridLines="0" zoomScale="70" zoomScaleNormal="70" workbookViewId="0">
      <pane ySplit="13" topLeftCell="A14" activePane="bottomLeft" state="frozen"/>
      <selection activeCell="B1" sqref="B1"/>
      <selection pane="bottomLeft" activeCell="B2" sqref="B2"/>
    </sheetView>
  </sheetViews>
  <sheetFormatPr defaultColWidth="9.1796875" defaultRowHeight="21" x14ac:dyDescent="0.5"/>
  <cols>
    <col min="1" max="1" width="1.81640625" style="3" customWidth="1"/>
    <col min="2" max="2" width="12.1796875" style="7" customWidth="1"/>
    <col min="3" max="7" width="3" style="2" customWidth="1"/>
    <col min="8" max="9" width="6.81640625" style="8" bestFit="1" customWidth="1"/>
    <col min="10" max="11" width="6" style="8" bestFit="1" customWidth="1"/>
    <col min="12" max="12" width="8.453125" style="8" bestFit="1" customWidth="1"/>
    <col min="13" max="13" width="6" style="8" bestFit="1" customWidth="1"/>
    <col min="14" max="14" width="9.1796875" style="107"/>
    <col min="15" max="15" width="12.1796875" style="7" customWidth="1"/>
    <col min="16" max="19" width="3" style="3" customWidth="1"/>
    <col min="20" max="21" width="6.1796875" style="3" bestFit="1" customWidth="1"/>
    <col min="22" max="23" width="7.54296875" style="3" bestFit="1" customWidth="1"/>
    <col min="24" max="24" width="9.81640625" style="3" bestFit="1" customWidth="1"/>
    <col min="25" max="25" width="7.54296875" style="3" bestFit="1" customWidth="1"/>
    <col min="26" max="26" width="9.1796875" style="112"/>
    <col min="27" max="27" width="12.1796875" style="7" customWidth="1"/>
    <col min="28" max="31" width="3" style="3" customWidth="1"/>
    <col min="32" max="33" width="6.1796875" style="3" bestFit="1" customWidth="1"/>
    <col min="34" max="35" width="7.54296875" style="3" bestFit="1" customWidth="1"/>
    <col min="36" max="36" width="9.81640625" style="3" bestFit="1" customWidth="1"/>
    <col min="37" max="37" width="7.54296875" style="3" bestFit="1" customWidth="1"/>
    <col min="38" max="38" width="9.1796875" style="112"/>
    <col min="39" max="39" width="12.1796875" style="3" customWidth="1"/>
    <col min="40" max="42" width="3" style="3" customWidth="1"/>
    <col min="43" max="45" width="6.1796875" style="3" bestFit="1" customWidth="1"/>
    <col min="46" max="46" width="8.453125" style="3" bestFit="1" customWidth="1"/>
    <col min="47" max="47" width="9.81640625" style="3" bestFit="1" customWidth="1"/>
    <col min="48" max="48" width="8.453125" style="3" bestFit="1" customWidth="1"/>
    <col min="49" max="49" width="9.1796875" style="112"/>
    <col min="50" max="16384" width="9.1796875" style="3"/>
  </cols>
  <sheetData>
    <row r="1" spans="2:49" ht="21.5" thickBot="1" x14ac:dyDescent="0.55000000000000004"/>
    <row r="2" spans="2:49" s="165" customFormat="1" ht="21.5" thickBot="1" x14ac:dyDescent="0.55000000000000004">
      <c r="B2" s="146"/>
      <c r="C2" s="9" t="s">
        <v>142</v>
      </c>
      <c r="D2" s="166"/>
      <c r="E2" s="166"/>
      <c r="F2" s="166"/>
      <c r="G2" s="166"/>
      <c r="I2" s="8"/>
      <c r="J2" s="8"/>
      <c r="K2" s="8"/>
      <c r="L2" s="8"/>
      <c r="M2" s="8"/>
      <c r="N2" s="167"/>
      <c r="Z2" s="168"/>
      <c r="AL2" s="168"/>
      <c r="AW2" s="168"/>
    </row>
    <row r="3" spans="2:49" s="171" customFormat="1" ht="26" x14ac:dyDescent="0.6">
      <c r="C3" s="172"/>
      <c r="D3" s="172"/>
      <c r="E3" s="172"/>
      <c r="F3" s="172"/>
      <c r="G3" s="172"/>
      <c r="H3" s="172"/>
      <c r="I3" s="172"/>
      <c r="J3" s="172"/>
      <c r="K3" s="172"/>
      <c r="L3" s="172"/>
      <c r="M3" s="172"/>
      <c r="N3" s="172"/>
      <c r="O3" s="172"/>
      <c r="P3" s="172"/>
      <c r="Q3" s="172"/>
      <c r="R3" s="172"/>
      <c r="S3" s="172"/>
      <c r="T3" s="172"/>
      <c r="U3" s="172"/>
      <c r="V3" s="172"/>
      <c r="W3" s="172"/>
      <c r="X3" s="172"/>
      <c r="Y3" s="172"/>
    </row>
    <row r="4" spans="2:49" s="171" customFormat="1" ht="26" x14ac:dyDescent="0.6">
      <c r="C4" s="172"/>
      <c r="D4" s="172"/>
      <c r="E4" s="172"/>
      <c r="F4" s="172"/>
      <c r="G4" s="172"/>
      <c r="H4" s="172"/>
      <c r="I4" s="172"/>
      <c r="J4" s="172"/>
      <c r="K4" s="172"/>
      <c r="L4" s="172"/>
      <c r="M4" s="172"/>
      <c r="N4" s="172"/>
      <c r="O4" s="172"/>
      <c r="P4" s="172"/>
      <c r="Q4" s="172"/>
      <c r="R4" s="172"/>
      <c r="S4" s="172"/>
      <c r="T4" s="172"/>
      <c r="U4" s="172"/>
      <c r="V4" s="172"/>
      <c r="W4" s="172"/>
      <c r="X4" s="323" t="s">
        <v>169</v>
      </c>
      <c r="Y4" s="172"/>
    </row>
    <row r="5" spans="2:49" s="171" customFormat="1" ht="26" x14ac:dyDescent="0.6">
      <c r="C5" s="172"/>
      <c r="D5" s="172"/>
      <c r="E5" s="172"/>
      <c r="F5" s="172"/>
      <c r="G5" s="172"/>
      <c r="H5" s="172"/>
      <c r="I5" s="172"/>
      <c r="J5" s="172"/>
      <c r="K5" s="172"/>
      <c r="L5" s="172"/>
      <c r="M5" s="172"/>
      <c r="N5" s="172"/>
      <c r="O5" s="172"/>
      <c r="P5" s="172"/>
      <c r="Q5" s="172"/>
      <c r="R5" s="172"/>
      <c r="S5" s="172"/>
      <c r="T5" s="172"/>
      <c r="U5" s="172"/>
      <c r="V5" s="172"/>
      <c r="W5" s="172"/>
      <c r="X5" s="323" t="s">
        <v>168</v>
      </c>
      <c r="Y5" s="172"/>
    </row>
    <row r="6" spans="2:49" s="171" customFormat="1" ht="26" x14ac:dyDescent="0.6">
      <c r="C6" s="172"/>
      <c r="D6" s="172"/>
      <c r="E6" s="172"/>
      <c r="F6" s="172"/>
      <c r="G6" s="172"/>
      <c r="H6" s="172"/>
      <c r="I6" s="172"/>
      <c r="J6" s="172"/>
      <c r="K6" s="172"/>
      <c r="L6" s="172"/>
      <c r="M6" s="172"/>
      <c r="N6" s="172"/>
      <c r="O6" s="172"/>
      <c r="P6" s="172"/>
      <c r="Q6" s="172"/>
      <c r="R6" s="172"/>
      <c r="S6" s="172"/>
      <c r="T6" s="172"/>
      <c r="U6" s="172"/>
      <c r="V6" s="172"/>
      <c r="W6" s="172"/>
      <c r="Y6" s="172"/>
    </row>
    <row r="7" spans="2:49" s="171" customFormat="1" ht="26" x14ac:dyDescent="0.6">
      <c r="C7" s="172"/>
      <c r="D7" s="172"/>
      <c r="E7" s="172"/>
      <c r="F7" s="172"/>
      <c r="G7" s="172"/>
      <c r="H7" s="172"/>
      <c r="I7" s="172"/>
      <c r="J7" s="172"/>
      <c r="K7" s="172"/>
      <c r="L7" s="172"/>
      <c r="M7" s="172"/>
      <c r="N7" s="172"/>
      <c r="O7" s="172"/>
      <c r="P7" s="172"/>
      <c r="Q7" s="172"/>
      <c r="R7" s="172"/>
      <c r="S7" s="172"/>
      <c r="T7" s="172"/>
      <c r="U7" s="172"/>
      <c r="V7" s="172"/>
      <c r="W7" s="172"/>
      <c r="X7" s="172"/>
      <c r="Y7" s="172"/>
    </row>
    <row r="8" spans="2:49" s="171" customFormat="1" ht="26" x14ac:dyDescent="0.6">
      <c r="C8" s="172"/>
      <c r="D8" s="172"/>
      <c r="E8" s="172"/>
      <c r="F8" s="172"/>
      <c r="G8" s="172"/>
      <c r="H8" s="172"/>
      <c r="I8" s="172"/>
      <c r="J8" s="172"/>
      <c r="K8" s="172"/>
      <c r="L8" s="172"/>
      <c r="M8" s="172"/>
      <c r="N8" s="172"/>
      <c r="O8" s="172"/>
      <c r="P8" s="172"/>
      <c r="Q8" s="172"/>
      <c r="R8" s="172"/>
      <c r="S8" s="172"/>
      <c r="T8" s="172"/>
      <c r="U8" s="172"/>
      <c r="V8" s="172"/>
      <c r="W8" s="172"/>
      <c r="X8" s="172"/>
      <c r="Y8" s="172"/>
    </row>
    <row r="9" spans="2:49" s="171" customFormat="1" ht="26.5" thickBot="1" x14ac:dyDescent="0.65">
      <c r="C9" s="172"/>
      <c r="D9" s="172"/>
      <c r="E9" s="172"/>
      <c r="F9" s="172"/>
      <c r="G9" s="172"/>
      <c r="H9" s="172"/>
      <c r="I9" s="172"/>
      <c r="J9" s="172"/>
      <c r="K9" s="172"/>
      <c r="L9" s="172"/>
      <c r="M9" s="172"/>
      <c r="N9" s="172"/>
      <c r="O9" s="172"/>
      <c r="P9" s="172"/>
      <c r="Q9" s="172"/>
      <c r="R9" s="172"/>
      <c r="S9" s="172"/>
      <c r="T9" s="172"/>
      <c r="U9" s="172"/>
      <c r="V9" s="172"/>
      <c r="W9" s="172"/>
      <c r="X9" s="172"/>
      <c r="Y9" s="172"/>
      <c r="Z9" s="172"/>
    </row>
    <row r="10" spans="2:49" s="165" customFormat="1" ht="21.5" thickBot="1" x14ac:dyDescent="0.55000000000000004">
      <c r="B10" s="146"/>
      <c r="C10" s="9" t="s">
        <v>18</v>
      </c>
      <c r="D10" s="166"/>
      <c r="E10" s="166"/>
      <c r="F10" s="166"/>
      <c r="G10" s="166"/>
      <c r="I10" s="8"/>
      <c r="J10" s="8"/>
      <c r="K10" s="8"/>
      <c r="L10" s="8"/>
      <c r="M10" s="8"/>
      <c r="N10" s="167"/>
      <c r="O10" s="146"/>
      <c r="P10" s="9" t="s">
        <v>163</v>
      </c>
      <c r="Z10" s="168"/>
      <c r="AA10" s="146"/>
      <c r="AB10" s="9" t="s">
        <v>164</v>
      </c>
      <c r="AL10" s="168"/>
      <c r="AM10" s="146"/>
      <c r="AN10" s="9" t="s">
        <v>19</v>
      </c>
      <c r="AW10" s="168"/>
    </row>
    <row r="11" spans="2:49" s="112" customFormat="1" ht="21.5" thickBot="1" x14ac:dyDescent="0.55000000000000004">
      <c r="B11" s="142">
        <f>IFERROR(B10/$B$2,0)</f>
        <v>0</v>
      </c>
      <c r="C11" s="143" t="s">
        <v>8</v>
      </c>
      <c r="D11" s="144"/>
      <c r="E11" s="144"/>
      <c r="F11" s="144"/>
      <c r="G11" s="144"/>
      <c r="I11" s="145"/>
      <c r="J11" s="145"/>
      <c r="K11" s="145"/>
      <c r="L11" s="145"/>
      <c r="M11" s="145"/>
      <c r="N11" s="107"/>
      <c r="O11" s="142">
        <f>IFERROR(O10/$B$2,O10)</f>
        <v>0</v>
      </c>
      <c r="P11" s="143" t="s">
        <v>8</v>
      </c>
      <c r="AA11" s="142">
        <f>IFERROR(AA10/$B$2,AA10)</f>
        <v>0</v>
      </c>
      <c r="AB11" s="143" t="s">
        <v>8</v>
      </c>
      <c r="AM11" s="142">
        <f>IFERROR(AM10/$B$2,AM10)</f>
        <v>0</v>
      </c>
      <c r="AN11" s="143" t="s">
        <v>8</v>
      </c>
    </row>
    <row r="12" spans="2:49" ht="21.75" customHeight="1" thickBot="1" x14ac:dyDescent="0.55000000000000004">
      <c r="B12" s="116" t="s">
        <v>1</v>
      </c>
      <c r="C12" s="368" t="s">
        <v>29</v>
      </c>
      <c r="D12" s="369"/>
      <c r="E12" s="369"/>
      <c r="F12" s="369"/>
      <c r="G12" s="370"/>
      <c r="H12" s="362" t="s">
        <v>141</v>
      </c>
      <c r="I12" s="363"/>
      <c r="J12" s="363"/>
      <c r="K12" s="363"/>
      <c r="L12" s="363"/>
      <c r="M12" s="364"/>
      <c r="O12" s="116" t="str">
        <f>$B$12</f>
        <v>XT4</v>
      </c>
      <c r="P12" s="365" t="s">
        <v>15</v>
      </c>
      <c r="Q12" s="366"/>
      <c r="R12" s="366"/>
      <c r="S12" s="367"/>
      <c r="T12" s="362" t="s">
        <v>165</v>
      </c>
      <c r="U12" s="363"/>
      <c r="V12" s="363"/>
      <c r="W12" s="363"/>
      <c r="X12" s="363"/>
      <c r="Y12" s="364"/>
      <c r="AA12" s="116" t="str">
        <f>$B$12</f>
        <v>XT4</v>
      </c>
      <c r="AB12" s="365" t="s">
        <v>15</v>
      </c>
      <c r="AC12" s="366"/>
      <c r="AD12" s="366"/>
      <c r="AE12" s="367"/>
      <c r="AF12" s="362" t="s">
        <v>166</v>
      </c>
      <c r="AG12" s="363"/>
      <c r="AH12" s="363"/>
      <c r="AI12" s="363"/>
      <c r="AJ12" s="363"/>
      <c r="AK12" s="364"/>
      <c r="AM12" s="116" t="str">
        <f>$B$12</f>
        <v>XT4</v>
      </c>
      <c r="AN12" s="371" t="s">
        <v>15</v>
      </c>
      <c r="AO12" s="372"/>
      <c r="AP12" s="373"/>
      <c r="AQ12" s="362" t="s">
        <v>167</v>
      </c>
      <c r="AR12" s="363"/>
      <c r="AS12" s="363"/>
      <c r="AT12" s="363"/>
      <c r="AU12" s="363"/>
      <c r="AV12" s="364"/>
    </row>
    <row r="13" spans="2:49" s="134" customFormat="1" ht="39.75" customHeight="1" thickBot="1" x14ac:dyDescent="0.4">
      <c r="B13" s="135" t="s">
        <v>5</v>
      </c>
      <c r="C13" s="16">
        <v>0.02</v>
      </c>
      <c r="D13" s="17">
        <v>0.04</v>
      </c>
      <c r="E13" s="17">
        <v>0.08</v>
      </c>
      <c r="F13" s="17">
        <v>0.16</v>
      </c>
      <c r="G13" s="18">
        <v>0.32</v>
      </c>
      <c r="H13" s="28">
        <v>40</v>
      </c>
      <c r="I13" s="29">
        <v>60</v>
      </c>
      <c r="J13" s="29">
        <v>100</v>
      </c>
      <c r="K13" s="29">
        <v>150</v>
      </c>
      <c r="L13" s="29">
        <v>225</v>
      </c>
      <c r="M13" s="30">
        <v>250</v>
      </c>
      <c r="N13" s="136">
        <f>IFERROR(MATCH($B$2,H13:M13,0),7)</f>
        <v>7</v>
      </c>
      <c r="O13" s="93" t="s">
        <v>5</v>
      </c>
      <c r="P13" s="35">
        <v>1</v>
      </c>
      <c r="Q13" s="26">
        <v>1.5</v>
      </c>
      <c r="R13" s="26">
        <v>2</v>
      </c>
      <c r="S13" s="36">
        <v>5.5</v>
      </c>
      <c r="T13" s="34">
        <f>H13</f>
        <v>40</v>
      </c>
      <c r="U13" s="31">
        <f>I13</f>
        <v>60</v>
      </c>
      <c r="V13" s="31">
        <f t="shared" ref="V13:W13" si="0">J13</f>
        <v>100</v>
      </c>
      <c r="W13" s="31">
        <f t="shared" si="0"/>
        <v>150</v>
      </c>
      <c r="X13" s="31">
        <f>L13</f>
        <v>225</v>
      </c>
      <c r="Y13" s="32">
        <f>M13</f>
        <v>250</v>
      </c>
      <c r="Z13" s="136">
        <f>IFERROR(MATCH($B$2,T13:Y13,0),7)</f>
        <v>7</v>
      </c>
      <c r="AA13" s="93" t="s">
        <v>5</v>
      </c>
      <c r="AB13" s="35">
        <v>1</v>
      </c>
      <c r="AC13" s="26">
        <v>1.5</v>
      </c>
      <c r="AD13" s="26">
        <v>2</v>
      </c>
      <c r="AE13" s="36">
        <v>5.5</v>
      </c>
      <c r="AF13" s="34">
        <f>H13</f>
        <v>40</v>
      </c>
      <c r="AG13" s="31">
        <f>I13</f>
        <v>60</v>
      </c>
      <c r="AH13" s="31">
        <f t="shared" ref="AH13:AI13" si="1">J13</f>
        <v>100</v>
      </c>
      <c r="AI13" s="31">
        <f t="shared" si="1"/>
        <v>150</v>
      </c>
      <c r="AJ13" s="31">
        <f>L13</f>
        <v>225</v>
      </c>
      <c r="AK13" s="32">
        <f>M13</f>
        <v>250</v>
      </c>
      <c r="AL13" s="136">
        <f>IFERROR(MATCH($B$2,AF13:AK13,0),7)</f>
        <v>7</v>
      </c>
      <c r="AM13" s="133" t="s">
        <v>5</v>
      </c>
      <c r="AN13" s="16">
        <v>0.2</v>
      </c>
      <c r="AO13" s="17">
        <v>0.25</v>
      </c>
      <c r="AP13" s="18">
        <v>0.55000000000000004</v>
      </c>
      <c r="AQ13" s="28">
        <f>H13</f>
        <v>40</v>
      </c>
      <c r="AR13" s="29">
        <f>I13</f>
        <v>60</v>
      </c>
      <c r="AS13" s="29">
        <f t="shared" ref="AS13:AT13" si="2">J13</f>
        <v>100</v>
      </c>
      <c r="AT13" s="29">
        <f t="shared" si="2"/>
        <v>150</v>
      </c>
      <c r="AU13" s="29">
        <f>L13</f>
        <v>225</v>
      </c>
      <c r="AV13" s="30">
        <f>M13</f>
        <v>250</v>
      </c>
      <c r="AW13" s="136">
        <f>IFERROR(MATCH($B$2,AQ13:AV13,0),7)</f>
        <v>7</v>
      </c>
    </row>
    <row r="14" spans="2:49" ht="30" customHeight="1" x14ac:dyDescent="0.35">
      <c r="B14" s="123">
        <v>0.4</v>
      </c>
      <c r="C14" s="10" t="s">
        <v>6</v>
      </c>
      <c r="D14" s="4" t="s">
        <v>6</v>
      </c>
      <c r="E14" s="4" t="s">
        <v>6</v>
      </c>
      <c r="F14" s="4" t="s">
        <v>6</v>
      </c>
      <c r="G14" s="11" t="s">
        <v>6</v>
      </c>
      <c r="H14" s="40">
        <f>$B14*H$13</f>
        <v>16</v>
      </c>
      <c r="I14" s="41">
        <f t="shared" ref="I14:M44" si="3">$B14*I$13</f>
        <v>24</v>
      </c>
      <c r="J14" s="77">
        <f t="shared" si="3"/>
        <v>40</v>
      </c>
      <c r="K14" s="77">
        <f t="shared" si="3"/>
        <v>60</v>
      </c>
      <c r="L14" s="41">
        <f t="shared" si="3"/>
        <v>90</v>
      </c>
      <c r="M14" s="74">
        <f t="shared" si="3"/>
        <v>100</v>
      </c>
      <c r="N14" s="109" cm="1">
        <f t="array" ref="N14">IFERROR(INDEX(H14:M14,1,N$13),0)</f>
        <v>0</v>
      </c>
      <c r="O14" s="66" t="s">
        <v>9</v>
      </c>
      <c r="P14" s="118" t="s">
        <v>6</v>
      </c>
      <c r="Q14" s="23" t="s">
        <v>6</v>
      </c>
      <c r="R14" s="23" t="s">
        <v>6</v>
      </c>
      <c r="S14" s="119" t="s">
        <v>6</v>
      </c>
      <c r="T14" s="24" t="s">
        <v>9</v>
      </c>
      <c r="U14" s="22" t="s">
        <v>9</v>
      </c>
      <c r="V14" s="22" t="s">
        <v>9</v>
      </c>
      <c r="W14" s="22" t="s">
        <v>9</v>
      </c>
      <c r="X14" s="22" t="s">
        <v>9</v>
      </c>
      <c r="Y14" s="25" t="s">
        <v>9</v>
      </c>
      <c r="Z14" s="109" cm="1">
        <f t="array" ref="Z14">IFERROR(INDEX(T14:Y14,1,Z$13),0)</f>
        <v>0</v>
      </c>
      <c r="AA14" s="66" t="s">
        <v>9</v>
      </c>
      <c r="AB14" s="118" t="s">
        <v>6</v>
      </c>
      <c r="AC14" s="23" t="s">
        <v>6</v>
      </c>
      <c r="AD14" s="23" t="s">
        <v>6</v>
      </c>
      <c r="AE14" s="119" t="s">
        <v>6</v>
      </c>
      <c r="AF14" s="24" t="s">
        <v>9</v>
      </c>
      <c r="AG14" s="22" t="s">
        <v>9</v>
      </c>
      <c r="AH14" s="22" t="s">
        <v>9</v>
      </c>
      <c r="AI14" s="22" t="s">
        <v>9</v>
      </c>
      <c r="AJ14" s="22" t="s">
        <v>9</v>
      </c>
      <c r="AK14" s="25" t="s">
        <v>9</v>
      </c>
      <c r="AL14" s="107" cm="1">
        <f t="array" ref="AL14">IFERROR(INDEX(AF14:AK14,1,AL$13),0)</f>
        <v>0</v>
      </c>
      <c r="AM14" s="127" t="s">
        <v>9</v>
      </c>
      <c r="AN14" s="10" t="s">
        <v>6</v>
      </c>
      <c r="AO14" s="4" t="s">
        <v>6</v>
      </c>
      <c r="AP14" s="11" t="s">
        <v>6</v>
      </c>
      <c r="AQ14" s="20" t="s">
        <v>9</v>
      </c>
      <c r="AR14" s="19" t="s">
        <v>9</v>
      </c>
      <c r="AS14" s="19" t="s">
        <v>9</v>
      </c>
      <c r="AT14" s="19" t="s">
        <v>9</v>
      </c>
      <c r="AU14" s="19" t="s">
        <v>9</v>
      </c>
      <c r="AV14" s="21" t="s">
        <v>9</v>
      </c>
      <c r="AW14" s="107" cm="1">
        <f t="array" ref="AW14">IFERROR(INDEX(AQ14:AV14,1,AW$13),0)</f>
        <v>0</v>
      </c>
    </row>
    <row r="15" spans="2:49" ht="30" customHeight="1" x14ac:dyDescent="0.35">
      <c r="B15" s="124">
        <v>0.42000000000000004</v>
      </c>
      <c r="C15" s="12" t="s">
        <v>7</v>
      </c>
      <c r="D15" s="5" t="s">
        <v>6</v>
      </c>
      <c r="E15" s="5" t="s">
        <v>6</v>
      </c>
      <c r="F15" s="5" t="s">
        <v>6</v>
      </c>
      <c r="G15" s="13" t="s">
        <v>6</v>
      </c>
      <c r="H15" s="44">
        <f t="shared" ref="H15:H44" si="4">$B15*H$13</f>
        <v>16.8</v>
      </c>
      <c r="I15" s="45">
        <f t="shared" si="3"/>
        <v>25.200000000000003</v>
      </c>
      <c r="J15" s="78">
        <f t="shared" si="3"/>
        <v>42.000000000000007</v>
      </c>
      <c r="K15" s="78">
        <f t="shared" si="3"/>
        <v>63.000000000000007</v>
      </c>
      <c r="L15" s="45">
        <f t="shared" si="3"/>
        <v>94.500000000000014</v>
      </c>
      <c r="M15" s="75">
        <f t="shared" si="3"/>
        <v>105.00000000000001</v>
      </c>
      <c r="N15" s="109" cm="1">
        <f t="array" ref="N15">IFERROR(INDEX(H15:M15,1,N$13),0)</f>
        <v>0</v>
      </c>
      <c r="O15" s="67">
        <v>1</v>
      </c>
      <c r="P15" s="12" t="s">
        <v>7</v>
      </c>
      <c r="Q15" s="5" t="s">
        <v>6</v>
      </c>
      <c r="R15" s="5" t="s">
        <v>6</v>
      </c>
      <c r="S15" s="13" t="s">
        <v>6</v>
      </c>
      <c r="T15" s="82">
        <f>$O15*T$13</f>
        <v>40</v>
      </c>
      <c r="U15" s="83">
        <f t="shared" ref="U15:Y29" si="5">$O15*U$13</f>
        <v>60</v>
      </c>
      <c r="V15" s="83">
        <f t="shared" si="5"/>
        <v>100</v>
      </c>
      <c r="W15" s="83">
        <f t="shared" si="5"/>
        <v>150</v>
      </c>
      <c r="X15" s="80">
        <f t="shared" si="5"/>
        <v>225</v>
      </c>
      <c r="Y15" s="88">
        <f t="shared" si="5"/>
        <v>250</v>
      </c>
      <c r="Z15" s="107" cm="1">
        <f t="array" ref="Z15">IFERROR(INDEX(T15:Y15,1,Z$13),0)</f>
        <v>0</v>
      </c>
      <c r="AA15" s="67">
        <v>1</v>
      </c>
      <c r="AB15" s="12" t="s">
        <v>7</v>
      </c>
      <c r="AC15" s="5" t="s">
        <v>6</v>
      </c>
      <c r="AD15" s="5" t="s">
        <v>6</v>
      </c>
      <c r="AE15" s="13" t="s">
        <v>6</v>
      </c>
      <c r="AF15" s="82">
        <f>$AA15*AF$13</f>
        <v>40</v>
      </c>
      <c r="AG15" s="83">
        <f t="shared" ref="AG15:AK29" si="6">$AA15*AG$13</f>
        <v>60</v>
      </c>
      <c r="AH15" s="83">
        <f t="shared" si="6"/>
        <v>100</v>
      </c>
      <c r="AI15" s="83">
        <f t="shared" si="6"/>
        <v>150</v>
      </c>
      <c r="AJ15" s="80">
        <f t="shared" si="6"/>
        <v>225</v>
      </c>
      <c r="AK15" s="88">
        <f t="shared" si="6"/>
        <v>250</v>
      </c>
      <c r="AL15" s="107" cm="1">
        <f t="array" ref="AL15">IFERROR(INDEX(AF15:AK15,1,AL$13),0)</f>
        <v>0</v>
      </c>
      <c r="AM15" s="128">
        <v>0.2</v>
      </c>
      <c r="AN15" s="12" t="s">
        <v>7</v>
      </c>
      <c r="AO15" s="5" t="s">
        <v>6</v>
      </c>
      <c r="AP15" s="13" t="s">
        <v>6</v>
      </c>
      <c r="AQ15" s="82">
        <f>$AM15*AQ$13</f>
        <v>8</v>
      </c>
      <c r="AR15" s="83">
        <f t="shared" ref="AR15:AV21" si="7">$AM15*AR$13</f>
        <v>12</v>
      </c>
      <c r="AS15" s="83">
        <f t="shared" si="7"/>
        <v>20</v>
      </c>
      <c r="AT15" s="80">
        <f t="shared" si="7"/>
        <v>30</v>
      </c>
      <c r="AU15" s="59">
        <f t="shared" si="7"/>
        <v>45</v>
      </c>
      <c r="AV15" s="86">
        <f t="shared" si="7"/>
        <v>50</v>
      </c>
      <c r="AW15" s="107" cm="1">
        <f t="array" ref="AW15">IFERROR(INDEX(AQ15:AV15,1,AW$13),0)</f>
        <v>0</v>
      </c>
    </row>
    <row r="16" spans="2:49" ht="30" customHeight="1" x14ac:dyDescent="0.35">
      <c r="B16" s="124">
        <v>0.44</v>
      </c>
      <c r="C16" s="12" t="s">
        <v>6</v>
      </c>
      <c r="D16" s="5" t="s">
        <v>7</v>
      </c>
      <c r="E16" s="5" t="s">
        <v>6</v>
      </c>
      <c r="F16" s="5" t="s">
        <v>6</v>
      </c>
      <c r="G16" s="13" t="s">
        <v>6</v>
      </c>
      <c r="H16" s="44">
        <f t="shared" si="4"/>
        <v>17.600000000000001</v>
      </c>
      <c r="I16" s="45">
        <f t="shared" si="3"/>
        <v>26.4</v>
      </c>
      <c r="J16" s="78">
        <f t="shared" si="3"/>
        <v>44</v>
      </c>
      <c r="K16" s="78">
        <f t="shared" si="3"/>
        <v>66</v>
      </c>
      <c r="L16" s="45">
        <f t="shared" si="3"/>
        <v>99</v>
      </c>
      <c r="M16" s="75">
        <f t="shared" si="3"/>
        <v>110</v>
      </c>
      <c r="N16" s="109" cm="1">
        <f t="array" ref="N16">IFERROR(INDEX(H16:M16,1,N$13),0)</f>
        <v>0</v>
      </c>
      <c r="O16" s="67">
        <v>1.5</v>
      </c>
      <c r="P16" s="12" t="s">
        <v>6</v>
      </c>
      <c r="Q16" s="5" t="s">
        <v>7</v>
      </c>
      <c r="R16" s="5" t="s">
        <v>6</v>
      </c>
      <c r="S16" s="13" t="s">
        <v>6</v>
      </c>
      <c r="T16" s="82">
        <f t="shared" ref="T16:T29" si="8">$O16*T$13</f>
        <v>60</v>
      </c>
      <c r="U16" s="83">
        <f t="shared" si="5"/>
        <v>90</v>
      </c>
      <c r="V16" s="83">
        <f t="shared" si="5"/>
        <v>150</v>
      </c>
      <c r="W16" s="83">
        <f t="shared" si="5"/>
        <v>225</v>
      </c>
      <c r="X16" s="80">
        <f t="shared" si="5"/>
        <v>337.5</v>
      </c>
      <c r="Y16" s="88">
        <f t="shared" si="5"/>
        <v>375</v>
      </c>
      <c r="Z16" s="107" cm="1">
        <f t="array" ref="Z16">IFERROR(INDEX(T16:Y16,1,Z$13),0)</f>
        <v>0</v>
      </c>
      <c r="AA16" s="67">
        <v>1.5</v>
      </c>
      <c r="AB16" s="12" t="s">
        <v>6</v>
      </c>
      <c r="AC16" s="5" t="s">
        <v>7</v>
      </c>
      <c r="AD16" s="5" t="s">
        <v>6</v>
      </c>
      <c r="AE16" s="13" t="s">
        <v>6</v>
      </c>
      <c r="AF16" s="82">
        <f t="shared" ref="AF16:AF29" si="9">$AA16*AF$13</f>
        <v>60</v>
      </c>
      <c r="AG16" s="83">
        <f t="shared" si="6"/>
        <v>90</v>
      </c>
      <c r="AH16" s="83">
        <f t="shared" si="6"/>
        <v>150</v>
      </c>
      <c r="AI16" s="83">
        <f t="shared" si="6"/>
        <v>225</v>
      </c>
      <c r="AJ16" s="80">
        <f t="shared" si="6"/>
        <v>337.5</v>
      </c>
      <c r="AK16" s="88">
        <f t="shared" si="6"/>
        <v>375</v>
      </c>
      <c r="AL16" s="107" cm="1">
        <f t="array" ref="AL16">IFERROR(INDEX(AF16:AK16,1,AL$13),0)</f>
        <v>0</v>
      </c>
      <c r="AM16" s="128">
        <v>0.25</v>
      </c>
      <c r="AN16" s="12" t="s">
        <v>6</v>
      </c>
      <c r="AO16" s="5" t="s">
        <v>7</v>
      </c>
      <c r="AP16" s="13" t="s">
        <v>6</v>
      </c>
      <c r="AQ16" s="82">
        <f t="shared" ref="AQ16:AQ21" si="10">$AM16*AQ$13</f>
        <v>10</v>
      </c>
      <c r="AR16" s="83">
        <f t="shared" si="7"/>
        <v>15</v>
      </c>
      <c r="AS16" s="83">
        <f t="shared" si="7"/>
        <v>25</v>
      </c>
      <c r="AT16" s="80">
        <f t="shared" si="7"/>
        <v>37.5</v>
      </c>
      <c r="AU16" s="59">
        <f t="shared" si="7"/>
        <v>56.25</v>
      </c>
      <c r="AV16" s="86">
        <f t="shared" si="7"/>
        <v>62.5</v>
      </c>
      <c r="AW16" s="107" cm="1">
        <f t="array" ref="AW16">IFERROR(INDEX(AQ16:AV16,1,AW$13),0)</f>
        <v>0</v>
      </c>
    </row>
    <row r="17" spans="2:49" ht="30" customHeight="1" x14ac:dyDescent="0.35">
      <c r="B17" s="124">
        <v>0.46</v>
      </c>
      <c r="C17" s="12" t="s">
        <v>7</v>
      </c>
      <c r="D17" s="5" t="s">
        <v>7</v>
      </c>
      <c r="E17" s="5" t="s">
        <v>6</v>
      </c>
      <c r="F17" s="5" t="s">
        <v>6</v>
      </c>
      <c r="G17" s="13" t="s">
        <v>6</v>
      </c>
      <c r="H17" s="44">
        <f t="shared" si="4"/>
        <v>18.400000000000002</v>
      </c>
      <c r="I17" s="45">
        <f t="shared" si="3"/>
        <v>27.6</v>
      </c>
      <c r="J17" s="78">
        <f t="shared" si="3"/>
        <v>46</v>
      </c>
      <c r="K17" s="78">
        <f t="shared" si="3"/>
        <v>69</v>
      </c>
      <c r="L17" s="45">
        <f t="shared" si="3"/>
        <v>103.5</v>
      </c>
      <c r="M17" s="75">
        <f t="shared" si="3"/>
        <v>115</v>
      </c>
      <c r="N17" s="109" cm="1">
        <f t="array" ref="N17">IFERROR(INDEX(H17:M17,1,N$13),0)</f>
        <v>0</v>
      </c>
      <c r="O17" s="67">
        <v>2</v>
      </c>
      <c r="P17" s="12" t="s">
        <v>6</v>
      </c>
      <c r="Q17" s="5" t="s">
        <v>6</v>
      </c>
      <c r="R17" s="5" t="s">
        <v>7</v>
      </c>
      <c r="S17" s="13" t="s">
        <v>6</v>
      </c>
      <c r="T17" s="82">
        <f t="shared" si="8"/>
        <v>80</v>
      </c>
      <c r="U17" s="83">
        <f t="shared" si="5"/>
        <v>120</v>
      </c>
      <c r="V17" s="83">
        <f t="shared" si="5"/>
        <v>200</v>
      </c>
      <c r="W17" s="83">
        <f t="shared" si="5"/>
        <v>300</v>
      </c>
      <c r="X17" s="80">
        <f t="shared" si="5"/>
        <v>450</v>
      </c>
      <c r="Y17" s="88">
        <f t="shared" si="5"/>
        <v>500</v>
      </c>
      <c r="Z17" s="107" cm="1">
        <f t="array" ref="Z17">IFERROR(INDEX(T17:Y17,1,Z$13),0)</f>
        <v>0</v>
      </c>
      <c r="AA17" s="67">
        <v>2</v>
      </c>
      <c r="AB17" s="120" t="s">
        <v>6</v>
      </c>
      <c r="AC17" s="64" t="s">
        <v>6</v>
      </c>
      <c r="AD17" s="64" t="s">
        <v>13</v>
      </c>
      <c r="AE17" s="126" t="s">
        <v>6</v>
      </c>
      <c r="AF17" s="82">
        <f t="shared" si="9"/>
        <v>80</v>
      </c>
      <c r="AG17" s="83">
        <f t="shared" si="6"/>
        <v>120</v>
      </c>
      <c r="AH17" s="83">
        <f t="shared" si="6"/>
        <v>200</v>
      </c>
      <c r="AI17" s="83">
        <f t="shared" si="6"/>
        <v>300</v>
      </c>
      <c r="AJ17" s="80">
        <f t="shared" si="6"/>
        <v>450</v>
      </c>
      <c r="AK17" s="88">
        <f t="shared" si="6"/>
        <v>500</v>
      </c>
      <c r="AL17" s="107" cm="1">
        <f t="array" ref="AL17">IFERROR(INDEX(AF17:AK17,1,AL$13),0)</f>
        <v>0</v>
      </c>
      <c r="AM17" s="128">
        <v>0.45</v>
      </c>
      <c r="AN17" s="12" t="s">
        <v>7</v>
      </c>
      <c r="AO17" s="5" t="s">
        <v>7</v>
      </c>
      <c r="AP17" s="13" t="s">
        <v>6</v>
      </c>
      <c r="AQ17" s="82">
        <f t="shared" si="10"/>
        <v>18</v>
      </c>
      <c r="AR17" s="83">
        <f t="shared" si="7"/>
        <v>27</v>
      </c>
      <c r="AS17" s="83">
        <f t="shared" si="7"/>
        <v>45</v>
      </c>
      <c r="AT17" s="80">
        <f t="shared" si="7"/>
        <v>67.5</v>
      </c>
      <c r="AU17" s="59">
        <f t="shared" si="7"/>
        <v>101.25</v>
      </c>
      <c r="AV17" s="86">
        <f t="shared" si="7"/>
        <v>112.5</v>
      </c>
      <c r="AW17" s="107" cm="1">
        <f t="array" ref="AW17">IFERROR(INDEX(AQ17:AV17,1,AW$13),0)</f>
        <v>0</v>
      </c>
    </row>
    <row r="18" spans="2:49" ht="30" customHeight="1" x14ac:dyDescent="0.35">
      <c r="B18" s="124">
        <v>0.48000000000000004</v>
      </c>
      <c r="C18" s="12" t="s">
        <v>6</v>
      </c>
      <c r="D18" s="5" t="s">
        <v>6</v>
      </c>
      <c r="E18" s="5" t="s">
        <v>7</v>
      </c>
      <c r="F18" s="5" t="s">
        <v>6</v>
      </c>
      <c r="G18" s="13" t="s">
        <v>6</v>
      </c>
      <c r="H18" s="44">
        <f t="shared" si="4"/>
        <v>19.200000000000003</v>
      </c>
      <c r="I18" s="45">
        <f t="shared" si="3"/>
        <v>28.8</v>
      </c>
      <c r="J18" s="78">
        <f t="shared" si="3"/>
        <v>48.000000000000007</v>
      </c>
      <c r="K18" s="78">
        <f t="shared" si="3"/>
        <v>72</v>
      </c>
      <c r="L18" s="45">
        <f t="shared" si="3"/>
        <v>108.00000000000001</v>
      </c>
      <c r="M18" s="75">
        <f t="shared" si="3"/>
        <v>120.00000000000001</v>
      </c>
      <c r="N18" s="109" cm="1">
        <f t="array" ref="N18">IFERROR(INDEX(H18:M18,1,N$13),0)</f>
        <v>0</v>
      </c>
      <c r="O18" s="67">
        <v>2.5</v>
      </c>
      <c r="P18" s="120" t="s">
        <v>13</v>
      </c>
      <c r="Q18" s="64" t="s">
        <v>13</v>
      </c>
      <c r="R18" s="64" t="s">
        <v>6</v>
      </c>
      <c r="S18" s="13" t="s">
        <v>6</v>
      </c>
      <c r="T18" s="82">
        <f t="shared" si="8"/>
        <v>100</v>
      </c>
      <c r="U18" s="83">
        <f t="shared" si="5"/>
        <v>150</v>
      </c>
      <c r="V18" s="83">
        <f t="shared" si="5"/>
        <v>250</v>
      </c>
      <c r="W18" s="83">
        <f t="shared" si="5"/>
        <v>375</v>
      </c>
      <c r="X18" s="80">
        <f t="shared" si="5"/>
        <v>562.5</v>
      </c>
      <c r="Y18" s="88">
        <f t="shared" si="5"/>
        <v>625</v>
      </c>
      <c r="Z18" s="107" cm="1">
        <f t="array" ref="Z18">IFERROR(INDEX(T18:Y18,1,Z$13),0)</f>
        <v>0</v>
      </c>
      <c r="AA18" s="67">
        <v>2.5</v>
      </c>
      <c r="AB18" s="120" t="s">
        <v>13</v>
      </c>
      <c r="AC18" s="64" t="s">
        <v>13</v>
      </c>
      <c r="AD18" s="64" t="s">
        <v>6</v>
      </c>
      <c r="AE18" s="126" t="s">
        <v>6</v>
      </c>
      <c r="AF18" s="82">
        <f t="shared" si="9"/>
        <v>100</v>
      </c>
      <c r="AG18" s="83">
        <f t="shared" si="6"/>
        <v>150</v>
      </c>
      <c r="AH18" s="83">
        <f t="shared" si="6"/>
        <v>250</v>
      </c>
      <c r="AI18" s="83">
        <f t="shared" si="6"/>
        <v>375</v>
      </c>
      <c r="AJ18" s="80">
        <f t="shared" si="6"/>
        <v>562.5</v>
      </c>
      <c r="AK18" s="88">
        <f t="shared" si="6"/>
        <v>625</v>
      </c>
      <c r="AL18" s="107" cm="1">
        <f t="array" ref="AL18">IFERROR(INDEX(AF18:AK18,1,AL$13),0)</f>
        <v>0</v>
      </c>
      <c r="AM18" s="128">
        <v>0.55000000000000004</v>
      </c>
      <c r="AN18" s="12" t="s">
        <v>6</v>
      </c>
      <c r="AO18" s="5" t="s">
        <v>6</v>
      </c>
      <c r="AP18" s="13" t="s">
        <v>7</v>
      </c>
      <c r="AQ18" s="82">
        <f t="shared" si="10"/>
        <v>22</v>
      </c>
      <c r="AR18" s="83">
        <f t="shared" si="7"/>
        <v>33</v>
      </c>
      <c r="AS18" s="83">
        <f t="shared" si="7"/>
        <v>55.000000000000007</v>
      </c>
      <c r="AT18" s="80">
        <f t="shared" si="7"/>
        <v>82.5</v>
      </c>
      <c r="AU18" s="59">
        <f t="shared" si="7"/>
        <v>123.75000000000001</v>
      </c>
      <c r="AV18" s="86">
        <f t="shared" si="7"/>
        <v>137.5</v>
      </c>
      <c r="AW18" s="107" cm="1">
        <f t="array" ref="AW18">IFERROR(INDEX(AQ18:AV18,1,AW$13),0)</f>
        <v>0</v>
      </c>
    </row>
    <row r="19" spans="2:49" ht="30" customHeight="1" x14ac:dyDescent="0.35">
      <c r="B19" s="124">
        <v>0.5</v>
      </c>
      <c r="C19" s="12" t="s">
        <v>7</v>
      </c>
      <c r="D19" s="5" t="s">
        <v>6</v>
      </c>
      <c r="E19" s="5" t="s">
        <v>7</v>
      </c>
      <c r="F19" s="5" t="s">
        <v>6</v>
      </c>
      <c r="G19" s="13" t="s">
        <v>6</v>
      </c>
      <c r="H19" s="44">
        <f t="shared" si="4"/>
        <v>20</v>
      </c>
      <c r="I19" s="45">
        <f t="shared" si="3"/>
        <v>30</v>
      </c>
      <c r="J19" s="78">
        <f t="shared" si="3"/>
        <v>50</v>
      </c>
      <c r="K19" s="78">
        <f t="shared" si="3"/>
        <v>75</v>
      </c>
      <c r="L19" s="45">
        <f t="shared" si="3"/>
        <v>112.5</v>
      </c>
      <c r="M19" s="75">
        <f t="shared" si="3"/>
        <v>125</v>
      </c>
      <c r="N19" s="109" cm="1">
        <f t="array" ref="N19">IFERROR(INDEX(H19:M19,1,N$13),0)</f>
        <v>0</v>
      </c>
      <c r="O19" s="67">
        <v>3</v>
      </c>
      <c r="P19" s="12" t="s">
        <v>7</v>
      </c>
      <c r="Q19" s="5" t="s">
        <v>6</v>
      </c>
      <c r="R19" s="5" t="s">
        <v>7</v>
      </c>
      <c r="S19" s="13" t="s">
        <v>6</v>
      </c>
      <c r="T19" s="82">
        <f t="shared" si="8"/>
        <v>120</v>
      </c>
      <c r="U19" s="83">
        <f t="shared" si="5"/>
        <v>180</v>
      </c>
      <c r="V19" s="83">
        <f t="shared" si="5"/>
        <v>300</v>
      </c>
      <c r="W19" s="83">
        <f t="shared" si="5"/>
        <v>450</v>
      </c>
      <c r="X19" s="80">
        <f t="shared" si="5"/>
        <v>675</v>
      </c>
      <c r="Y19" s="88">
        <f t="shared" si="5"/>
        <v>750</v>
      </c>
      <c r="Z19" s="107" cm="1">
        <f t="array" ref="Z19">IFERROR(INDEX(T19:Y19,1,Z$13),0)</f>
        <v>0</v>
      </c>
      <c r="AA19" s="67">
        <v>3</v>
      </c>
      <c r="AB19" s="12" t="s">
        <v>7</v>
      </c>
      <c r="AC19" s="5" t="s">
        <v>6</v>
      </c>
      <c r="AD19" s="5" t="s">
        <v>7</v>
      </c>
      <c r="AE19" s="13" t="s">
        <v>6</v>
      </c>
      <c r="AF19" s="82">
        <f t="shared" si="9"/>
        <v>120</v>
      </c>
      <c r="AG19" s="83">
        <f t="shared" si="6"/>
        <v>180</v>
      </c>
      <c r="AH19" s="83">
        <f t="shared" si="6"/>
        <v>300</v>
      </c>
      <c r="AI19" s="83">
        <f t="shared" si="6"/>
        <v>450</v>
      </c>
      <c r="AJ19" s="80">
        <f t="shared" si="6"/>
        <v>675</v>
      </c>
      <c r="AK19" s="88">
        <f t="shared" si="6"/>
        <v>750</v>
      </c>
      <c r="AL19" s="107" cm="1">
        <f t="array" ref="AL19">IFERROR(INDEX(AF19:AK19,1,AL$13),0)</f>
        <v>0</v>
      </c>
      <c r="AM19" s="128">
        <v>0.75</v>
      </c>
      <c r="AN19" s="12" t="s">
        <v>7</v>
      </c>
      <c r="AO19" s="5" t="s">
        <v>6</v>
      </c>
      <c r="AP19" s="13" t="s">
        <v>7</v>
      </c>
      <c r="AQ19" s="82">
        <f t="shared" si="10"/>
        <v>30</v>
      </c>
      <c r="AR19" s="83">
        <f t="shared" si="7"/>
        <v>45</v>
      </c>
      <c r="AS19" s="83">
        <f t="shared" si="7"/>
        <v>75</v>
      </c>
      <c r="AT19" s="80">
        <f t="shared" si="7"/>
        <v>112.5</v>
      </c>
      <c r="AU19" s="59">
        <f t="shared" si="7"/>
        <v>168.75</v>
      </c>
      <c r="AV19" s="86">
        <f t="shared" si="7"/>
        <v>187.5</v>
      </c>
      <c r="AW19" s="107" cm="1">
        <f t="array" ref="AW19">IFERROR(INDEX(AQ19:AV19,1,AW$13),0)</f>
        <v>0</v>
      </c>
    </row>
    <row r="20" spans="2:49" ht="30" customHeight="1" x14ac:dyDescent="0.35">
      <c r="B20" s="124">
        <v>0.52</v>
      </c>
      <c r="C20" s="12" t="s">
        <v>6</v>
      </c>
      <c r="D20" s="5" t="s">
        <v>7</v>
      </c>
      <c r="E20" s="5" t="s">
        <v>7</v>
      </c>
      <c r="F20" s="5" t="s">
        <v>6</v>
      </c>
      <c r="G20" s="13" t="s">
        <v>6</v>
      </c>
      <c r="H20" s="44">
        <f t="shared" si="4"/>
        <v>20.8</v>
      </c>
      <c r="I20" s="45">
        <f t="shared" si="3"/>
        <v>31.200000000000003</v>
      </c>
      <c r="J20" s="78">
        <f t="shared" si="3"/>
        <v>52</v>
      </c>
      <c r="K20" s="78">
        <f t="shared" si="3"/>
        <v>78</v>
      </c>
      <c r="L20" s="45">
        <f t="shared" si="3"/>
        <v>117</v>
      </c>
      <c r="M20" s="75">
        <f t="shared" si="3"/>
        <v>130</v>
      </c>
      <c r="N20" s="109" cm="1">
        <f t="array" ref="N20">IFERROR(INDEX(H20:M20,1,N$13),0)</f>
        <v>0</v>
      </c>
      <c r="O20" s="67">
        <v>3.5</v>
      </c>
      <c r="P20" s="12" t="s">
        <v>6</v>
      </c>
      <c r="Q20" s="5" t="s">
        <v>7</v>
      </c>
      <c r="R20" s="5" t="s">
        <v>7</v>
      </c>
      <c r="S20" s="13" t="s">
        <v>6</v>
      </c>
      <c r="T20" s="82">
        <f t="shared" si="8"/>
        <v>140</v>
      </c>
      <c r="U20" s="83">
        <f t="shared" si="5"/>
        <v>210</v>
      </c>
      <c r="V20" s="83">
        <f t="shared" si="5"/>
        <v>350</v>
      </c>
      <c r="W20" s="83">
        <f t="shared" si="5"/>
        <v>525</v>
      </c>
      <c r="X20" s="80">
        <f t="shared" si="5"/>
        <v>787.5</v>
      </c>
      <c r="Y20" s="88">
        <f t="shared" si="5"/>
        <v>875</v>
      </c>
      <c r="Z20" s="107" cm="1">
        <f t="array" ref="Z20">IFERROR(INDEX(T20:Y20,1,Z$13),0)</f>
        <v>0</v>
      </c>
      <c r="AA20" s="67">
        <v>3.5</v>
      </c>
      <c r="AB20" s="12" t="s">
        <v>6</v>
      </c>
      <c r="AC20" s="5" t="s">
        <v>7</v>
      </c>
      <c r="AD20" s="5" t="s">
        <v>7</v>
      </c>
      <c r="AE20" s="13" t="s">
        <v>6</v>
      </c>
      <c r="AF20" s="82">
        <f t="shared" si="9"/>
        <v>140</v>
      </c>
      <c r="AG20" s="83">
        <f t="shared" si="6"/>
        <v>210</v>
      </c>
      <c r="AH20" s="83">
        <f t="shared" si="6"/>
        <v>350</v>
      </c>
      <c r="AI20" s="83">
        <f t="shared" si="6"/>
        <v>525</v>
      </c>
      <c r="AJ20" s="80">
        <f t="shared" si="6"/>
        <v>787.5</v>
      </c>
      <c r="AK20" s="88">
        <f t="shared" si="6"/>
        <v>875</v>
      </c>
      <c r="AL20" s="107" cm="1">
        <f t="array" ref="AL20">IFERROR(INDEX(AF20:AK20,1,AL$13),0)</f>
        <v>0</v>
      </c>
      <c r="AM20" s="128">
        <v>0.8</v>
      </c>
      <c r="AN20" s="12" t="s">
        <v>6</v>
      </c>
      <c r="AO20" s="5" t="s">
        <v>7</v>
      </c>
      <c r="AP20" s="13" t="s">
        <v>7</v>
      </c>
      <c r="AQ20" s="82">
        <f t="shared" si="10"/>
        <v>32</v>
      </c>
      <c r="AR20" s="83">
        <f t="shared" si="7"/>
        <v>48</v>
      </c>
      <c r="AS20" s="83">
        <f t="shared" si="7"/>
        <v>80</v>
      </c>
      <c r="AT20" s="80">
        <f t="shared" si="7"/>
        <v>120</v>
      </c>
      <c r="AU20" s="59">
        <f t="shared" si="7"/>
        <v>180</v>
      </c>
      <c r="AV20" s="86">
        <f t="shared" si="7"/>
        <v>200</v>
      </c>
      <c r="AW20" s="107" cm="1">
        <f t="array" ref="AW20">IFERROR(INDEX(AQ20:AV20,1,AW$13),0)</f>
        <v>0</v>
      </c>
    </row>
    <row r="21" spans="2:49" ht="30" customHeight="1" thickBot="1" x14ac:dyDescent="0.4">
      <c r="B21" s="124">
        <v>0.54</v>
      </c>
      <c r="C21" s="12" t="s">
        <v>7</v>
      </c>
      <c r="D21" s="5" t="s">
        <v>7</v>
      </c>
      <c r="E21" s="5" t="s">
        <v>7</v>
      </c>
      <c r="F21" s="5" t="s">
        <v>6</v>
      </c>
      <c r="G21" s="13" t="s">
        <v>6</v>
      </c>
      <c r="H21" s="44">
        <f t="shared" si="4"/>
        <v>21.6</v>
      </c>
      <c r="I21" s="45">
        <f t="shared" si="3"/>
        <v>32.400000000000006</v>
      </c>
      <c r="J21" s="78">
        <f t="shared" si="3"/>
        <v>54</v>
      </c>
      <c r="K21" s="78">
        <f t="shared" si="3"/>
        <v>81</v>
      </c>
      <c r="L21" s="45">
        <f t="shared" si="3"/>
        <v>121.50000000000001</v>
      </c>
      <c r="M21" s="75">
        <f t="shared" si="3"/>
        <v>135</v>
      </c>
      <c r="N21" s="109" cm="1">
        <f t="array" ref="N21">IFERROR(INDEX(H21:M21,1,N$13),0)</f>
        <v>0</v>
      </c>
      <c r="O21" s="67">
        <v>4.5</v>
      </c>
      <c r="P21" s="12" t="s">
        <v>7</v>
      </c>
      <c r="Q21" s="5" t="s">
        <v>7</v>
      </c>
      <c r="R21" s="5" t="s">
        <v>7</v>
      </c>
      <c r="S21" s="13" t="s">
        <v>6</v>
      </c>
      <c r="T21" s="82">
        <f t="shared" si="8"/>
        <v>180</v>
      </c>
      <c r="U21" s="83">
        <f t="shared" si="5"/>
        <v>270</v>
      </c>
      <c r="V21" s="83">
        <f t="shared" si="5"/>
        <v>450</v>
      </c>
      <c r="W21" s="83">
        <f t="shared" si="5"/>
        <v>675</v>
      </c>
      <c r="X21" s="80">
        <f t="shared" si="5"/>
        <v>1012.5</v>
      </c>
      <c r="Y21" s="88">
        <f t="shared" si="5"/>
        <v>1125</v>
      </c>
      <c r="Z21" s="107" cm="1">
        <f t="array" ref="Z21">IFERROR(INDEX(T21:Y21,1,Z$13),0)</f>
        <v>0</v>
      </c>
      <c r="AA21" s="67">
        <v>4.5</v>
      </c>
      <c r="AB21" s="12" t="s">
        <v>7</v>
      </c>
      <c r="AC21" s="5" t="s">
        <v>7</v>
      </c>
      <c r="AD21" s="5" t="s">
        <v>7</v>
      </c>
      <c r="AE21" s="13" t="s">
        <v>6</v>
      </c>
      <c r="AF21" s="82">
        <f t="shared" si="9"/>
        <v>180</v>
      </c>
      <c r="AG21" s="83">
        <f t="shared" si="6"/>
        <v>270</v>
      </c>
      <c r="AH21" s="83">
        <f t="shared" si="6"/>
        <v>450</v>
      </c>
      <c r="AI21" s="83">
        <f t="shared" si="6"/>
        <v>675</v>
      </c>
      <c r="AJ21" s="80">
        <f t="shared" si="6"/>
        <v>1012.5</v>
      </c>
      <c r="AK21" s="88">
        <f t="shared" si="6"/>
        <v>1125</v>
      </c>
      <c r="AL21" s="107" cm="1">
        <f t="array" ref="AL21">IFERROR(INDEX(AF21:AK21,1,AL$13),0)</f>
        <v>0</v>
      </c>
      <c r="AM21" s="129">
        <v>1</v>
      </c>
      <c r="AN21" s="27" t="s">
        <v>7</v>
      </c>
      <c r="AO21" s="14" t="s">
        <v>7</v>
      </c>
      <c r="AP21" s="15" t="s">
        <v>7</v>
      </c>
      <c r="AQ21" s="84">
        <f t="shared" si="10"/>
        <v>40</v>
      </c>
      <c r="AR21" s="85">
        <f t="shared" si="7"/>
        <v>60</v>
      </c>
      <c r="AS21" s="85">
        <f t="shared" si="7"/>
        <v>100</v>
      </c>
      <c r="AT21" s="81">
        <f t="shared" si="7"/>
        <v>150</v>
      </c>
      <c r="AU21" s="62">
        <f t="shared" si="7"/>
        <v>225</v>
      </c>
      <c r="AV21" s="87">
        <f t="shared" si="7"/>
        <v>250</v>
      </c>
      <c r="AW21" s="107" cm="1">
        <f t="array" ref="AW21">IFERROR(INDEX(AQ21:AV21,1,AW$13),0)</f>
        <v>0</v>
      </c>
    </row>
    <row r="22" spans="2:49" ht="30" customHeight="1" x14ac:dyDescent="0.35">
      <c r="B22" s="124">
        <v>0.56000000000000005</v>
      </c>
      <c r="C22" s="12" t="s">
        <v>6</v>
      </c>
      <c r="D22" s="5" t="s">
        <v>6</v>
      </c>
      <c r="E22" s="5" t="s">
        <v>6</v>
      </c>
      <c r="F22" s="5" t="s">
        <v>7</v>
      </c>
      <c r="G22" s="13" t="s">
        <v>6</v>
      </c>
      <c r="H22" s="44">
        <f t="shared" si="4"/>
        <v>22.400000000000002</v>
      </c>
      <c r="I22" s="45">
        <f t="shared" si="3"/>
        <v>33.6</v>
      </c>
      <c r="J22" s="78">
        <f t="shared" si="3"/>
        <v>56.000000000000007</v>
      </c>
      <c r="K22" s="78">
        <f t="shared" si="3"/>
        <v>84.000000000000014</v>
      </c>
      <c r="L22" s="45">
        <f t="shared" si="3"/>
        <v>126.00000000000001</v>
      </c>
      <c r="M22" s="75">
        <f t="shared" si="3"/>
        <v>140</v>
      </c>
      <c r="N22" s="109" cm="1">
        <f t="array" ref="N22">IFERROR(INDEX(H22:M22,1,N$13),0)</f>
        <v>0</v>
      </c>
      <c r="O22" s="67">
        <v>5.5</v>
      </c>
      <c r="P22" s="12" t="s">
        <v>6</v>
      </c>
      <c r="Q22" s="5" t="s">
        <v>6</v>
      </c>
      <c r="R22" s="5" t="s">
        <v>6</v>
      </c>
      <c r="S22" s="13" t="s">
        <v>7</v>
      </c>
      <c r="T22" s="82">
        <f t="shared" si="8"/>
        <v>220</v>
      </c>
      <c r="U22" s="83">
        <f t="shared" si="5"/>
        <v>330</v>
      </c>
      <c r="V22" s="83">
        <f t="shared" si="5"/>
        <v>550</v>
      </c>
      <c r="W22" s="83">
        <f t="shared" si="5"/>
        <v>825</v>
      </c>
      <c r="X22" s="80">
        <f t="shared" si="5"/>
        <v>1237.5</v>
      </c>
      <c r="Y22" s="88">
        <f t="shared" si="5"/>
        <v>1375</v>
      </c>
      <c r="Z22" s="107" cm="1">
        <f t="array" ref="Z22">IFERROR(INDEX(T22:Y22,1,Z$13),0)</f>
        <v>0</v>
      </c>
      <c r="AA22" s="67">
        <v>5.5</v>
      </c>
      <c r="AB22" s="12" t="s">
        <v>6</v>
      </c>
      <c r="AC22" s="5" t="s">
        <v>6</v>
      </c>
      <c r="AD22" s="5" t="s">
        <v>6</v>
      </c>
      <c r="AE22" s="13" t="s">
        <v>7</v>
      </c>
      <c r="AF22" s="82">
        <f t="shared" si="9"/>
        <v>220</v>
      </c>
      <c r="AG22" s="83">
        <f t="shared" si="6"/>
        <v>330</v>
      </c>
      <c r="AH22" s="83">
        <f t="shared" si="6"/>
        <v>550</v>
      </c>
      <c r="AI22" s="83">
        <f t="shared" si="6"/>
        <v>825</v>
      </c>
      <c r="AJ22" s="80">
        <f t="shared" si="6"/>
        <v>1237.5</v>
      </c>
      <c r="AK22" s="88">
        <f t="shared" si="6"/>
        <v>1375</v>
      </c>
      <c r="AL22" s="107" cm="1">
        <f t="array" ref="AL22">IFERROR(INDEX(AF22:AK22,1,AL$13),0)</f>
        <v>0</v>
      </c>
    </row>
    <row r="23" spans="2:49" ht="30" customHeight="1" x14ac:dyDescent="0.35">
      <c r="B23" s="124">
        <v>0.58000000000000007</v>
      </c>
      <c r="C23" s="12" t="s">
        <v>7</v>
      </c>
      <c r="D23" s="5" t="s">
        <v>6</v>
      </c>
      <c r="E23" s="5" t="s">
        <v>6</v>
      </c>
      <c r="F23" s="5" t="s">
        <v>7</v>
      </c>
      <c r="G23" s="13" t="s">
        <v>6</v>
      </c>
      <c r="H23" s="44">
        <f t="shared" si="4"/>
        <v>23.200000000000003</v>
      </c>
      <c r="I23" s="45">
        <f t="shared" si="3"/>
        <v>34.800000000000004</v>
      </c>
      <c r="J23" s="78">
        <f t="shared" si="3"/>
        <v>58.000000000000007</v>
      </c>
      <c r="K23" s="78">
        <f t="shared" si="3"/>
        <v>87.000000000000014</v>
      </c>
      <c r="L23" s="45">
        <f t="shared" si="3"/>
        <v>130.50000000000003</v>
      </c>
      <c r="M23" s="75">
        <f t="shared" si="3"/>
        <v>145.00000000000003</v>
      </c>
      <c r="N23" s="109" cm="1">
        <f t="array" ref="N23">IFERROR(INDEX(H23:M23,1,N$13),0)</f>
        <v>0</v>
      </c>
      <c r="O23" s="67">
        <v>6.5</v>
      </c>
      <c r="P23" s="12" t="s">
        <v>7</v>
      </c>
      <c r="Q23" s="5" t="s">
        <v>6</v>
      </c>
      <c r="R23" s="5" t="s">
        <v>6</v>
      </c>
      <c r="S23" s="13" t="s">
        <v>7</v>
      </c>
      <c r="T23" s="82">
        <f t="shared" si="8"/>
        <v>260</v>
      </c>
      <c r="U23" s="83">
        <f t="shared" si="5"/>
        <v>390</v>
      </c>
      <c r="V23" s="83">
        <f t="shared" si="5"/>
        <v>650</v>
      </c>
      <c r="W23" s="83">
        <f t="shared" si="5"/>
        <v>975</v>
      </c>
      <c r="X23" s="80">
        <f t="shared" si="5"/>
        <v>1462.5</v>
      </c>
      <c r="Y23" s="88">
        <f t="shared" si="5"/>
        <v>1625</v>
      </c>
      <c r="Z23" s="107" cm="1">
        <f t="array" ref="Z23">IFERROR(INDEX(T23:Y23,1,Z$13),0)</f>
        <v>0</v>
      </c>
      <c r="AA23" s="67">
        <v>6.5</v>
      </c>
      <c r="AB23" s="12" t="s">
        <v>7</v>
      </c>
      <c r="AC23" s="5" t="s">
        <v>6</v>
      </c>
      <c r="AD23" s="5" t="s">
        <v>6</v>
      </c>
      <c r="AE23" s="13" t="s">
        <v>7</v>
      </c>
      <c r="AF23" s="82">
        <f t="shared" si="9"/>
        <v>260</v>
      </c>
      <c r="AG23" s="83">
        <f t="shared" si="6"/>
        <v>390</v>
      </c>
      <c r="AH23" s="83">
        <f t="shared" si="6"/>
        <v>650</v>
      </c>
      <c r="AI23" s="83">
        <f t="shared" si="6"/>
        <v>975</v>
      </c>
      <c r="AJ23" s="80">
        <f t="shared" si="6"/>
        <v>1462.5</v>
      </c>
      <c r="AK23" s="88">
        <f t="shared" si="6"/>
        <v>1625</v>
      </c>
      <c r="AL23" s="107" cm="1">
        <f t="array" ref="AL23">IFERROR(INDEX(AF23:AK23,1,AL$13),0)</f>
        <v>0</v>
      </c>
    </row>
    <row r="24" spans="2:49" ht="30" customHeight="1" x14ac:dyDescent="0.35">
      <c r="B24" s="124">
        <v>0.6</v>
      </c>
      <c r="C24" s="12" t="s">
        <v>6</v>
      </c>
      <c r="D24" s="5" t="s">
        <v>7</v>
      </c>
      <c r="E24" s="5" t="s">
        <v>6</v>
      </c>
      <c r="F24" s="5" t="s">
        <v>7</v>
      </c>
      <c r="G24" s="13" t="s">
        <v>6</v>
      </c>
      <c r="H24" s="44">
        <f t="shared" si="4"/>
        <v>24</v>
      </c>
      <c r="I24" s="45">
        <f t="shared" si="3"/>
        <v>36</v>
      </c>
      <c r="J24" s="78">
        <f t="shared" si="3"/>
        <v>60</v>
      </c>
      <c r="K24" s="78">
        <f t="shared" si="3"/>
        <v>90</v>
      </c>
      <c r="L24" s="45">
        <f t="shared" si="3"/>
        <v>135</v>
      </c>
      <c r="M24" s="75">
        <f t="shared" si="3"/>
        <v>150</v>
      </c>
      <c r="N24" s="109" cm="1">
        <f t="array" ref="N24">IFERROR(INDEX(H24:M24,1,N$13),0)</f>
        <v>0</v>
      </c>
      <c r="O24" s="67">
        <v>7</v>
      </c>
      <c r="P24" s="12" t="s">
        <v>6</v>
      </c>
      <c r="Q24" s="5" t="s">
        <v>7</v>
      </c>
      <c r="R24" s="5" t="s">
        <v>6</v>
      </c>
      <c r="S24" s="13" t="s">
        <v>7</v>
      </c>
      <c r="T24" s="82">
        <f t="shared" si="8"/>
        <v>280</v>
      </c>
      <c r="U24" s="83">
        <f t="shared" si="5"/>
        <v>420</v>
      </c>
      <c r="V24" s="83">
        <f t="shared" si="5"/>
        <v>700</v>
      </c>
      <c r="W24" s="83">
        <f t="shared" si="5"/>
        <v>1050</v>
      </c>
      <c r="X24" s="80">
        <f t="shared" si="5"/>
        <v>1575</v>
      </c>
      <c r="Y24" s="88">
        <f t="shared" si="5"/>
        <v>1750</v>
      </c>
      <c r="Z24" s="107" cm="1">
        <f t="array" ref="Z24">IFERROR(INDEX(T24:Y24,1,Z$13),0)</f>
        <v>0</v>
      </c>
      <c r="AA24" s="67">
        <v>7</v>
      </c>
      <c r="AB24" s="12" t="s">
        <v>6</v>
      </c>
      <c r="AC24" s="5" t="s">
        <v>7</v>
      </c>
      <c r="AD24" s="5" t="s">
        <v>6</v>
      </c>
      <c r="AE24" s="13" t="s">
        <v>7</v>
      </c>
      <c r="AF24" s="82">
        <f t="shared" si="9"/>
        <v>280</v>
      </c>
      <c r="AG24" s="83">
        <f t="shared" si="6"/>
        <v>420</v>
      </c>
      <c r="AH24" s="83">
        <f t="shared" si="6"/>
        <v>700</v>
      </c>
      <c r="AI24" s="83">
        <f t="shared" si="6"/>
        <v>1050</v>
      </c>
      <c r="AJ24" s="80">
        <f t="shared" si="6"/>
        <v>1575</v>
      </c>
      <c r="AK24" s="88">
        <f t="shared" si="6"/>
        <v>1750</v>
      </c>
      <c r="AL24" s="107" cm="1">
        <f t="array" ref="AL24">IFERROR(INDEX(AF24:AK24,1,AL$13),0)</f>
        <v>0</v>
      </c>
    </row>
    <row r="25" spans="2:49" ht="30" customHeight="1" x14ac:dyDescent="0.35">
      <c r="B25" s="124">
        <v>0.62</v>
      </c>
      <c r="C25" s="12" t="s">
        <v>7</v>
      </c>
      <c r="D25" s="5" t="s">
        <v>7</v>
      </c>
      <c r="E25" s="5" t="s">
        <v>6</v>
      </c>
      <c r="F25" s="5" t="s">
        <v>7</v>
      </c>
      <c r="G25" s="13" t="s">
        <v>6</v>
      </c>
      <c r="H25" s="44">
        <f t="shared" si="4"/>
        <v>24.8</v>
      </c>
      <c r="I25" s="45">
        <f t="shared" si="3"/>
        <v>37.200000000000003</v>
      </c>
      <c r="J25" s="78">
        <f t="shared" si="3"/>
        <v>62</v>
      </c>
      <c r="K25" s="78">
        <f t="shared" si="3"/>
        <v>93</v>
      </c>
      <c r="L25" s="45">
        <f t="shared" si="3"/>
        <v>139.5</v>
      </c>
      <c r="M25" s="75">
        <f t="shared" si="3"/>
        <v>155</v>
      </c>
      <c r="N25" s="109" cm="1">
        <f t="array" ref="N25">IFERROR(INDEX(H25:M25,1,N$13),0)</f>
        <v>0</v>
      </c>
      <c r="O25" s="67">
        <v>7.5</v>
      </c>
      <c r="P25" s="121" t="s">
        <v>14</v>
      </c>
      <c r="Q25" s="65" t="s">
        <v>14</v>
      </c>
      <c r="R25" s="65" t="s">
        <v>7</v>
      </c>
      <c r="S25" s="122" t="s">
        <v>7</v>
      </c>
      <c r="T25" s="82">
        <f t="shared" si="8"/>
        <v>300</v>
      </c>
      <c r="U25" s="83">
        <f t="shared" si="5"/>
        <v>450</v>
      </c>
      <c r="V25" s="83">
        <f t="shared" si="5"/>
        <v>750</v>
      </c>
      <c r="W25" s="83">
        <f t="shared" si="5"/>
        <v>1125</v>
      </c>
      <c r="X25" s="80">
        <f t="shared" si="5"/>
        <v>1687.5</v>
      </c>
      <c r="Y25" s="88">
        <f t="shared" si="5"/>
        <v>1875</v>
      </c>
      <c r="Z25" s="107" cm="1">
        <f t="array" ref="Z25">IFERROR(INDEX(T25:Y25,1,Z$13),0)</f>
        <v>0</v>
      </c>
      <c r="AA25" s="67">
        <v>7.5</v>
      </c>
      <c r="AB25" s="120" t="s">
        <v>6</v>
      </c>
      <c r="AC25" s="64" t="s">
        <v>6</v>
      </c>
      <c r="AD25" s="64" t="s">
        <v>13</v>
      </c>
      <c r="AE25" s="126" t="s">
        <v>13</v>
      </c>
      <c r="AF25" s="82">
        <f t="shared" si="9"/>
        <v>300</v>
      </c>
      <c r="AG25" s="83">
        <f t="shared" si="6"/>
        <v>450</v>
      </c>
      <c r="AH25" s="83">
        <f t="shared" si="6"/>
        <v>750</v>
      </c>
      <c r="AI25" s="83">
        <f t="shared" si="6"/>
        <v>1125</v>
      </c>
      <c r="AJ25" s="80">
        <f t="shared" si="6"/>
        <v>1687.5</v>
      </c>
      <c r="AK25" s="88">
        <f t="shared" si="6"/>
        <v>1875</v>
      </c>
      <c r="AL25" s="107" cm="1">
        <f t="array" ref="AL25">IFERROR(INDEX(AF25:AK25,1,AL$13),0)</f>
        <v>0</v>
      </c>
    </row>
    <row r="26" spans="2:49" ht="30" customHeight="1" x14ac:dyDescent="0.35">
      <c r="B26" s="124">
        <v>0.64</v>
      </c>
      <c r="C26" s="12" t="s">
        <v>6</v>
      </c>
      <c r="D26" s="5" t="s">
        <v>6</v>
      </c>
      <c r="E26" s="5" t="s">
        <v>7</v>
      </c>
      <c r="F26" s="5" t="s">
        <v>7</v>
      </c>
      <c r="G26" s="13" t="s">
        <v>6</v>
      </c>
      <c r="H26" s="44">
        <f t="shared" si="4"/>
        <v>25.6</v>
      </c>
      <c r="I26" s="45">
        <f t="shared" si="3"/>
        <v>38.4</v>
      </c>
      <c r="J26" s="78">
        <f t="shared" si="3"/>
        <v>64</v>
      </c>
      <c r="K26" s="78">
        <f t="shared" si="3"/>
        <v>96</v>
      </c>
      <c r="L26" s="45">
        <f t="shared" si="3"/>
        <v>144</v>
      </c>
      <c r="M26" s="75">
        <f t="shared" si="3"/>
        <v>160</v>
      </c>
      <c r="N26" s="109" cm="1">
        <f t="array" ref="N26">IFERROR(INDEX(H26:M26,1,N$13),0)</f>
        <v>0</v>
      </c>
      <c r="O26" s="67">
        <v>8</v>
      </c>
      <c r="P26" s="121" t="s">
        <v>7</v>
      </c>
      <c r="Q26" s="65" t="s">
        <v>7</v>
      </c>
      <c r="R26" s="65" t="s">
        <v>14</v>
      </c>
      <c r="S26" s="122" t="s">
        <v>7</v>
      </c>
      <c r="T26" s="82">
        <f t="shared" si="8"/>
        <v>320</v>
      </c>
      <c r="U26" s="83">
        <f t="shared" si="5"/>
        <v>480</v>
      </c>
      <c r="V26" s="83">
        <f t="shared" si="5"/>
        <v>800</v>
      </c>
      <c r="W26" s="83">
        <f t="shared" si="5"/>
        <v>1200</v>
      </c>
      <c r="X26" s="80">
        <f t="shared" si="5"/>
        <v>1800</v>
      </c>
      <c r="Y26" s="88">
        <f t="shared" si="5"/>
        <v>2000</v>
      </c>
      <c r="Z26" s="107" cm="1">
        <f t="array" ref="Z26">IFERROR(INDEX(T26:Y26,1,Z$13),0)</f>
        <v>0</v>
      </c>
      <c r="AA26" s="67">
        <v>8</v>
      </c>
      <c r="AB26" s="120" t="s">
        <v>13</v>
      </c>
      <c r="AC26" s="64" t="s">
        <v>13</v>
      </c>
      <c r="AD26" s="64" t="s">
        <v>6</v>
      </c>
      <c r="AE26" s="126" t="s">
        <v>13</v>
      </c>
      <c r="AF26" s="82">
        <f t="shared" si="9"/>
        <v>320</v>
      </c>
      <c r="AG26" s="83">
        <f t="shared" si="6"/>
        <v>480</v>
      </c>
      <c r="AH26" s="83">
        <f t="shared" si="6"/>
        <v>800</v>
      </c>
      <c r="AI26" s="83">
        <f t="shared" si="6"/>
        <v>1200</v>
      </c>
      <c r="AJ26" s="80">
        <f t="shared" si="6"/>
        <v>1800</v>
      </c>
      <c r="AK26" s="88">
        <f t="shared" si="6"/>
        <v>2000</v>
      </c>
      <c r="AL26" s="107" cm="1">
        <f t="array" ref="AL26">IFERROR(INDEX(AF26:AK26,1,AL$13),0)</f>
        <v>0</v>
      </c>
    </row>
    <row r="27" spans="2:49" ht="30" customHeight="1" x14ac:dyDescent="0.35">
      <c r="B27" s="124">
        <v>0.66</v>
      </c>
      <c r="C27" s="12" t="s">
        <v>7</v>
      </c>
      <c r="D27" s="5" t="s">
        <v>6</v>
      </c>
      <c r="E27" s="5" t="s">
        <v>7</v>
      </c>
      <c r="F27" s="5" t="s">
        <v>7</v>
      </c>
      <c r="G27" s="13" t="s">
        <v>6</v>
      </c>
      <c r="H27" s="44">
        <f t="shared" si="4"/>
        <v>26.400000000000002</v>
      </c>
      <c r="I27" s="45">
        <f t="shared" si="3"/>
        <v>39.6</v>
      </c>
      <c r="J27" s="78">
        <f t="shared" si="3"/>
        <v>66</v>
      </c>
      <c r="K27" s="78">
        <f t="shared" si="3"/>
        <v>99</v>
      </c>
      <c r="L27" s="45">
        <f t="shared" si="3"/>
        <v>148.5</v>
      </c>
      <c r="M27" s="75">
        <f t="shared" si="3"/>
        <v>165</v>
      </c>
      <c r="N27" s="109" cm="1">
        <f t="array" ref="N27">IFERROR(INDEX(H27:M27,1,N$13),0)</f>
        <v>0</v>
      </c>
      <c r="O27" s="67">
        <v>8.5</v>
      </c>
      <c r="P27" s="12" t="s">
        <v>7</v>
      </c>
      <c r="Q27" s="5" t="s">
        <v>6</v>
      </c>
      <c r="R27" s="5" t="s">
        <v>7</v>
      </c>
      <c r="S27" s="13" t="s">
        <v>7</v>
      </c>
      <c r="T27" s="82">
        <f t="shared" si="8"/>
        <v>340</v>
      </c>
      <c r="U27" s="83">
        <f t="shared" si="5"/>
        <v>510</v>
      </c>
      <c r="V27" s="83">
        <f t="shared" si="5"/>
        <v>850</v>
      </c>
      <c r="W27" s="83">
        <f t="shared" si="5"/>
        <v>1275</v>
      </c>
      <c r="X27" s="80">
        <f t="shared" si="5"/>
        <v>1912.5</v>
      </c>
      <c r="Y27" s="88">
        <f t="shared" si="5"/>
        <v>2125</v>
      </c>
      <c r="Z27" s="107" cm="1">
        <f t="array" ref="Z27">IFERROR(INDEX(T27:Y27,1,Z$13),0)</f>
        <v>0</v>
      </c>
      <c r="AA27" s="67">
        <v>8.5</v>
      </c>
      <c r="AB27" s="12" t="s">
        <v>7</v>
      </c>
      <c r="AC27" s="5" t="s">
        <v>6</v>
      </c>
      <c r="AD27" s="5" t="s">
        <v>7</v>
      </c>
      <c r="AE27" s="13" t="s">
        <v>7</v>
      </c>
      <c r="AF27" s="82">
        <f t="shared" si="9"/>
        <v>340</v>
      </c>
      <c r="AG27" s="83">
        <f t="shared" si="6"/>
        <v>510</v>
      </c>
      <c r="AH27" s="83">
        <f t="shared" si="6"/>
        <v>850</v>
      </c>
      <c r="AI27" s="83">
        <f t="shared" si="6"/>
        <v>1275</v>
      </c>
      <c r="AJ27" s="80">
        <f t="shared" si="6"/>
        <v>1912.5</v>
      </c>
      <c r="AK27" s="88">
        <f t="shared" si="6"/>
        <v>2125</v>
      </c>
      <c r="AL27" s="107" cm="1">
        <f t="array" ref="AL27">IFERROR(INDEX(AF27:AK27,1,AL$13),0)</f>
        <v>0</v>
      </c>
    </row>
    <row r="28" spans="2:49" ht="30" customHeight="1" x14ac:dyDescent="0.35">
      <c r="B28" s="124">
        <v>0.68</v>
      </c>
      <c r="C28" s="12" t="s">
        <v>6</v>
      </c>
      <c r="D28" s="5" t="s">
        <v>7</v>
      </c>
      <c r="E28" s="5" t="s">
        <v>7</v>
      </c>
      <c r="F28" s="5" t="s">
        <v>7</v>
      </c>
      <c r="G28" s="13" t="s">
        <v>6</v>
      </c>
      <c r="H28" s="44">
        <f t="shared" si="4"/>
        <v>27.200000000000003</v>
      </c>
      <c r="I28" s="45">
        <f t="shared" si="3"/>
        <v>40.800000000000004</v>
      </c>
      <c r="J28" s="78">
        <f t="shared" si="3"/>
        <v>68</v>
      </c>
      <c r="K28" s="78">
        <f t="shared" si="3"/>
        <v>102.00000000000001</v>
      </c>
      <c r="L28" s="45">
        <f t="shared" si="3"/>
        <v>153</v>
      </c>
      <c r="M28" s="75">
        <f t="shared" si="3"/>
        <v>170</v>
      </c>
      <c r="N28" s="109" cm="1">
        <f t="array" ref="N28">IFERROR(INDEX(H28:M28,1,N$13),0)</f>
        <v>0</v>
      </c>
      <c r="O28" s="67">
        <v>9</v>
      </c>
      <c r="P28" s="12" t="s">
        <v>6</v>
      </c>
      <c r="Q28" s="5" t="s">
        <v>7</v>
      </c>
      <c r="R28" s="5" t="s">
        <v>7</v>
      </c>
      <c r="S28" s="13" t="s">
        <v>7</v>
      </c>
      <c r="T28" s="82">
        <f t="shared" si="8"/>
        <v>360</v>
      </c>
      <c r="U28" s="83">
        <f t="shared" si="5"/>
        <v>540</v>
      </c>
      <c r="V28" s="83">
        <f t="shared" si="5"/>
        <v>900</v>
      </c>
      <c r="W28" s="83">
        <f t="shared" si="5"/>
        <v>1350</v>
      </c>
      <c r="X28" s="80">
        <f t="shared" si="5"/>
        <v>2025</v>
      </c>
      <c r="Y28" s="88">
        <f t="shared" si="5"/>
        <v>2250</v>
      </c>
      <c r="Z28" s="107" cm="1">
        <f t="array" ref="Z28">IFERROR(INDEX(T28:Y28,1,Z$13),0)</f>
        <v>0</v>
      </c>
      <c r="AA28" s="67">
        <v>9</v>
      </c>
      <c r="AB28" s="12" t="s">
        <v>6</v>
      </c>
      <c r="AC28" s="5" t="s">
        <v>7</v>
      </c>
      <c r="AD28" s="5" t="s">
        <v>7</v>
      </c>
      <c r="AE28" s="13" t="s">
        <v>7</v>
      </c>
      <c r="AF28" s="82">
        <f t="shared" si="9"/>
        <v>360</v>
      </c>
      <c r="AG28" s="83">
        <f t="shared" si="6"/>
        <v>540</v>
      </c>
      <c r="AH28" s="83">
        <f t="shared" si="6"/>
        <v>900</v>
      </c>
      <c r="AI28" s="83">
        <f t="shared" si="6"/>
        <v>1350</v>
      </c>
      <c r="AJ28" s="80">
        <f t="shared" si="6"/>
        <v>2025</v>
      </c>
      <c r="AK28" s="88">
        <f t="shared" si="6"/>
        <v>2250</v>
      </c>
      <c r="AL28" s="107" cm="1">
        <f t="array" ref="AL28">IFERROR(INDEX(AF28:AK28,1,AL$13),0)</f>
        <v>0</v>
      </c>
    </row>
    <row r="29" spans="2:49" ht="29" thickBot="1" x14ac:dyDescent="0.4">
      <c r="B29" s="124">
        <v>0.70000000000000007</v>
      </c>
      <c r="C29" s="12" t="s">
        <v>7</v>
      </c>
      <c r="D29" s="5" t="s">
        <v>7</v>
      </c>
      <c r="E29" s="5" t="s">
        <v>7</v>
      </c>
      <c r="F29" s="5" t="s">
        <v>7</v>
      </c>
      <c r="G29" s="13" t="s">
        <v>6</v>
      </c>
      <c r="H29" s="44">
        <f t="shared" si="4"/>
        <v>28.000000000000004</v>
      </c>
      <c r="I29" s="45">
        <f t="shared" si="3"/>
        <v>42.000000000000007</v>
      </c>
      <c r="J29" s="78">
        <f t="shared" si="3"/>
        <v>70</v>
      </c>
      <c r="K29" s="78">
        <f t="shared" si="3"/>
        <v>105.00000000000001</v>
      </c>
      <c r="L29" s="45">
        <f t="shared" si="3"/>
        <v>157.50000000000003</v>
      </c>
      <c r="M29" s="75">
        <f t="shared" si="3"/>
        <v>175.00000000000003</v>
      </c>
      <c r="N29" s="109" cm="1">
        <f t="array" ref="N29">IFERROR(INDEX(H29:M29,1,N$13),0)</f>
        <v>0</v>
      </c>
      <c r="O29" s="68">
        <v>10</v>
      </c>
      <c r="P29" s="27" t="s">
        <v>7</v>
      </c>
      <c r="Q29" s="14" t="s">
        <v>7</v>
      </c>
      <c r="R29" s="14" t="s">
        <v>7</v>
      </c>
      <c r="S29" s="15" t="s">
        <v>7</v>
      </c>
      <c r="T29" s="84">
        <f t="shared" si="8"/>
        <v>400</v>
      </c>
      <c r="U29" s="85">
        <f t="shared" si="5"/>
        <v>600</v>
      </c>
      <c r="V29" s="85">
        <f t="shared" si="5"/>
        <v>1000</v>
      </c>
      <c r="W29" s="85">
        <f t="shared" si="5"/>
        <v>1500</v>
      </c>
      <c r="X29" s="81">
        <f t="shared" si="5"/>
        <v>2250</v>
      </c>
      <c r="Y29" s="89">
        <f t="shared" si="5"/>
        <v>2500</v>
      </c>
      <c r="Z29" s="107" cm="1">
        <f t="array" ref="Z29">IFERROR(INDEX(T29:Y29,1,Z$13),0)</f>
        <v>0</v>
      </c>
      <c r="AA29" s="68">
        <v>10</v>
      </c>
      <c r="AB29" s="27" t="s">
        <v>7</v>
      </c>
      <c r="AC29" s="14" t="s">
        <v>7</v>
      </c>
      <c r="AD29" s="14" t="s">
        <v>7</v>
      </c>
      <c r="AE29" s="15" t="s">
        <v>7</v>
      </c>
      <c r="AF29" s="84">
        <f t="shared" si="9"/>
        <v>400</v>
      </c>
      <c r="AG29" s="85">
        <f t="shared" si="6"/>
        <v>600</v>
      </c>
      <c r="AH29" s="85">
        <f t="shared" si="6"/>
        <v>1000</v>
      </c>
      <c r="AI29" s="85">
        <f t="shared" si="6"/>
        <v>1500</v>
      </c>
      <c r="AJ29" s="81">
        <f t="shared" si="6"/>
        <v>2250</v>
      </c>
      <c r="AK29" s="89">
        <f t="shared" si="6"/>
        <v>2500</v>
      </c>
      <c r="AL29" s="107" cm="1">
        <f t="array" ref="AL29">IFERROR(INDEX(AF29:AK29,1,AL$13),0)</f>
        <v>0</v>
      </c>
    </row>
    <row r="30" spans="2:49" ht="30" customHeight="1" x14ac:dyDescent="0.35">
      <c r="B30" s="124">
        <v>0.72</v>
      </c>
      <c r="C30" s="12" t="s">
        <v>6</v>
      </c>
      <c r="D30" s="5" t="s">
        <v>6</v>
      </c>
      <c r="E30" s="5" t="s">
        <v>6</v>
      </c>
      <c r="F30" s="5" t="s">
        <v>6</v>
      </c>
      <c r="G30" s="13" t="s">
        <v>7</v>
      </c>
      <c r="H30" s="44">
        <f t="shared" si="4"/>
        <v>28.799999999999997</v>
      </c>
      <c r="I30" s="45">
        <f t="shared" si="3"/>
        <v>43.199999999999996</v>
      </c>
      <c r="J30" s="78">
        <f t="shared" si="3"/>
        <v>72</v>
      </c>
      <c r="K30" s="78">
        <f t="shared" si="3"/>
        <v>108</v>
      </c>
      <c r="L30" s="45">
        <f t="shared" si="3"/>
        <v>162</v>
      </c>
      <c r="M30" s="75">
        <f t="shared" si="3"/>
        <v>180</v>
      </c>
      <c r="N30" s="109" cm="1">
        <f t="array" ref="N30">IFERROR(INDEX(H30:M30,1,N$13),0)</f>
        <v>0</v>
      </c>
      <c r="O30" s="6"/>
      <c r="P30" s="1"/>
      <c r="Q30" s="1"/>
      <c r="R30" s="1"/>
      <c r="S30" s="1"/>
      <c r="AA30" s="6"/>
      <c r="AB30" s="1"/>
      <c r="AC30" s="1"/>
      <c r="AD30" s="1"/>
      <c r="AE30" s="1"/>
    </row>
    <row r="31" spans="2:49" ht="30" customHeight="1" x14ac:dyDescent="0.35">
      <c r="B31" s="124">
        <v>0.74</v>
      </c>
      <c r="C31" s="12" t="s">
        <v>7</v>
      </c>
      <c r="D31" s="5" t="s">
        <v>6</v>
      </c>
      <c r="E31" s="5" t="s">
        <v>6</v>
      </c>
      <c r="F31" s="5" t="s">
        <v>6</v>
      </c>
      <c r="G31" s="13" t="s">
        <v>7</v>
      </c>
      <c r="H31" s="44">
        <f t="shared" si="4"/>
        <v>29.6</v>
      </c>
      <c r="I31" s="45">
        <f t="shared" si="3"/>
        <v>44.4</v>
      </c>
      <c r="J31" s="78">
        <f t="shared" si="3"/>
        <v>74</v>
      </c>
      <c r="K31" s="78">
        <f t="shared" si="3"/>
        <v>111</v>
      </c>
      <c r="L31" s="45">
        <f t="shared" si="3"/>
        <v>166.5</v>
      </c>
      <c r="M31" s="75">
        <f t="shared" si="3"/>
        <v>185</v>
      </c>
      <c r="N31" s="109" cm="1">
        <f t="array" ref="N31">IFERROR(INDEX(H31:M31,1,N$13),0)</f>
        <v>0</v>
      </c>
      <c r="O31" s="6"/>
      <c r="P31" s="1"/>
      <c r="Q31" s="1"/>
      <c r="R31" s="1"/>
      <c r="S31" s="1"/>
      <c r="AA31" s="6"/>
      <c r="AB31" s="1"/>
      <c r="AC31" s="1"/>
      <c r="AD31" s="1"/>
      <c r="AE31" s="1"/>
    </row>
    <row r="32" spans="2:49" ht="30" customHeight="1" x14ac:dyDescent="0.35">
      <c r="B32" s="124">
        <v>0.76</v>
      </c>
      <c r="C32" s="12" t="s">
        <v>6</v>
      </c>
      <c r="D32" s="5" t="s">
        <v>7</v>
      </c>
      <c r="E32" s="5" t="s">
        <v>6</v>
      </c>
      <c r="F32" s="5" t="s">
        <v>6</v>
      </c>
      <c r="G32" s="13" t="s">
        <v>7</v>
      </c>
      <c r="H32" s="44">
        <f t="shared" si="4"/>
        <v>30.4</v>
      </c>
      <c r="I32" s="45">
        <f t="shared" si="3"/>
        <v>45.6</v>
      </c>
      <c r="J32" s="78">
        <f t="shared" si="3"/>
        <v>76</v>
      </c>
      <c r="K32" s="78">
        <f t="shared" si="3"/>
        <v>114</v>
      </c>
      <c r="L32" s="45">
        <f t="shared" si="3"/>
        <v>171</v>
      </c>
      <c r="M32" s="75">
        <f t="shared" si="3"/>
        <v>190</v>
      </c>
      <c r="N32" s="109" cm="1">
        <f t="array" ref="N32">IFERROR(INDEX(H32:M32,1,N$13),0)</f>
        <v>0</v>
      </c>
      <c r="O32" s="6"/>
      <c r="P32" s="1"/>
      <c r="Q32" s="1"/>
      <c r="R32" s="1"/>
      <c r="S32" s="1"/>
      <c r="AA32" s="6"/>
      <c r="AB32" s="1"/>
      <c r="AC32" s="1"/>
      <c r="AD32" s="1"/>
      <c r="AE32" s="1"/>
    </row>
    <row r="33" spans="2:31" ht="30" customHeight="1" x14ac:dyDescent="0.35">
      <c r="B33" s="124">
        <v>0.78</v>
      </c>
      <c r="C33" s="12" t="s">
        <v>7</v>
      </c>
      <c r="D33" s="5" t="s">
        <v>7</v>
      </c>
      <c r="E33" s="5" t="s">
        <v>6</v>
      </c>
      <c r="F33" s="5" t="s">
        <v>6</v>
      </c>
      <c r="G33" s="13" t="s">
        <v>7</v>
      </c>
      <c r="H33" s="44">
        <f t="shared" si="4"/>
        <v>31.200000000000003</v>
      </c>
      <c r="I33" s="45">
        <f t="shared" si="3"/>
        <v>46.800000000000004</v>
      </c>
      <c r="J33" s="78">
        <f t="shared" si="3"/>
        <v>78</v>
      </c>
      <c r="K33" s="78">
        <f t="shared" si="3"/>
        <v>117</v>
      </c>
      <c r="L33" s="45">
        <f t="shared" si="3"/>
        <v>175.5</v>
      </c>
      <c r="M33" s="75">
        <f t="shared" si="3"/>
        <v>195</v>
      </c>
      <c r="N33" s="109" cm="1">
        <f t="array" ref="N33">IFERROR(INDEX(H33:M33,1,N$13),0)</f>
        <v>0</v>
      </c>
      <c r="O33" s="6"/>
      <c r="P33" s="1"/>
      <c r="Q33" s="1"/>
      <c r="R33" s="1"/>
      <c r="S33" s="1"/>
      <c r="AA33" s="6"/>
      <c r="AB33" s="1"/>
      <c r="AC33" s="1"/>
      <c r="AD33" s="1"/>
      <c r="AE33" s="1"/>
    </row>
    <row r="34" spans="2:31" ht="30" customHeight="1" x14ac:dyDescent="0.35">
      <c r="B34" s="124">
        <v>0.8</v>
      </c>
      <c r="C34" s="12" t="s">
        <v>6</v>
      </c>
      <c r="D34" s="5" t="s">
        <v>6</v>
      </c>
      <c r="E34" s="5" t="s">
        <v>7</v>
      </c>
      <c r="F34" s="5" t="s">
        <v>6</v>
      </c>
      <c r="G34" s="13" t="s">
        <v>7</v>
      </c>
      <c r="H34" s="44">
        <f t="shared" si="4"/>
        <v>32</v>
      </c>
      <c r="I34" s="45">
        <f t="shared" si="3"/>
        <v>48</v>
      </c>
      <c r="J34" s="78">
        <f t="shared" si="3"/>
        <v>80</v>
      </c>
      <c r="K34" s="78">
        <f t="shared" si="3"/>
        <v>120</v>
      </c>
      <c r="L34" s="45">
        <f t="shared" si="3"/>
        <v>180</v>
      </c>
      <c r="M34" s="75">
        <f t="shared" si="3"/>
        <v>200</v>
      </c>
      <c r="N34" s="109" cm="1">
        <f t="array" ref="N34">IFERROR(INDEX(H34:M34,1,N$13),0)</f>
        <v>0</v>
      </c>
      <c r="O34" s="6"/>
      <c r="P34" s="1"/>
      <c r="Q34" s="1"/>
      <c r="R34" s="1"/>
      <c r="S34" s="1"/>
      <c r="AA34" s="6"/>
      <c r="AB34" s="1"/>
      <c r="AC34" s="1"/>
      <c r="AD34" s="1"/>
      <c r="AE34" s="1"/>
    </row>
    <row r="35" spans="2:31" ht="30" customHeight="1" x14ac:dyDescent="0.35">
      <c r="B35" s="124">
        <v>0.82000000000000006</v>
      </c>
      <c r="C35" s="12" t="s">
        <v>7</v>
      </c>
      <c r="D35" s="5" t="s">
        <v>6</v>
      </c>
      <c r="E35" s="5" t="s">
        <v>7</v>
      </c>
      <c r="F35" s="5" t="s">
        <v>6</v>
      </c>
      <c r="G35" s="13" t="s">
        <v>7</v>
      </c>
      <c r="H35" s="44">
        <f t="shared" si="4"/>
        <v>32.800000000000004</v>
      </c>
      <c r="I35" s="45">
        <f t="shared" si="3"/>
        <v>49.2</v>
      </c>
      <c r="J35" s="78">
        <f t="shared" si="3"/>
        <v>82</v>
      </c>
      <c r="K35" s="78">
        <f t="shared" si="3"/>
        <v>123.00000000000001</v>
      </c>
      <c r="L35" s="45">
        <f t="shared" si="3"/>
        <v>184.5</v>
      </c>
      <c r="M35" s="75">
        <f t="shared" si="3"/>
        <v>205.00000000000003</v>
      </c>
      <c r="N35" s="109" cm="1">
        <f t="array" ref="N35">IFERROR(INDEX(H35:M35,1,N$13),0)</f>
        <v>0</v>
      </c>
      <c r="O35" s="6"/>
      <c r="P35" s="1"/>
      <c r="Q35" s="1"/>
      <c r="R35" s="1"/>
      <c r="S35" s="1"/>
      <c r="AA35" s="6"/>
      <c r="AB35" s="1"/>
      <c r="AC35" s="1"/>
      <c r="AD35" s="1"/>
      <c r="AE35" s="1"/>
    </row>
    <row r="36" spans="2:31" ht="30" customHeight="1" x14ac:dyDescent="0.35">
      <c r="B36" s="124">
        <v>0.84000000000000008</v>
      </c>
      <c r="C36" s="12" t="s">
        <v>6</v>
      </c>
      <c r="D36" s="5" t="s">
        <v>7</v>
      </c>
      <c r="E36" s="5" t="s">
        <v>7</v>
      </c>
      <c r="F36" s="5" t="s">
        <v>6</v>
      </c>
      <c r="G36" s="13" t="s">
        <v>7</v>
      </c>
      <c r="H36" s="44">
        <f t="shared" si="4"/>
        <v>33.6</v>
      </c>
      <c r="I36" s="45">
        <f t="shared" si="3"/>
        <v>50.400000000000006</v>
      </c>
      <c r="J36" s="78">
        <f t="shared" si="3"/>
        <v>84.000000000000014</v>
      </c>
      <c r="K36" s="78">
        <f t="shared" si="3"/>
        <v>126.00000000000001</v>
      </c>
      <c r="L36" s="45">
        <f t="shared" si="3"/>
        <v>189.00000000000003</v>
      </c>
      <c r="M36" s="75">
        <f t="shared" si="3"/>
        <v>210.00000000000003</v>
      </c>
      <c r="N36" s="109" cm="1">
        <f t="array" ref="N36">IFERROR(INDEX(H36:M36,1,N$13),0)</f>
        <v>0</v>
      </c>
      <c r="O36" s="6"/>
      <c r="P36" s="1"/>
      <c r="Q36" s="1"/>
      <c r="R36" s="1"/>
      <c r="S36" s="1"/>
      <c r="AA36" s="6"/>
      <c r="AB36" s="1"/>
      <c r="AC36" s="1"/>
      <c r="AD36" s="1"/>
      <c r="AE36" s="1"/>
    </row>
    <row r="37" spans="2:31" ht="30" customHeight="1" x14ac:dyDescent="0.35">
      <c r="B37" s="124">
        <v>0.8600000000000001</v>
      </c>
      <c r="C37" s="12" t="s">
        <v>7</v>
      </c>
      <c r="D37" s="5" t="s">
        <v>7</v>
      </c>
      <c r="E37" s="5" t="s">
        <v>7</v>
      </c>
      <c r="F37" s="5" t="s">
        <v>6</v>
      </c>
      <c r="G37" s="13" t="s">
        <v>7</v>
      </c>
      <c r="H37" s="44">
        <f t="shared" si="4"/>
        <v>34.400000000000006</v>
      </c>
      <c r="I37" s="45">
        <f t="shared" si="3"/>
        <v>51.600000000000009</v>
      </c>
      <c r="J37" s="78">
        <f t="shared" si="3"/>
        <v>86.000000000000014</v>
      </c>
      <c r="K37" s="78">
        <f t="shared" si="3"/>
        <v>129.00000000000003</v>
      </c>
      <c r="L37" s="45">
        <f t="shared" si="3"/>
        <v>193.50000000000003</v>
      </c>
      <c r="M37" s="75">
        <f t="shared" si="3"/>
        <v>215.00000000000003</v>
      </c>
      <c r="N37" s="109" cm="1">
        <f t="array" ref="N37">IFERROR(INDEX(H37:M37,1,N$13),0)</f>
        <v>0</v>
      </c>
      <c r="O37" s="6"/>
      <c r="P37" s="1"/>
      <c r="Q37" s="1"/>
      <c r="R37" s="1"/>
      <c r="S37" s="1"/>
      <c r="AA37" s="6"/>
      <c r="AB37" s="1"/>
      <c r="AC37" s="1"/>
      <c r="AD37" s="1"/>
      <c r="AE37" s="1"/>
    </row>
    <row r="38" spans="2:31" ht="30" customHeight="1" x14ac:dyDescent="0.35">
      <c r="B38" s="124">
        <v>0.88000000000000012</v>
      </c>
      <c r="C38" s="12" t="s">
        <v>6</v>
      </c>
      <c r="D38" s="5" t="s">
        <v>6</v>
      </c>
      <c r="E38" s="5" t="s">
        <v>6</v>
      </c>
      <c r="F38" s="5" t="s">
        <v>7</v>
      </c>
      <c r="G38" s="13" t="s">
        <v>7</v>
      </c>
      <c r="H38" s="44">
        <f t="shared" si="4"/>
        <v>35.200000000000003</v>
      </c>
      <c r="I38" s="45">
        <f t="shared" si="3"/>
        <v>52.800000000000004</v>
      </c>
      <c r="J38" s="78">
        <f t="shared" si="3"/>
        <v>88.000000000000014</v>
      </c>
      <c r="K38" s="78">
        <f t="shared" si="3"/>
        <v>132.00000000000003</v>
      </c>
      <c r="L38" s="45">
        <f t="shared" si="3"/>
        <v>198.00000000000003</v>
      </c>
      <c r="M38" s="75">
        <f t="shared" si="3"/>
        <v>220.00000000000003</v>
      </c>
      <c r="N38" s="109" cm="1">
        <f t="array" ref="N38">IFERROR(INDEX(H38:M38,1,N$13),0)</f>
        <v>0</v>
      </c>
      <c r="O38" s="6"/>
      <c r="P38" s="1"/>
      <c r="Q38" s="1"/>
      <c r="R38" s="1"/>
      <c r="S38" s="1"/>
      <c r="AA38" s="6"/>
      <c r="AB38" s="1"/>
      <c r="AC38" s="1"/>
      <c r="AD38" s="1"/>
      <c r="AE38" s="1"/>
    </row>
    <row r="39" spans="2:31" ht="30" customHeight="1" x14ac:dyDescent="0.35">
      <c r="B39" s="124">
        <v>0.90000000000000013</v>
      </c>
      <c r="C39" s="12" t="s">
        <v>7</v>
      </c>
      <c r="D39" s="5" t="s">
        <v>6</v>
      </c>
      <c r="E39" s="5" t="s">
        <v>6</v>
      </c>
      <c r="F39" s="5" t="s">
        <v>7</v>
      </c>
      <c r="G39" s="13" t="s">
        <v>7</v>
      </c>
      <c r="H39" s="44">
        <f t="shared" si="4"/>
        <v>36.000000000000007</v>
      </c>
      <c r="I39" s="45">
        <f t="shared" si="3"/>
        <v>54.000000000000007</v>
      </c>
      <c r="J39" s="78">
        <f t="shared" si="3"/>
        <v>90.000000000000014</v>
      </c>
      <c r="K39" s="78">
        <f t="shared" si="3"/>
        <v>135.00000000000003</v>
      </c>
      <c r="L39" s="45">
        <f t="shared" si="3"/>
        <v>202.50000000000003</v>
      </c>
      <c r="M39" s="75">
        <f t="shared" si="3"/>
        <v>225.00000000000003</v>
      </c>
      <c r="N39" s="109" cm="1">
        <f t="array" ref="N39">IFERROR(INDEX(H39:M39,1,N$13),0)</f>
        <v>0</v>
      </c>
      <c r="O39" s="6"/>
      <c r="P39" s="1"/>
      <c r="Q39" s="1"/>
      <c r="R39" s="1"/>
      <c r="S39" s="1"/>
      <c r="AA39" s="6"/>
      <c r="AB39" s="1"/>
      <c r="AC39" s="1"/>
      <c r="AD39" s="1"/>
      <c r="AE39" s="1"/>
    </row>
    <row r="40" spans="2:31" ht="30" customHeight="1" x14ac:dyDescent="0.35">
      <c r="B40" s="124">
        <v>0.91999999999999993</v>
      </c>
      <c r="C40" s="12" t="s">
        <v>6</v>
      </c>
      <c r="D40" s="5" t="s">
        <v>7</v>
      </c>
      <c r="E40" s="5" t="s">
        <v>6</v>
      </c>
      <c r="F40" s="5" t="s">
        <v>7</v>
      </c>
      <c r="G40" s="13" t="s">
        <v>7</v>
      </c>
      <c r="H40" s="44">
        <f t="shared" si="4"/>
        <v>36.799999999999997</v>
      </c>
      <c r="I40" s="45">
        <f t="shared" si="3"/>
        <v>55.199999999999996</v>
      </c>
      <c r="J40" s="78">
        <f t="shared" si="3"/>
        <v>92</v>
      </c>
      <c r="K40" s="78">
        <f t="shared" si="3"/>
        <v>138</v>
      </c>
      <c r="L40" s="45">
        <f t="shared" si="3"/>
        <v>206.99999999999997</v>
      </c>
      <c r="M40" s="75">
        <f t="shared" si="3"/>
        <v>229.99999999999997</v>
      </c>
      <c r="N40" s="109" cm="1">
        <f t="array" ref="N40">IFERROR(INDEX(H40:M40,1,N$13),0)</f>
        <v>0</v>
      </c>
      <c r="O40" s="6"/>
      <c r="P40" s="1"/>
      <c r="Q40" s="1"/>
      <c r="R40" s="1"/>
      <c r="S40" s="1"/>
      <c r="AA40" s="6"/>
      <c r="AB40" s="1"/>
      <c r="AC40" s="1"/>
      <c r="AD40" s="1"/>
      <c r="AE40" s="1"/>
    </row>
    <row r="41" spans="2:31" ht="30" customHeight="1" x14ac:dyDescent="0.35">
      <c r="B41" s="124">
        <v>0.94</v>
      </c>
      <c r="C41" s="12" t="s">
        <v>7</v>
      </c>
      <c r="D41" s="5" t="s">
        <v>7</v>
      </c>
      <c r="E41" s="5" t="s">
        <v>6</v>
      </c>
      <c r="F41" s="5" t="s">
        <v>7</v>
      </c>
      <c r="G41" s="13" t="s">
        <v>7</v>
      </c>
      <c r="H41" s="44">
        <f t="shared" si="4"/>
        <v>37.599999999999994</v>
      </c>
      <c r="I41" s="45">
        <f t="shared" si="3"/>
        <v>56.4</v>
      </c>
      <c r="J41" s="78">
        <f t="shared" si="3"/>
        <v>94</v>
      </c>
      <c r="K41" s="78">
        <f t="shared" si="3"/>
        <v>141</v>
      </c>
      <c r="L41" s="45">
        <f t="shared" si="3"/>
        <v>211.5</v>
      </c>
      <c r="M41" s="75">
        <f t="shared" si="3"/>
        <v>235</v>
      </c>
      <c r="N41" s="109" cm="1">
        <f t="array" ref="N41">IFERROR(INDEX(H41:M41,1,N$13),0)</f>
        <v>0</v>
      </c>
      <c r="O41" s="6"/>
      <c r="P41" s="1"/>
      <c r="Q41" s="1"/>
      <c r="R41" s="1"/>
      <c r="S41" s="1"/>
      <c r="AA41" s="6"/>
      <c r="AB41" s="1"/>
      <c r="AC41" s="1"/>
      <c r="AD41" s="1"/>
      <c r="AE41" s="1"/>
    </row>
    <row r="42" spans="2:31" ht="30" customHeight="1" x14ac:dyDescent="0.35">
      <c r="B42" s="124">
        <v>0.96</v>
      </c>
      <c r="C42" s="12" t="s">
        <v>6</v>
      </c>
      <c r="D42" s="5" t="s">
        <v>6</v>
      </c>
      <c r="E42" s="5" t="s">
        <v>7</v>
      </c>
      <c r="F42" s="5" t="s">
        <v>7</v>
      </c>
      <c r="G42" s="13" t="s">
        <v>7</v>
      </c>
      <c r="H42" s="44">
        <f t="shared" si="4"/>
        <v>38.4</v>
      </c>
      <c r="I42" s="45">
        <f t="shared" si="3"/>
        <v>57.599999999999994</v>
      </c>
      <c r="J42" s="78">
        <f t="shared" si="3"/>
        <v>96</v>
      </c>
      <c r="K42" s="78">
        <f t="shared" si="3"/>
        <v>144</v>
      </c>
      <c r="L42" s="45">
        <f t="shared" si="3"/>
        <v>216</v>
      </c>
      <c r="M42" s="75">
        <f t="shared" si="3"/>
        <v>240</v>
      </c>
      <c r="N42" s="109" cm="1">
        <f t="array" ref="N42">IFERROR(INDEX(H42:M42,1,N$13),0)</f>
        <v>0</v>
      </c>
      <c r="O42" s="6"/>
      <c r="P42" s="1"/>
      <c r="Q42" s="1"/>
      <c r="R42" s="1"/>
      <c r="S42" s="1"/>
      <c r="AA42" s="6"/>
      <c r="AB42" s="1"/>
      <c r="AC42" s="1"/>
      <c r="AD42" s="1"/>
      <c r="AE42" s="1"/>
    </row>
    <row r="43" spans="2:31" ht="30" customHeight="1" x14ac:dyDescent="0.35">
      <c r="B43" s="124">
        <v>0.98</v>
      </c>
      <c r="C43" s="12" t="s">
        <v>7</v>
      </c>
      <c r="D43" s="5" t="s">
        <v>6</v>
      </c>
      <c r="E43" s="5" t="s">
        <v>7</v>
      </c>
      <c r="F43" s="5" t="s">
        <v>7</v>
      </c>
      <c r="G43" s="13" t="s">
        <v>7</v>
      </c>
      <c r="H43" s="44">
        <f t="shared" si="4"/>
        <v>39.200000000000003</v>
      </c>
      <c r="I43" s="45">
        <f t="shared" si="3"/>
        <v>58.8</v>
      </c>
      <c r="J43" s="78">
        <f t="shared" si="3"/>
        <v>98</v>
      </c>
      <c r="K43" s="78">
        <f t="shared" si="3"/>
        <v>147</v>
      </c>
      <c r="L43" s="45">
        <f t="shared" si="3"/>
        <v>220.5</v>
      </c>
      <c r="M43" s="75">
        <f t="shared" si="3"/>
        <v>245</v>
      </c>
      <c r="N43" s="109" cm="1">
        <f t="array" ref="N43">IFERROR(INDEX(H43:M43,1,N$13),0)</f>
        <v>0</v>
      </c>
      <c r="O43" s="6"/>
      <c r="P43" s="1"/>
      <c r="Q43" s="1"/>
      <c r="R43" s="1"/>
      <c r="S43" s="1"/>
      <c r="AA43" s="6"/>
      <c r="AB43" s="1"/>
      <c r="AC43" s="1"/>
      <c r="AD43" s="1"/>
      <c r="AE43" s="1"/>
    </row>
    <row r="44" spans="2:31" ht="30" customHeight="1" thickBot="1" x14ac:dyDescent="0.4">
      <c r="B44" s="125">
        <v>1</v>
      </c>
      <c r="C44" s="104" t="s">
        <v>17</v>
      </c>
      <c r="D44" s="14" t="s">
        <v>7</v>
      </c>
      <c r="E44" s="14" t="s">
        <v>7</v>
      </c>
      <c r="F44" s="14" t="s">
        <v>7</v>
      </c>
      <c r="G44" s="15" t="s">
        <v>7</v>
      </c>
      <c r="H44" s="48">
        <f t="shared" si="4"/>
        <v>40</v>
      </c>
      <c r="I44" s="49">
        <f t="shared" si="3"/>
        <v>60</v>
      </c>
      <c r="J44" s="79">
        <f t="shared" si="3"/>
        <v>100</v>
      </c>
      <c r="K44" s="79">
        <f t="shared" si="3"/>
        <v>150</v>
      </c>
      <c r="L44" s="49">
        <f t="shared" si="3"/>
        <v>225</v>
      </c>
      <c r="M44" s="76">
        <f t="shared" si="3"/>
        <v>250</v>
      </c>
      <c r="N44" s="109" cm="1">
        <f t="array" ref="N44">IFERROR(INDEX(H44:M44,1,N$13),0)</f>
        <v>0</v>
      </c>
      <c r="O44" s="6"/>
      <c r="P44" s="1"/>
      <c r="Q44" s="1"/>
      <c r="R44" s="1"/>
      <c r="S44" s="1"/>
      <c r="AA44" s="6"/>
      <c r="AB44" s="1"/>
      <c r="AC44" s="1"/>
      <c r="AD44" s="1"/>
      <c r="AE44" s="1"/>
    </row>
    <row r="45" spans="2:31" x14ac:dyDescent="0.5">
      <c r="B45" s="6"/>
      <c r="C45" s="1"/>
      <c r="D45" s="1"/>
      <c r="E45" s="1"/>
      <c r="F45" s="1"/>
      <c r="G45" s="1"/>
      <c r="N45" s="110"/>
      <c r="O45" s="6"/>
      <c r="P45" s="1"/>
      <c r="Q45" s="1"/>
      <c r="R45" s="1"/>
      <c r="S45" s="1"/>
      <c r="AA45" s="6"/>
      <c r="AB45" s="1"/>
      <c r="AC45" s="1"/>
      <c r="AD45" s="1"/>
      <c r="AE45" s="1"/>
    </row>
    <row r="46" spans="2:31" x14ac:dyDescent="0.5">
      <c r="B46" s="147" t="s">
        <v>21</v>
      </c>
      <c r="C46" s="1"/>
      <c r="D46" s="1"/>
      <c r="E46" s="1"/>
      <c r="F46" s="1"/>
      <c r="G46" s="1"/>
      <c r="N46" s="110"/>
      <c r="O46" s="6"/>
      <c r="P46" s="1"/>
      <c r="Q46" s="1"/>
      <c r="R46" s="1"/>
      <c r="S46" s="1"/>
      <c r="AA46" s="6"/>
      <c r="AB46" s="1"/>
      <c r="AC46" s="1"/>
      <c r="AD46" s="1"/>
      <c r="AE46" s="1"/>
    </row>
    <row r="47" spans="2:31" x14ac:dyDescent="0.5">
      <c r="B47" s="6"/>
      <c r="C47" s="1"/>
      <c r="D47" s="1"/>
      <c r="E47" s="1"/>
      <c r="F47" s="1"/>
      <c r="G47" s="1"/>
      <c r="N47" s="110"/>
      <c r="O47" s="6"/>
      <c r="P47" s="1"/>
      <c r="Q47" s="1"/>
      <c r="R47" s="1"/>
      <c r="S47" s="1"/>
      <c r="AA47" s="6"/>
      <c r="AB47" s="1"/>
      <c r="AC47" s="1"/>
      <c r="AD47" s="1"/>
      <c r="AE47" s="1"/>
    </row>
    <row r="48" spans="2:31" x14ac:dyDescent="0.5">
      <c r="B48" s="6"/>
      <c r="C48" s="1"/>
      <c r="D48" s="1"/>
      <c r="E48" s="1"/>
      <c r="F48" s="1"/>
      <c r="G48" s="1"/>
      <c r="N48" s="110"/>
      <c r="O48" s="6"/>
      <c r="P48" s="1"/>
      <c r="Q48" s="1"/>
      <c r="R48" s="1"/>
      <c r="S48" s="1"/>
      <c r="AA48" s="6"/>
      <c r="AB48" s="1"/>
      <c r="AC48" s="1"/>
      <c r="AD48" s="1"/>
      <c r="AE48" s="1"/>
    </row>
    <row r="49" spans="2:31" x14ac:dyDescent="0.5">
      <c r="B49" s="6"/>
      <c r="C49" s="1"/>
      <c r="D49" s="1"/>
      <c r="E49" s="1"/>
      <c r="F49" s="1"/>
      <c r="G49" s="1"/>
      <c r="N49" s="110"/>
      <c r="O49" s="6"/>
      <c r="P49" s="1"/>
      <c r="Q49" s="1"/>
      <c r="R49" s="1"/>
      <c r="S49" s="1"/>
      <c r="AA49" s="6"/>
      <c r="AB49" s="1"/>
      <c r="AC49" s="1"/>
      <c r="AD49" s="1"/>
      <c r="AE49" s="1"/>
    </row>
    <row r="50" spans="2:31" x14ac:dyDescent="0.5">
      <c r="B50" s="6"/>
      <c r="C50" s="1"/>
      <c r="D50" s="1"/>
      <c r="E50" s="1"/>
      <c r="F50" s="1"/>
      <c r="G50" s="1"/>
      <c r="N50" s="110"/>
      <c r="O50" s="6"/>
      <c r="P50" s="1"/>
      <c r="Q50" s="1"/>
      <c r="R50" s="1"/>
      <c r="S50" s="1"/>
      <c r="AA50" s="6"/>
      <c r="AB50" s="1"/>
      <c r="AC50" s="1"/>
      <c r="AD50" s="1"/>
      <c r="AE50" s="1"/>
    </row>
    <row r="51" spans="2:31" x14ac:dyDescent="0.5">
      <c r="B51" s="6"/>
      <c r="C51" s="1"/>
      <c r="D51" s="1"/>
      <c r="E51" s="1"/>
      <c r="F51" s="1"/>
      <c r="G51" s="1"/>
      <c r="N51" s="110"/>
      <c r="O51" s="6"/>
      <c r="P51" s="1"/>
      <c r="Q51" s="1"/>
      <c r="R51" s="1"/>
      <c r="S51" s="1"/>
      <c r="AA51" s="6"/>
      <c r="AB51" s="1"/>
      <c r="AC51" s="1"/>
      <c r="AD51" s="1"/>
      <c r="AE51" s="1"/>
    </row>
    <row r="52" spans="2:31" x14ac:dyDescent="0.5">
      <c r="B52" s="6"/>
      <c r="C52" s="1"/>
      <c r="D52" s="1"/>
      <c r="E52" s="1"/>
      <c r="F52" s="1"/>
      <c r="G52" s="1"/>
      <c r="N52" s="110"/>
      <c r="O52" s="6"/>
      <c r="P52" s="1"/>
      <c r="Q52" s="1"/>
      <c r="R52" s="1"/>
      <c r="S52" s="1"/>
      <c r="AA52" s="6"/>
      <c r="AB52" s="1"/>
      <c r="AC52" s="1"/>
      <c r="AD52" s="1"/>
      <c r="AE52" s="1"/>
    </row>
    <row r="53" spans="2:31" x14ac:dyDescent="0.5">
      <c r="B53" s="6"/>
      <c r="C53" s="1"/>
      <c r="D53" s="1"/>
      <c r="E53" s="1"/>
      <c r="F53" s="1"/>
      <c r="G53" s="1"/>
      <c r="N53" s="110"/>
      <c r="O53" s="6"/>
      <c r="P53" s="1"/>
      <c r="Q53" s="1"/>
      <c r="R53" s="1"/>
      <c r="S53" s="1"/>
      <c r="AA53" s="6"/>
      <c r="AB53" s="1"/>
      <c r="AC53" s="1"/>
      <c r="AD53" s="1"/>
      <c r="AE53" s="1"/>
    </row>
    <row r="54" spans="2:31" x14ac:dyDescent="0.5">
      <c r="B54" s="6"/>
      <c r="C54" s="1"/>
      <c r="D54" s="1"/>
      <c r="E54" s="1"/>
      <c r="F54" s="1"/>
      <c r="G54" s="1"/>
      <c r="N54" s="110"/>
      <c r="O54" s="6"/>
      <c r="P54" s="1"/>
      <c r="Q54" s="1"/>
      <c r="R54" s="1"/>
      <c r="S54" s="1"/>
      <c r="AA54" s="6"/>
      <c r="AB54" s="1"/>
      <c r="AC54" s="1"/>
      <c r="AD54" s="1"/>
      <c r="AE54" s="1"/>
    </row>
    <row r="55" spans="2:31" x14ac:dyDescent="0.5">
      <c r="B55" s="6"/>
      <c r="C55" s="1"/>
      <c r="D55" s="1"/>
      <c r="E55" s="1"/>
      <c r="F55" s="1"/>
      <c r="G55" s="1"/>
      <c r="N55" s="110"/>
      <c r="O55" s="6"/>
      <c r="P55" s="1"/>
      <c r="Q55" s="1"/>
      <c r="R55" s="1"/>
      <c r="S55" s="1"/>
      <c r="AA55" s="6"/>
      <c r="AB55" s="1"/>
      <c r="AC55" s="1"/>
      <c r="AD55" s="1"/>
      <c r="AE55" s="1"/>
    </row>
    <row r="56" spans="2:31" x14ac:dyDescent="0.5">
      <c r="B56" s="6"/>
      <c r="C56" s="1"/>
      <c r="D56" s="1"/>
      <c r="E56" s="1"/>
      <c r="F56" s="1"/>
      <c r="G56" s="1"/>
      <c r="N56" s="110"/>
      <c r="O56" s="6"/>
      <c r="P56" s="1"/>
      <c r="Q56" s="1"/>
      <c r="R56" s="1"/>
      <c r="S56" s="1"/>
      <c r="AA56" s="6"/>
      <c r="AB56" s="1"/>
      <c r="AC56" s="1"/>
      <c r="AD56" s="1"/>
      <c r="AE56" s="1"/>
    </row>
    <row r="57" spans="2:31" x14ac:dyDescent="0.5">
      <c r="B57" s="6"/>
      <c r="C57" s="1"/>
      <c r="D57" s="1"/>
      <c r="E57" s="1"/>
      <c r="F57" s="1"/>
      <c r="G57" s="1"/>
      <c r="N57" s="110"/>
      <c r="O57" s="6"/>
      <c r="P57" s="1"/>
      <c r="Q57" s="1"/>
      <c r="R57" s="1"/>
      <c r="S57" s="1"/>
      <c r="AA57" s="6"/>
      <c r="AB57" s="1"/>
      <c r="AC57" s="1"/>
      <c r="AD57" s="1"/>
      <c r="AE57" s="1"/>
    </row>
    <row r="58" spans="2:31" x14ac:dyDescent="0.5">
      <c r="B58" s="6"/>
      <c r="C58" s="1"/>
      <c r="D58" s="1"/>
      <c r="E58" s="1"/>
      <c r="F58" s="1"/>
      <c r="G58" s="1"/>
      <c r="N58" s="110"/>
      <c r="O58" s="6"/>
      <c r="P58" s="1"/>
      <c r="Q58" s="1"/>
      <c r="R58" s="1"/>
      <c r="S58" s="1"/>
      <c r="AA58" s="6"/>
      <c r="AB58" s="1"/>
      <c r="AC58" s="1"/>
      <c r="AD58" s="1"/>
      <c r="AE58" s="1"/>
    </row>
    <row r="59" spans="2:31" x14ac:dyDescent="0.5">
      <c r="B59" s="6"/>
      <c r="C59" s="1"/>
      <c r="D59" s="1"/>
      <c r="E59" s="1"/>
      <c r="F59" s="1"/>
      <c r="G59" s="1"/>
      <c r="N59" s="110"/>
      <c r="O59" s="6"/>
      <c r="P59" s="1"/>
      <c r="Q59" s="1"/>
      <c r="R59" s="1"/>
      <c r="S59" s="1"/>
      <c r="AA59" s="6"/>
      <c r="AB59" s="1"/>
      <c r="AC59" s="1"/>
      <c r="AD59" s="1"/>
      <c r="AE59" s="1"/>
    </row>
    <row r="60" spans="2:31" x14ac:dyDescent="0.5">
      <c r="B60" s="6"/>
      <c r="C60" s="1"/>
      <c r="D60" s="1"/>
      <c r="E60" s="1"/>
      <c r="F60" s="1"/>
      <c r="G60" s="1"/>
      <c r="N60" s="110"/>
      <c r="O60" s="6"/>
      <c r="P60" s="1"/>
      <c r="Q60" s="1"/>
      <c r="R60" s="1"/>
      <c r="S60" s="1"/>
      <c r="AA60" s="6"/>
      <c r="AB60" s="1"/>
      <c r="AC60" s="1"/>
      <c r="AD60" s="1"/>
      <c r="AE60" s="1"/>
    </row>
    <row r="61" spans="2:31" x14ac:dyDescent="0.5">
      <c r="B61" s="6"/>
      <c r="C61" s="1"/>
      <c r="D61" s="1"/>
      <c r="E61" s="1"/>
      <c r="F61" s="1"/>
      <c r="G61" s="1"/>
      <c r="N61" s="110"/>
      <c r="O61" s="6"/>
      <c r="P61" s="1"/>
      <c r="Q61" s="1"/>
      <c r="R61" s="1"/>
      <c r="S61" s="1"/>
      <c r="AA61" s="6"/>
      <c r="AB61" s="1"/>
      <c r="AC61" s="1"/>
      <c r="AD61" s="1"/>
      <c r="AE61" s="1"/>
    </row>
    <row r="62" spans="2:31" x14ac:dyDescent="0.5">
      <c r="B62" s="6"/>
      <c r="C62" s="1"/>
      <c r="D62" s="1"/>
      <c r="E62" s="1"/>
      <c r="F62" s="1"/>
      <c r="G62" s="1"/>
      <c r="N62" s="110"/>
      <c r="O62" s="6"/>
      <c r="P62" s="1"/>
      <c r="Q62" s="1"/>
      <c r="R62" s="1"/>
      <c r="S62" s="1"/>
      <c r="AA62" s="6"/>
      <c r="AB62" s="1"/>
      <c r="AC62" s="1"/>
      <c r="AD62" s="1"/>
      <c r="AE62" s="1"/>
    </row>
    <row r="63" spans="2:31" x14ac:dyDescent="0.5">
      <c r="B63" s="6"/>
      <c r="C63" s="1"/>
      <c r="D63" s="1"/>
      <c r="E63" s="1"/>
      <c r="F63" s="1"/>
      <c r="G63" s="1"/>
      <c r="N63" s="110"/>
      <c r="O63" s="6"/>
      <c r="P63" s="1"/>
      <c r="Q63" s="1"/>
      <c r="R63" s="1"/>
      <c r="S63" s="1"/>
      <c r="AA63" s="6"/>
      <c r="AB63" s="1"/>
      <c r="AC63" s="1"/>
      <c r="AD63" s="1"/>
      <c r="AE63" s="1"/>
    </row>
    <row r="64" spans="2:31" x14ac:dyDescent="0.5">
      <c r="B64" s="6"/>
      <c r="C64" s="1"/>
      <c r="D64" s="1"/>
      <c r="E64" s="1"/>
      <c r="F64" s="1"/>
      <c r="G64" s="1"/>
      <c r="N64" s="110"/>
      <c r="O64" s="6"/>
      <c r="P64" s="1"/>
      <c r="Q64" s="1"/>
      <c r="R64" s="1"/>
      <c r="S64" s="1"/>
      <c r="AA64" s="6"/>
      <c r="AB64" s="1"/>
      <c r="AC64" s="1"/>
      <c r="AD64" s="1"/>
      <c r="AE64" s="1"/>
    </row>
    <row r="65" spans="2:31" x14ac:dyDescent="0.5">
      <c r="B65" s="6"/>
      <c r="C65" s="1"/>
      <c r="D65" s="1"/>
      <c r="E65" s="1"/>
      <c r="F65" s="1"/>
      <c r="G65" s="1"/>
      <c r="N65" s="110"/>
      <c r="O65" s="6"/>
      <c r="P65" s="1"/>
      <c r="Q65" s="1"/>
      <c r="R65" s="1"/>
      <c r="S65" s="1"/>
      <c r="AA65" s="6"/>
      <c r="AB65" s="1"/>
      <c r="AC65" s="1"/>
      <c r="AD65" s="1"/>
      <c r="AE65" s="1"/>
    </row>
    <row r="66" spans="2:31" x14ac:dyDescent="0.5">
      <c r="B66" s="6"/>
      <c r="C66" s="1"/>
      <c r="D66" s="1"/>
      <c r="E66" s="1"/>
      <c r="F66" s="1"/>
      <c r="G66" s="1"/>
      <c r="N66" s="110"/>
      <c r="O66" s="6"/>
      <c r="P66" s="1"/>
      <c r="Q66" s="1"/>
      <c r="R66" s="1"/>
      <c r="S66" s="1"/>
      <c r="AA66" s="6"/>
      <c r="AB66" s="1"/>
      <c r="AC66" s="1"/>
      <c r="AD66" s="1"/>
      <c r="AE66" s="1"/>
    </row>
    <row r="67" spans="2:31" x14ac:dyDescent="0.5">
      <c r="B67" s="6"/>
      <c r="C67" s="1"/>
      <c r="D67" s="1"/>
      <c r="E67" s="1"/>
      <c r="F67" s="1"/>
      <c r="G67" s="1"/>
      <c r="N67" s="110"/>
      <c r="O67" s="6"/>
      <c r="P67" s="1"/>
      <c r="Q67" s="1"/>
      <c r="R67" s="1"/>
      <c r="S67" s="1"/>
      <c r="AA67" s="6"/>
      <c r="AB67" s="1"/>
      <c r="AC67" s="1"/>
      <c r="AD67" s="1"/>
      <c r="AE67" s="1"/>
    </row>
    <row r="68" spans="2:31" x14ac:dyDescent="0.5">
      <c r="B68" s="6"/>
      <c r="C68" s="1"/>
      <c r="D68" s="1"/>
      <c r="E68" s="1"/>
      <c r="F68" s="1"/>
      <c r="G68" s="1"/>
      <c r="N68" s="110"/>
      <c r="O68" s="6"/>
      <c r="P68" s="1"/>
      <c r="Q68" s="1"/>
      <c r="R68" s="1"/>
      <c r="S68" s="1"/>
      <c r="AA68" s="6"/>
      <c r="AB68" s="1"/>
      <c r="AC68" s="1"/>
      <c r="AD68" s="1"/>
      <c r="AE68" s="1"/>
    </row>
    <row r="69" spans="2:31" x14ac:dyDescent="0.5">
      <c r="B69" s="6"/>
      <c r="C69" s="1"/>
      <c r="D69" s="1"/>
      <c r="E69" s="1"/>
      <c r="F69" s="1"/>
      <c r="G69" s="1"/>
      <c r="N69" s="110"/>
      <c r="O69" s="6"/>
      <c r="P69" s="1"/>
      <c r="Q69" s="1"/>
      <c r="R69" s="1"/>
      <c r="S69" s="1"/>
      <c r="AA69" s="6"/>
      <c r="AB69" s="1"/>
      <c r="AC69" s="1"/>
      <c r="AD69" s="1"/>
      <c r="AE69" s="1"/>
    </row>
    <row r="70" spans="2:31" x14ac:dyDescent="0.5">
      <c r="B70" s="6"/>
      <c r="C70" s="1"/>
      <c r="D70" s="1"/>
      <c r="E70" s="1"/>
      <c r="F70" s="1"/>
      <c r="G70" s="1"/>
      <c r="N70" s="110"/>
      <c r="O70" s="6"/>
      <c r="P70" s="1"/>
      <c r="Q70" s="1"/>
      <c r="R70" s="1"/>
      <c r="S70" s="1"/>
      <c r="AA70" s="6"/>
      <c r="AB70" s="1"/>
      <c r="AC70" s="1"/>
      <c r="AD70" s="1"/>
      <c r="AE70" s="1"/>
    </row>
    <row r="71" spans="2:31" x14ac:dyDescent="0.5">
      <c r="B71" s="6"/>
      <c r="C71" s="1"/>
      <c r="D71" s="1"/>
      <c r="E71" s="1"/>
      <c r="F71" s="1"/>
      <c r="G71" s="1"/>
      <c r="N71" s="110"/>
      <c r="O71" s="6"/>
      <c r="P71" s="1"/>
      <c r="Q71" s="1"/>
      <c r="R71" s="1"/>
      <c r="S71" s="1"/>
      <c r="AA71" s="6"/>
      <c r="AB71" s="1"/>
      <c r="AC71" s="1"/>
      <c r="AD71" s="1"/>
      <c r="AE71" s="1"/>
    </row>
    <row r="72" spans="2:31" x14ac:dyDescent="0.5">
      <c r="B72" s="6"/>
      <c r="C72" s="1"/>
      <c r="D72" s="1"/>
      <c r="E72" s="1"/>
      <c r="F72" s="1"/>
      <c r="G72" s="1"/>
      <c r="N72" s="110"/>
      <c r="O72" s="6"/>
      <c r="P72" s="1"/>
      <c r="Q72" s="1"/>
      <c r="R72" s="1"/>
      <c r="S72" s="1"/>
      <c r="AA72" s="6"/>
      <c r="AB72" s="1"/>
      <c r="AC72" s="1"/>
      <c r="AD72" s="1"/>
      <c r="AE72" s="1"/>
    </row>
    <row r="73" spans="2:31" x14ac:dyDescent="0.5">
      <c r="B73" s="6"/>
      <c r="C73" s="1"/>
      <c r="D73" s="1"/>
      <c r="E73" s="1"/>
      <c r="F73" s="1"/>
      <c r="G73" s="1"/>
      <c r="N73" s="110"/>
      <c r="O73" s="6"/>
      <c r="P73" s="1"/>
      <c r="Q73" s="1"/>
      <c r="R73" s="1"/>
      <c r="S73" s="1"/>
      <c r="AA73" s="6"/>
      <c r="AB73" s="1"/>
      <c r="AC73" s="1"/>
      <c r="AD73" s="1"/>
      <c r="AE73" s="1"/>
    </row>
    <row r="74" spans="2:31" x14ac:dyDescent="0.5">
      <c r="B74" s="6"/>
      <c r="C74" s="1"/>
      <c r="D74" s="1"/>
      <c r="E74" s="1"/>
      <c r="F74" s="1"/>
      <c r="G74" s="1"/>
      <c r="N74" s="110"/>
      <c r="O74" s="6"/>
      <c r="P74" s="1"/>
      <c r="Q74" s="1"/>
      <c r="R74" s="1"/>
      <c r="S74" s="1"/>
      <c r="AA74" s="6"/>
      <c r="AB74" s="1"/>
      <c r="AC74" s="1"/>
      <c r="AD74" s="1"/>
      <c r="AE74" s="1"/>
    </row>
    <row r="75" spans="2:31" x14ac:dyDescent="0.5">
      <c r="B75" s="6"/>
      <c r="C75" s="1"/>
      <c r="D75" s="1"/>
      <c r="E75" s="1"/>
      <c r="F75" s="1"/>
      <c r="G75" s="1"/>
      <c r="N75" s="110"/>
      <c r="O75" s="6"/>
      <c r="P75" s="1"/>
      <c r="Q75" s="1"/>
      <c r="R75" s="1"/>
      <c r="S75" s="1"/>
      <c r="AA75" s="6"/>
      <c r="AB75" s="1"/>
      <c r="AC75" s="1"/>
      <c r="AD75" s="1"/>
      <c r="AE75" s="1"/>
    </row>
    <row r="76" spans="2:31" x14ac:dyDescent="0.5">
      <c r="B76" s="6"/>
      <c r="C76" s="1"/>
      <c r="D76" s="1"/>
      <c r="E76" s="1"/>
      <c r="F76" s="1"/>
      <c r="G76" s="1"/>
      <c r="N76" s="110"/>
      <c r="O76" s="6"/>
      <c r="P76" s="1"/>
      <c r="Q76" s="1"/>
      <c r="R76" s="1"/>
      <c r="S76" s="1"/>
      <c r="AA76" s="6"/>
      <c r="AB76" s="1"/>
      <c r="AC76" s="1"/>
      <c r="AD76" s="1"/>
      <c r="AE76" s="1"/>
    </row>
    <row r="77" spans="2:31" x14ac:dyDescent="0.5">
      <c r="B77" s="6"/>
      <c r="C77" s="1"/>
      <c r="D77" s="1"/>
      <c r="E77" s="1"/>
      <c r="F77" s="1"/>
      <c r="G77" s="1"/>
      <c r="N77" s="110"/>
      <c r="O77" s="6"/>
      <c r="P77" s="1"/>
      <c r="Q77" s="1"/>
      <c r="R77" s="1"/>
      <c r="S77" s="1"/>
      <c r="AA77" s="6"/>
      <c r="AB77" s="1"/>
      <c r="AC77" s="1"/>
      <c r="AD77" s="1"/>
      <c r="AE77" s="1"/>
    </row>
    <row r="78" spans="2:31" x14ac:dyDescent="0.5">
      <c r="B78" s="6"/>
      <c r="C78" s="1"/>
      <c r="D78" s="1"/>
      <c r="E78" s="1"/>
      <c r="F78" s="1"/>
      <c r="G78" s="1"/>
      <c r="N78" s="110"/>
      <c r="O78" s="6"/>
      <c r="P78" s="1"/>
      <c r="Q78" s="1"/>
      <c r="R78" s="1"/>
      <c r="S78" s="1"/>
      <c r="AA78" s="6"/>
      <c r="AB78" s="1"/>
      <c r="AC78" s="1"/>
      <c r="AD78" s="1"/>
      <c r="AE78" s="1"/>
    </row>
    <row r="79" spans="2:31" x14ac:dyDescent="0.5">
      <c r="B79" s="6"/>
      <c r="C79" s="1"/>
      <c r="D79" s="1"/>
      <c r="E79" s="1"/>
      <c r="F79" s="1"/>
      <c r="G79" s="1"/>
      <c r="N79" s="110"/>
      <c r="O79" s="6"/>
      <c r="P79" s="1"/>
      <c r="Q79" s="1"/>
      <c r="R79" s="1"/>
      <c r="S79" s="1"/>
      <c r="AA79" s="6"/>
      <c r="AB79" s="1"/>
      <c r="AC79" s="1"/>
      <c r="AD79" s="1"/>
      <c r="AE79" s="1"/>
    </row>
    <row r="80" spans="2:31" x14ac:dyDescent="0.5">
      <c r="B80" s="6"/>
      <c r="C80" s="1"/>
      <c r="D80" s="1"/>
      <c r="E80" s="1"/>
      <c r="F80" s="1"/>
      <c r="G80" s="1"/>
      <c r="N80" s="110"/>
      <c r="O80" s="6"/>
      <c r="P80" s="1"/>
      <c r="Q80" s="1"/>
      <c r="R80" s="1"/>
      <c r="S80" s="1"/>
      <c r="AA80" s="6"/>
      <c r="AB80" s="1"/>
      <c r="AC80" s="1"/>
      <c r="AD80" s="1"/>
      <c r="AE80" s="1"/>
    </row>
    <row r="81" spans="2:31" x14ac:dyDescent="0.5">
      <c r="B81" s="6"/>
      <c r="C81" s="1"/>
      <c r="D81" s="1"/>
      <c r="E81" s="1"/>
      <c r="F81" s="1"/>
      <c r="G81" s="1"/>
      <c r="N81" s="110"/>
      <c r="O81" s="6"/>
      <c r="P81" s="1"/>
      <c r="Q81" s="1"/>
      <c r="R81" s="1"/>
      <c r="S81" s="1"/>
      <c r="AA81" s="6"/>
      <c r="AB81" s="1"/>
      <c r="AC81" s="1"/>
      <c r="AD81" s="1"/>
      <c r="AE81" s="1"/>
    </row>
    <row r="82" spans="2:31" x14ac:dyDescent="0.5">
      <c r="B82" s="6"/>
      <c r="C82" s="1"/>
      <c r="D82" s="1"/>
      <c r="E82" s="1"/>
      <c r="F82" s="1"/>
      <c r="G82" s="1"/>
      <c r="N82" s="110"/>
      <c r="O82" s="6"/>
      <c r="P82" s="1"/>
      <c r="Q82" s="1"/>
      <c r="R82" s="1"/>
      <c r="S82" s="1"/>
      <c r="AA82" s="6"/>
      <c r="AB82" s="1"/>
      <c r="AC82" s="1"/>
      <c r="AD82" s="1"/>
      <c r="AE82" s="1"/>
    </row>
    <row r="83" spans="2:31" x14ac:dyDescent="0.5">
      <c r="B83" s="6"/>
      <c r="C83" s="1"/>
      <c r="D83" s="1"/>
      <c r="E83" s="1"/>
      <c r="F83" s="1"/>
      <c r="G83" s="1"/>
      <c r="N83" s="110"/>
      <c r="O83" s="6"/>
      <c r="P83" s="1"/>
      <c r="Q83" s="1"/>
      <c r="R83" s="1"/>
      <c r="S83" s="1"/>
      <c r="AA83" s="6"/>
      <c r="AB83" s="1"/>
      <c r="AC83" s="1"/>
      <c r="AD83" s="1"/>
      <c r="AE83" s="1"/>
    </row>
    <row r="84" spans="2:31" x14ac:dyDescent="0.5">
      <c r="B84" s="6"/>
      <c r="C84" s="1"/>
      <c r="D84" s="1"/>
      <c r="E84" s="1"/>
      <c r="F84" s="1"/>
      <c r="G84" s="1"/>
      <c r="N84" s="110"/>
      <c r="O84" s="6"/>
      <c r="P84" s="1"/>
      <c r="Q84" s="1"/>
      <c r="R84" s="1"/>
      <c r="S84" s="1"/>
      <c r="AA84" s="6"/>
      <c r="AB84" s="1"/>
      <c r="AC84" s="1"/>
      <c r="AD84" s="1"/>
      <c r="AE84" s="1"/>
    </row>
    <row r="85" spans="2:31" x14ac:dyDescent="0.5">
      <c r="B85" s="6"/>
      <c r="C85" s="1"/>
      <c r="D85" s="1"/>
      <c r="E85" s="1"/>
      <c r="F85" s="1"/>
      <c r="G85" s="1"/>
      <c r="N85" s="110"/>
      <c r="O85" s="6"/>
      <c r="P85" s="1"/>
      <c r="Q85" s="1"/>
      <c r="R85" s="1"/>
      <c r="S85" s="1"/>
      <c r="AA85" s="6"/>
      <c r="AB85" s="1"/>
      <c r="AC85" s="1"/>
      <c r="AD85" s="1"/>
      <c r="AE85" s="1"/>
    </row>
    <row r="86" spans="2:31" x14ac:dyDescent="0.5">
      <c r="B86" s="6"/>
      <c r="C86" s="1"/>
      <c r="D86" s="1"/>
      <c r="E86" s="1"/>
      <c r="F86" s="1"/>
      <c r="G86" s="1"/>
      <c r="N86" s="110"/>
      <c r="O86" s="6"/>
      <c r="P86" s="1"/>
      <c r="Q86" s="1"/>
      <c r="R86" s="1"/>
      <c r="S86" s="1"/>
      <c r="AA86" s="6"/>
      <c r="AB86" s="1"/>
      <c r="AC86" s="1"/>
      <c r="AD86" s="1"/>
      <c r="AE86" s="1"/>
    </row>
    <row r="87" spans="2:31" x14ac:dyDescent="0.5">
      <c r="B87" s="6"/>
      <c r="C87" s="1"/>
      <c r="D87" s="1"/>
      <c r="E87" s="1"/>
      <c r="F87" s="1"/>
      <c r="G87" s="1"/>
      <c r="N87" s="110"/>
      <c r="O87" s="6"/>
      <c r="P87" s="1"/>
      <c r="Q87" s="1"/>
      <c r="R87" s="1"/>
      <c r="S87" s="1"/>
      <c r="AA87" s="6"/>
      <c r="AB87" s="1"/>
      <c r="AC87" s="1"/>
      <c r="AD87" s="1"/>
      <c r="AE87" s="1"/>
    </row>
    <row r="88" spans="2:31" x14ac:dyDescent="0.5">
      <c r="B88" s="6"/>
      <c r="C88" s="1"/>
      <c r="D88" s="1"/>
      <c r="E88" s="1"/>
      <c r="F88" s="1"/>
      <c r="G88" s="1"/>
      <c r="N88" s="110"/>
      <c r="O88" s="6"/>
      <c r="P88" s="1"/>
      <c r="Q88" s="1"/>
      <c r="R88" s="1"/>
      <c r="S88" s="1"/>
      <c r="AA88" s="6"/>
      <c r="AB88" s="1"/>
      <c r="AC88" s="1"/>
      <c r="AD88" s="1"/>
      <c r="AE88" s="1"/>
    </row>
    <row r="89" spans="2:31" x14ac:dyDescent="0.5">
      <c r="B89" s="6"/>
      <c r="C89" s="1"/>
      <c r="D89" s="1"/>
      <c r="E89" s="1"/>
      <c r="F89" s="1"/>
      <c r="G89" s="1"/>
      <c r="N89" s="110"/>
      <c r="O89" s="6"/>
      <c r="P89" s="1"/>
      <c r="Q89" s="1"/>
      <c r="R89" s="1"/>
      <c r="S89" s="1"/>
      <c r="AA89" s="6"/>
      <c r="AB89" s="1"/>
      <c r="AC89" s="1"/>
      <c r="AD89" s="1"/>
      <c r="AE89" s="1"/>
    </row>
    <row r="90" spans="2:31" x14ac:dyDescent="0.5">
      <c r="B90" s="6"/>
      <c r="C90" s="1"/>
      <c r="D90" s="1"/>
      <c r="E90" s="1"/>
      <c r="F90" s="1"/>
      <c r="G90" s="1"/>
      <c r="N90" s="110"/>
      <c r="O90" s="6"/>
      <c r="P90" s="1"/>
      <c r="Q90" s="1"/>
      <c r="R90" s="1"/>
      <c r="S90" s="1"/>
      <c r="AA90" s="6"/>
      <c r="AB90" s="1"/>
      <c r="AC90" s="1"/>
      <c r="AD90" s="1"/>
      <c r="AE90" s="1"/>
    </row>
    <row r="91" spans="2:31" x14ac:dyDescent="0.5">
      <c r="B91" s="6"/>
      <c r="C91" s="1"/>
      <c r="D91" s="1"/>
      <c r="E91" s="1"/>
      <c r="F91" s="1"/>
      <c r="G91" s="1"/>
      <c r="N91" s="110"/>
      <c r="O91" s="6"/>
      <c r="P91" s="1"/>
      <c r="Q91" s="1"/>
      <c r="R91" s="1"/>
      <c r="S91" s="1"/>
      <c r="AA91" s="6"/>
      <c r="AB91" s="1"/>
      <c r="AC91" s="1"/>
      <c r="AD91" s="1"/>
      <c r="AE91" s="1"/>
    </row>
    <row r="92" spans="2:31" x14ac:dyDescent="0.5">
      <c r="B92" s="6"/>
      <c r="C92" s="1"/>
      <c r="D92" s="1"/>
      <c r="E92" s="1"/>
      <c r="F92" s="1"/>
      <c r="G92" s="1"/>
      <c r="N92" s="110"/>
      <c r="O92" s="6"/>
      <c r="P92" s="1"/>
      <c r="Q92" s="1"/>
      <c r="R92" s="1"/>
      <c r="S92" s="1"/>
      <c r="AA92" s="6"/>
      <c r="AB92" s="1"/>
      <c r="AC92" s="1"/>
      <c r="AD92" s="1"/>
      <c r="AE92" s="1"/>
    </row>
    <row r="93" spans="2:31" x14ac:dyDescent="0.5">
      <c r="B93" s="6"/>
      <c r="C93" s="1"/>
      <c r="D93" s="1"/>
      <c r="E93" s="1"/>
      <c r="F93" s="1"/>
      <c r="G93" s="1"/>
      <c r="N93" s="110"/>
      <c r="O93" s="6"/>
      <c r="P93" s="1"/>
      <c r="Q93" s="1"/>
      <c r="R93" s="1"/>
      <c r="S93" s="1"/>
      <c r="AA93" s="6"/>
      <c r="AB93" s="1"/>
      <c r="AC93" s="1"/>
      <c r="AD93" s="1"/>
      <c r="AE93" s="1"/>
    </row>
    <row r="94" spans="2:31" x14ac:dyDescent="0.5">
      <c r="B94" s="6"/>
      <c r="C94" s="1"/>
      <c r="D94" s="1"/>
      <c r="E94" s="1"/>
      <c r="F94" s="1"/>
      <c r="G94" s="1"/>
      <c r="N94" s="110"/>
      <c r="O94" s="6"/>
      <c r="P94" s="1"/>
      <c r="Q94" s="1"/>
      <c r="R94" s="1"/>
      <c r="S94" s="1"/>
      <c r="AA94" s="6"/>
      <c r="AB94" s="1"/>
      <c r="AC94" s="1"/>
      <c r="AD94" s="1"/>
      <c r="AE94" s="1"/>
    </row>
    <row r="95" spans="2:31" x14ac:dyDescent="0.5">
      <c r="B95" s="6"/>
      <c r="C95" s="1"/>
      <c r="D95" s="1"/>
      <c r="E95" s="1"/>
      <c r="F95" s="1"/>
      <c r="G95" s="1"/>
      <c r="N95" s="110"/>
      <c r="O95" s="6"/>
      <c r="P95" s="1"/>
      <c r="Q95" s="1"/>
      <c r="R95" s="1"/>
      <c r="S95" s="1"/>
      <c r="AA95" s="6"/>
      <c r="AB95" s="1"/>
      <c r="AC95" s="1"/>
      <c r="AD95" s="1"/>
      <c r="AE95" s="1"/>
    </row>
    <row r="96" spans="2:31" x14ac:dyDescent="0.5">
      <c r="B96" s="6"/>
      <c r="C96" s="1"/>
      <c r="D96" s="1"/>
      <c r="E96" s="1"/>
      <c r="F96" s="1"/>
      <c r="G96" s="1"/>
      <c r="N96" s="110"/>
      <c r="O96" s="6"/>
      <c r="P96" s="1"/>
      <c r="Q96" s="1"/>
      <c r="R96" s="1"/>
      <c r="S96" s="1"/>
      <c r="AA96" s="6"/>
      <c r="AB96" s="1"/>
      <c r="AC96" s="1"/>
      <c r="AD96" s="1"/>
      <c r="AE96" s="1"/>
    </row>
    <row r="97" spans="2:31" x14ac:dyDescent="0.5">
      <c r="B97" s="6"/>
      <c r="C97" s="1"/>
      <c r="D97" s="1"/>
      <c r="E97" s="1"/>
      <c r="F97" s="1"/>
      <c r="G97" s="1"/>
      <c r="N97" s="110"/>
      <c r="O97" s="6"/>
      <c r="P97" s="1"/>
      <c r="Q97" s="1"/>
      <c r="R97" s="1"/>
      <c r="S97" s="1"/>
      <c r="AA97" s="6"/>
      <c r="AB97" s="1"/>
      <c r="AC97" s="1"/>
      <c r="AD97" s="1"/>
      <c r="AE97" s="1"/>
    </row>
    <row r="98" spans="2:31" x14ac:dyDescent="0.5">
      <c r="B98" s="6"/>
      <c r="C98" s="1"/>
      <c r="D98" s="1"/>
      <c r="E98" s="1"/>
      <c r="F98" s="1"/>
      <c r="G98" s="1"/>
      <c r="N98" s="110"/>
      <c r="O98" s="6"/>
      <c r="P98" s="1"/>
      <c r="Q98" s="1"/>
      <c r="R98" s="1"/>
      <c r="S98" s="1"/>
      <c r="AA98" s="6"/>
      <c r="AB98" s="1"/>
      <c r="AC98" s="1"/>
      <c r="AD98" s="1"/>
      <c r="AE98" s="1"/>
    </row>
    <row r="99" spans="2:31" x14ac:dyDescent="0.5">
      <c r="B99" s="6"/>
      <c r="C99" s="1"/>
      <c r="D99" s="1"/>
      <c r="E99" s="1"/>
      <c r="F99" s="1"/>
      <c r="G99" s="1"/>
      <c r="N99" s="110"/>
      <c r="O99" s="6"/>
      <c r="P99" s="1"/>
      <c r="Q99" s="1"/>
      <c r="R99" s="1"/>
      <c r="S99" s="1"/>
      <c r="AA99" s="6"/>
      <c r="AB99" s="1"/>
      <c r="AC99" s="1"/>
      <c r="AD99" s="1"/>
      <c r="AE99" s="1"/>
    </row>
    <row r="100" spans="2:31" x14ac:dyDescent="0.5">
      <c r="B100" s="6"/>
      <c r="C100" s="1"/>
      <c r="D100" s="1"/>
      <c r="E100" s="1"/>
      <c r="F100" s="1"/>
      <c r="G100" s="1"/>
      <c r="N100" s="110"/>
      <c r="O100" s="6"/>
      <c r="P100" s="1"/>
      <c r="Q100" s="1"/>
      <c r="R100" s="1"/>
      <c r="S100" s="1"/>
      <c r="AA100" s="6"/>
      <c r="AB100" s="1"/>
      <c r="AC100" s="1"/>
      <c r="AD100" s="1"/>
      <c r="AE100" s="1"/>
    </row>
    <row r="101" spans="2:31" x14ac:dyDescent="0.5">
      <c r="B101" s="6"/>
      <c r="C101" s="1"/>
      <c r="D101" s="1"/>
      <c r="E101" s="1"/>
      <c r="F101" s="1"/>
      <c r="G101" s="1"/>
      <c r="N101" s="110"/>
      <c r="O101" s="6"/>
      <c r="P101" s="1"/>
      <c r="Q101" s="1"/>
      <c r="R101" s="1"/>
      <c r="S101" s="1"/>
      <c r="AA101" s="6"/>
      <c r="AB101" s="1"/>
      <c r="AC101" s="1"/>
      <c r="AD101" s="1"/>
      <c r="AE101" s="1"/>
    </row>
    <row r="102" spans="2:31" x14ac:dyDescent="0.5">
      <c r="B102" s="6"/>
      <c r="C102" s="1"/>
      <c r="D102" s="1"/>
      <c r="E102" s="1"/>
      <c r="F102" s="1"/>
      <c r="G102" s="1"/>
      <c r="N102" s="110"/>
      <c r="O102" s="6"/>
      <c r="P102" s="1"/>
      <c r="Q102" s="1"/>
      <c r="R102" s="1"/>
      <c r="S102" s="1"/>
      <c r="AA102" s="6"/>
      <c r="AB102" s="1"/>
      <c r="AC102" s="1"/>
      <c r="AD102" s="1"/>
      <c r="AE102" s="1"/>
    </row>
    <row r="103" spans="2:31" x14ac:dyDescent="0.5">
      <c r="B103" s="6"/>
      <c r="C103" s="1"/>
      <c r="D103" s="1"/>
      <c r="E103" s="1"/>
      <c r="F103" s="1"/>
      <c r="G103" s="1"/>
      <c r="N103" s="110"/>
      <c r="O103" s="6"/>
      <c r="P103" s="1"/>
      <c r="Q103" s="1"/>
      <c r="R103" s="1"/>
      <c r="S103" s="1"/>
      <c r="AA103" s="6"/>
      <c r="AB103" s="1"/>
      <c r="AC103" s="1"/>
      <c r="AD103" s="1"/>
      <c r="AE103" s="1"/>
    </row>
    <row r="104" spans="2:31" x14ac:dyDescent="0.5">
      <c r="B104" s="6"/>
      <c r="C104" s="1"/>
      <c r="D104" s="1"/>
      <c r="E104" s="1"/>
      <c r="F104" s="1"/>
      <c r="G104" s="1"/>
      <c r="N104" s="110"/>
      <c r="O104" s="6"/>
      <c r="P104" s="1"/>
      <c r="Q104" s="1"/>
      <c r="R104" s="1"/>
      <c r="S104" s="1"/>
      <c r="AA104" s="6"/>
      <c r="AB104" s="1"/>
      <c r="AC104" s="1"/>
      <c r="AD104" s="1"/>
      <c r="AE104" s="1"/>
    </row>
    <row r="105" spans="2:31" x14ac:dyDescent="0.5">
      <c r="B105" s="6"/>
      <c r="C105" s="1"/>
      <c r="D105" s="1"/>
      <c r="E105" s="1"/>
      <c r="F105" s="1"/>
      <c r="G105" s="1"/>
      <c r="N105" s="110"/>
      <c r="O105" s="6"/>
      <c r="P105" s="1"/>
      <c r="Q105" s="1"/>
      <c r="R105" s="1"/>
      <c r="S105" s="1"/>
      <c r="AA105" s="6"/>
      <c r="AB105" s="1"/>
      <c r="AC105" s="1"/>
      <c r="AD105" s="1"/>
      <c r="AE105" s="1"/>
    </row>
    <row r="106" spans="2:31" x14ac:dyDescent="0.5">
      <c r="B106" s="6"/>
      <c r="C106" s="1"/>
      <c r="D106" s="1"/>
      <c r="E106" s="1"/>
      <c r="F106" s="1"/>
      <c r="G106" s="1"/>
      <c r="N106" s="110"/>
      <c r="O106" s="6"/>
      <c r="P106" s="1"/>
      <c r="Q106" s="1"/>
      <c r="R106" s="1"/>
      <c r="S106" s="1"/>
      <c r="AA106" s="6"/>
      <c r="AB106" s="1"/>
      <c r="AC106" s="1"/>
      <c r="AD106" s="1"/>
      <c r="AE106" s="1"/>
    </row>
    <row r="107" spans="2:31" x14ac:dyDescent="0.5">
      <c r="B107" s="6"/>
      <c r="C107" s="1"/>
      <c r="D107" s="1"/>
      <c r="E107" s="1"/>
      <c r="F107" s="1"/>
      <c r="G107" s="1"/>
      <c r="N107" s="110"/>
      <c r="O107" s="6"/>
      <c r="P107" s="1"/>
      <c r="Q107" s="1"/>
      <c r="R107" s="1"/>
      <c r="S107" s="1"/>
      <c r="AA107" s="6"/>
      <c r="AB107" s="1"/>
      <c r="AC107" s="1"/>
      <c r="AD107" s="1"/>
      <c r="AE107" s="1"/>
    </row>
    <row r="108" spans="2:31" x14ac:dyDescent="0.5">
      <c r="B108" s="6"/>
      <c r="C108" s="1"/>
      <c r="D108" s="1"/>
      <c r="E108" s="1"/>
      <c r="F108" s="1"/>
      <c r="G108" s="1"/>
      <c r="N108" s="110"/>
      <c r="O108" s="6"/>
      <c r="P108" s="1"/>
      <c r="Q108" s="1"/>
      <c r="R108" s="1"/>
      <c r="S108" s="1"/>
      <c r="AA108" s="6"/>
      <c r="AB108" s="1"/>
      <c r="AC108" s="1"/>
      <c r="AD108" s="1"/>
      <c r="AE108" s="1"/>
    </row>
    <row r="109" spans="2:31" x14ac:dyDescent="0.5">
      <c r="B109" s="6"/>
      <c r="C109" s="1"/>
      <c r="D109" s="1"/>
      <c r="E109" s="1"/>
      <c r="F109" s="1"/>
      <c r="G109" s="1"/>
      <c r="N109" s="110"/>
      <c r="O109" s="6"/>
      <c r="P109" s="1"/>
      <c r="Q109" s="1"/>
      <c r="R109" s="1"/>
      <c r="S109" s="1"/>
      <c r="AA109" s="6"/>
      <c r="AB109" s="1"/>
      <c r="AC109" s="1"/>
      <c r="AD109" s="1"/>
      <c r="AE109" s="1"/>
    </row>
    <row r="110" spans="2:31" x14ac:dyDescent="0.5">
      <c r="B110" s="6"/>
      <c r="C110" s="1"/>
      <c r="D110" s="1"/>
      <c r="E110" s="1"/>
      <c r="F110" s="1"/>
      <c r="G110" s="1"/>
      <c r="N110" s="110"/>
      <c r="O110" s="6"/>
      <c r="P110" s="1"/>
      <c r="Q110" s="1"/>
      <c r="R110" s="1"/>
      <c r="S110" s="1"/>
      <c r="AA110" s="6"/>
      <c r="AB110" s="1"/>
      <c r="AC110" s="1"/>
      <c r="AD110" s="1"/>
      <c r="AE110" s="1"/>
    </row>
    <row r="111" spans="2:31" x14ac:dyDescent="0.5">
      <c r="B111" s="6"/>
      <c r="C111" s="1"/>
      <c r="D111" s="1"/>
      <c r="E111" s="1"/>
      <c r="F111" s="1"/>
      <c r="G111" s="1"/>
      <c r="N111" s="110"/>
      <c r="O111" s="6"/>
      <c r="P111" s="1"/>
      <c r="Q111" s="1"/>
      <c r="R111" s="1"/>
      <c r="S111" s="1"/>
      <c r="AA111" s="6"/>
      <c r="AB111" s="1"/>
      <c r="AC111" s="1"/>
      <c r="AD111" s="1"/>
      <c r="AE111" s="1"/>
    </row>
    <row r="112" spans="2:31" x14ac:dyDescent="0.5">
      <c r="B112" s="6"/>
      <c r="C112" s="1"/>
      <c r="D112" s="1"/>
      <c r="E112" s="1"/>
      <c r="F112" s="1"/>
      <c r="G112" s="1"/>
      <c r="N112" s="110"/>
      <c r="O112" s="6"/>
      <c r="P112" s="1"/>
      <c r="Q112" s="1"/>
      <c r="R112" s="1"/>
      <c r="S112" s="1"/>
      <c r="AA112" s="6"/>
      <c r="AB112" s="1"/>
      <c r="AC112" s="1"/>
      <c r="AD112" s="1"/>
      <c r="AE112" s="1"/>
    </row>
    <row r="113" spans="2:31" x14ac:dyDescent="0.5">
      <c r="B113" s="6"/>
      <c r="C113" s="1"/>
      <c r="D113" s="1"/>
      <c r="E113" s="1"/>
      <c r="F113" s="1"/>
      <c r="G113" s="1"/>
      <c r="N113" s="110"/>
      <c r="O113" s="6"/>
      <c r="P113" s="1"/>
      <c r="Q113" s="1"/>
      <c r="R113" s="1"/>
      <c r="S113" s="1"/>
      <c r="AA113" s="6"/>
      <c r="AB113" s="1"/>
      <c r="AC113" s="1"/>
      <c r="AD113" s="1"/>
      <c r="AE113" s="1"/>
    </row>
    <row r="114" spans="2:31" x14ac:dyDescent="0.5">
      <c r="B114" s="6"/>
      <c r="C114" s="1"/>
      <c r="D114" s="1"/>
      <c r="E114" s="1"/>
      <c r="F114" s="1"/>
      <c r="G114" s="1"/>
      <c r="N114" s="110"/>
      <c r="O114" s="6"/>
      <c r="P114" s="1"/>
      <c r="Q114" s="1"/>
      <c r="R114" s="1"/>
      <c r="S114" s="1"/>
      <c r="AA114" s="6"/>
      <c r="AB114" s="1"/>
      <c r="AC114" s="1"/>
      <c r="AD114" s="1"/>
      <c r="AE114" s="1"/>
    </row>
    <row r="115" spans="2:31" x14ac:dyDescent="0.5">
      <c r="B115" s="6"/>
      <c r="C115" s="1"/>
      <c r="D115" s="1"/>
      <c r="E115" s="1"/>
      <c r="F115" s="1"/>
      <c r="G115" s="1"/>
      <c r="N115" s="110"/>
      <c r="O115" s="6"/>
      <c r="P115" s="1"/>
      <c r="Q115" s="1"/>
      <c r="R115" s="1"/>
      <c r="S115" s="1"/>
      <c r="AA115" s="6"/>
      <c r="AB115" s="1"/>
      <c r="AC115" s="1"/>
      <c r="AD115" s="1"/>
      <c r="AE115" s="1"/>
    </row>
    <row r="116" spans="2:31" x14ac:dyDescent="0.5">
      <c r="B116" s="6"/>
      <c r="C116" s="1"/>
      <c r="D116" s="1"/>
      <c r="E116" s="1"/>
      <c r="F116" s="1"/>
      <c r="G116" s="1"/>
      <c r="N116" s="110"/>
      <c r="O116" s="6"/>
      <c r="P116" s="1"/>
      <c r="Q116" s="1"/>
      <c r="R116" s="1"/>
      <c r="S116" s="1"/>
      <c r="AA116" s="6"/>
      <c r="AB116" s="1"/>
      <c r="AC116" s="1"/>
      <c r="AD116" s="1"/>
      <c r="AE116" s="1"/>
    </row>
    <row r="117" spans="2:31" x14ac:dyDescent="0.5">
      <c r="B117" s="6"/>
      <c r="C117" s="1"/>
      <c r="D117" s="1"/>
      <c r="E117" s="1"/>
      <c r="F117" s="1"/>
      <c r="G117" s="1"/>
      <c r="N117" s="110"/>
      <c r="O117" s="6"/>
      <c r="P117" s="1"/>
      <c r="Q117" s="1"/>
      <c r="R117" s="1"/>
      <c r="S117" s="1"/>
      <c r="AA117" s="6"/>
      <c r="AB117" s="1"/>
      <c r="AC117" s="1"/>
      <c r="AD117" s="1"/>
      <c r="AE117" s="1"/>
    </row>
    <row r="118" spans="2:31" x14ac:dyDescent="0.5">
      <c r="B118" s="6"/>
      <c r="C118" s="1"/>
      <c r="D118" s="1"/>
      <c r="E118" s="1"/>
      <c r="F118" s="1"/>
      <c r="G118" s="1"/>
      <c r="N118" s="110"/>
      <c r="O118" s="6"/>
      <c r="P118" s="1"/>
      <c r="Q118" s="1"/>
      <c r="R118" s="1"/>
      <c r="S118" s="1"/>
      <c r="AA118" s="6"/>
      <c r="AB118" s="1"/>
      <c r="AC118" s="1"/>
      <c r="AD118" s="1"/>
      <c r="AE118" s="1"/>
    </row>
    <row r="119" spans="2:31" x14ac:dyDescent="0.5">
      <c r="B119" s="6"/>
      <c r="C119" s="1"/>
      <c r="D119" s="1"/>
      <c r="E119" s="1"/>
      <c r="F119" s="1"/>
      <c r="G119" s="1"/>
      <c r="N119" s="110"/>
      <c r="O119" s="6"/>
      <c r="P119" s="1"/>
      <c r="Q119" s="1"/>
      <c r="R119" s="1"/>
      <c r="S119" s="1"/>
      <c r="AA119" s="6"/>
      <c r="AB119" s="1"/>
      <c r="AC119" s="1"/>
      <c r="AD119" s="1"/>
      <c r="AE119" s="1"/>
    </row>
    <row r="120" spans="2:31" x14ac:dyDescent="0.5">
      <c r="B120" s="6"/>
      <c r="C120" s="1"/>
      <c r="D120" s="1"/>
      <c r="E120" s="1"/>
      <c r="F120" s="1"/>
      <c r="G120" s="1"/>
      <c r="N120" s="110"/>
      <c r="O120" s="6"/>
      <c r="P120" s="1"/>
      <c r="Q120" s="1"/>
      <c r="R120" s="1"/>
      <c r="S120" s="1"/>
      <c r="AA120" s="6"/>
      <c r="AB120" s="1"/>
      <c r="AC120" s="1"/>
      <c r="AD120" s="1"/>
      <c r="AE120" s="1"/>
    </row>
    <row r="121" spans="2:31" x14ac:dyDescent="0.5">
      <c r="B121" s="6"/>
      <c r="C121" s="1"/>
      <c r="D121" s="1"/>
      <c r="E121" s="1"/>
      <c r="F121" s="1"/>
      <c r="G121" s="1"/>
      <c r="N121" s="110"/>
      <c r="O121" s="6"/>
      <c r="P121" s="1"/>
      <c r="Q121" s="1"/>
      <c r="R121" s="1"/>
      <c r="S121" s="1"/>
      <c r="AA121" s="6"/>
      <c r="AB121" s="1"/>
      <c r="AC121" s="1"/>
      <c r="AD121" s="1"/>
      <c r="AE121" s="1"/>
    </row>
    <row r="122" spans="2:31" x14ac:dyDescent="0.5">
      <c r="B122" s="6"/>
      <c r="C122" s="1"/>
      <c r="D122" s="1"/>
      <c r="E122" s="1"/>
      <c r="F122" s="1"/>
      <c r="G122" s="1"/>
      <c r="N122" s="110"/>
      <c r="O122" s="6"/>
      <c r="P122" s="1"/>
      <c r="Q122" s="1"/>
      <c r="R122" s="1"/>
      <c r="S122" s="1"/>
      <c r="AA122" s="6"/>
      <c r="AB122" s="1"/>
      <c r="AC122" s="1"/>
      <c r="AD122" s="1"/>
      <c r="AE122" s="1"/>
    </row>
    <row r="123" spans="2:31" x14ac:dyDescent="0.5">
      <c r="B123" s="6"/>
      <c r="C123" s="1"/>
      <c r="D123" s="1"/>
      <c r="E123" s="1"/>
      <c r="F123" s="1"/>
      <c r="G123" s="1"/>
      <c r="N123" s="110"/>
      <c r="O123" s="6"/>
      <c r="P123" s="1"/>
      <c r="Q123" s="1"/>
      <c r="R123" s="1"/>
      <c r="S123" s="1"/>
      <c r="AA123" s="6"/>
      <c r="AB123" s="1"/>
      <c r="AC123" s="1"/>
      <c r="AD123" s="1"/>
      <c r="AE123" s="1"/>
    </row>
    <row r="124" spans="2:31" x14ac:dyDescent="0.5">
      <c r="B124" s="6"/>
      <c r="C124" s="1"/>
      <c r="D124" s="1"/>
      <c r="E124" s="1"/>
      <c r="F124" s="1"/>
      <c r="G124" s="1"/>
      <c r="N124" s="110"/>
      <c r="O124" s="6"/>
      <c r="P124" s="1"/>
      <c r="Q124" s="1"/>
      <c r="R124" s="1"/>
      <c r="S124" s="1"/>
      <c r="AA124" s="6"/>
      <c r="AB124" s="1"/>
      <c r="AC124" s="1"/>
      <c r="AD124" s="1"/>
      <c r="AE124" s="1"/>
    </row>
    <row r="125" spans="2:31" x14ac:dyDescent="0.5">
      <c r="B125" s="6"/>
      <c r="C125" s="1"/>
      <c r="D125" s="1"/>
      <c r="E125" s="1"/>
      <c r="F125" s="1"/>
      <c r="G125" s="1"/>
      <c r="N125" s="110"/>
      <c r="O125" s="6"/>
      <c r="P125" s="1"/>
      <c r="Q125" s="1"/>
      <c r="R125" s="1"/>
      <c r="S125" s="1"/>
      <c r="AA125" s="6"/>
      <c r="AB125" s="1"/>
      <c r="AC125" s="1"/>
      <c r="AD125" s="1"/>
      <c r="AE125" s="1"/>
    </row>
    <row r="126" spans="2:31" x14ac:dyDescent="0.5">
      <c r="B126" s="6"/>
      <c r="C126" s="1"/>
      <c r="D126" s="1"/>
      <c r="E126" s="1"/>
      <c r="F126" s="1"/>
      <c r="G126" s="1"/>
      <c r="N126" s="110"/>
      <c r="O126" s="6"/>
      <c r="P126" s="1"/>
      <c r="Q126" s="1"/>
      <c r="R126" s="1"/>
      <c r="S126" s="1"/>
      <c r="AA126" s="6"/>
      <c r="AB126" s="1"/>
      <c r="AC126" s="1"/>
      <c r="AD126" s="1"/>
      <c r="AE126" s="1"/>
    </row>
    <row r="127" spans="2:31" x14ac:dyDescent="0.5">
      <c r="B127" s="6"/>
      <c r="C127" s="1"/>
      <c r="D127" s="1"/>
      <c r="E127" s="1"/>
      <c r="F127" s="1"/>
      <c r="G127" s="1"/>
      <c r="N127" s="110"/>
      <c r="O127" s="6"/>
      <c r="P127" s="1"/>
      <c r="Q127" s="1"/>
      <c r="R127" s="1"/>
      <c r="S127" s="1"/>
      <c r="AA127" s="6"/>
      <c r="AB127" s="1"/>
      <c r="AC127" s="1"/>
      <c r="AD127" s="1"/>
      <c r="AE127" s="1"/>
    </row>
    <row r="128" spans="2:31" x14ac:dyDescent="0.5">
      <c r="B128" s="6"/>
      <c r="C128" s="1"/>
      <c r="D128" s="1"/>
      <c r="E128" s="1"/>
      <c r="F128" s="1"/>
      <c r="G128" s="1"/>
      <c r="N128" s="110"/>
      <c r="O128" s="6"/>
      <c r="P128" s="1"/>
      <c r="Q128" s="1"/>
      <c r="R128" s="1"/>
      <c r="S128" s="1"/>
      <c r="AA128" s="6"/>
      <c r="AB128" s="1"/>
      <c r="AC128" s="1"/>
      <c r="AD128" s="1"/>
      <c r="AE128" s="1"/>
    </row>
    <row r="129" spans="2:31" x14ac:dyDescent="0.5">
      <c r="B129" s="6"/>
      <c r="C129" s="1"/>
      <c r="D129" s="1"/>
      <c r="E129" s="1"/>
      <c r="F129" s="1"/>
      <c r="G129" s="1"/>
      <c r="N129" s="110"/>
      <c r="O129" s="6"/>
      <c r="P129" s="1"/>
      <c r="Q129" s="1"/>
      <c r="R129" s="1"/>
      <c r="S129" s="1"/>
      <c r="AA129" s="6"/>
      <c r="AB129" s="1"/>
      <c r="AC129" s="1"/>
      <c r="AD129" s="1"/>
      <c r="AE129" s="1"/>
    </row>
    <row r="130" spans="2:31" x14ac:dyDescent="0.5">
      <c r="B130" s="6"/>
      <c r="C130" s="1"/>
      <c r="D130" s="1"/>
      <c r="E130" s="1"/>
      <c r="F130" s="1"/>
      <c r="G130" s="1"/>
      <c r="N130" s="110"/>
      <c r="O130" s="6"/>
      <c r="P130" s="1"/>
      <c r="Q130" s="1"/>
      <c r="R130" s="1"/>
      <c r="S130" s="1"/>
      <c r="AA130" s="6"/>
      <c r="AB130" s="1"/>
      <c r="AC130" s="1"/>
      <c r="AD130" s="1"/>
      <c r="AE130" s="1"/>
    </row>
    <row r="131" spans="2:31" x14ac:dyDescent="0.5">
      <c r="B131" s="6"/>
      <c r="C131" s="1"/>
      <c r="D131" s="1"/>
      <c r="E131" s="1"/>
      <c r="F131" s="1"/>
      <c r="G131" s="1"/>
      <c r="N131" s="110"/>
      <c r="O131" s="6"/>
      <c r="P131" s="1"/>
      <c r="Q131" s="1"/>
      <c r="R131" s="1"/>
      <c r="S131" s="1"/>
      <c r="AA131" s="6"/>
      <c r="AB131" s="1"/>
      <c r="AC131" s="1"/>
      <c r="AD131" s="1"/>
      <c r="AE131" s="1"/>
    </row>
    <row r="132" spans="2:31" x14ac:dyDescent="0.5">
      <c r="B132" s="6"/>
      <c r="C132" s="1"/>
      <c r="D132" s="1"/>
      <c r="E132" s="1"/>
      <c r="F132" s="1"/>
      <c r="G132" s="1"/>
      <c r="N132" s="110"/>
      <c r="O132" s="6"/>
      <c r="P132" s="1"/>
      <c r="Q132" s="1"/>
      <c r="R132" s="1"/>
      <c r="S132" s="1"/>
      <c r="AA132" s="6"/>
      <c r="AB132" s="1"/>
      <c r="AC132" s="1"/>
      <c r="AD132" s="1"/>
      <c r="AE132" s="1"/>
    </row>
    <row r="133" spans="2:31" x14ac:dyDescent="0.5">
      <c r="B133" s="6"/>
      <c r="C133" s="1"/>
      <c r="D133" s="1"/>
      <c r="E133" s="1"/>
      <c r="F133" s="1"/>
      <c r="G133" s="1"/>
      <c r="N133" s="110"/>
      <c r="O133" s="6"/>
      <c r="P133" s="1"/>
      <c r="Q133" s="1"/>
      <c r="R133" s="1"/>
      <c r="S133" s="1"/>
      <c r="AA133" s="6"/>
      <c r="AB133" s="1"/>
      <c r="AC133" s="1"/>
      <c r="AD133" s="1"/>
      <c r="AE133" s="1"/>
    </row>
    <row r="134" spans="2:31" x14ac:dyDescent="0.5">
      <c r="B134" s="6"/>
      <c r="C134" s="1"/>
      <c r="D134" s="1"/>
      <c r="E134" s="1"/>
      <c r="F134" s="1"/>
      <c r="G134" s="1"/>
      <c r="N134" s="110"/>
      <c r="O134" s="6"/>
      <c r="P134" s="1"/>
      <c r="Q134" s="1"/>
      <c r="R134" s="1"/>
      <c r="S134" s="1"/>
      <c r="AA134" s="6"/>
      <c r="AB134" s="1"/>
      <c r="AC134" s="1"/>
      <c r="AD134" s="1"/>
      <c r="AE134" s="1"/>
    </row>
    <row r="135" spans="2:31" x14ac:dyDescent="0.5">
      <c r="B135" s="6"/>
      <c r="C135" s="1"/>
      <c r="D135" s="1"/>
      <c r="E135" s="1"/>
      <c r="F135" s="1"/>
      <c r="G135" s="1"/>
      <c r="N135" s="110"/>
      <c r="O135" s="6"/>
      <c r="P135" s="1"/>
      <c r="Q135" s="1"/>
      <c r="R135" s="1"/>
      <c r="S135" s="1"/>
      <c r="AA135" s="6"/>
      <c r="AB135" s="1"/>
      <c r="AC135" s="1"/>
      <c r="AD135" s="1"/>
      <c r="AE135" s="1"/>
    </row>
    <row r="136" spans="2:31" x14ac:dyDescent="0.5">
      <c r="B136" s="6"/>
      <c r="C136" s="1"/>
      <c r="D136" s="1"/>
      <c r="E136" s="1"/>
      <c r="F136" s="1"/>
      <c r="G136" s="1"/>
      <c r="N136" s="110"/>
      <c r="O136" s="6"/>
      <c r="P136" s="1"/>
      <c r="Q136" s="1"/>
      <c r="R136" s="1"/>
      <c r="S136" s="1"/>
      <c r="AA136" s="6"/>
      <c r="AB136" s="1"/>
      <c r="AC136" s="1"/>
      <c r="AD136" s="1"/>
      <c r="AE136" s="1"/>
    </row>
    <row r="137" spans="2:31" x14ac:dyDescent="0.5">
      <c r="B137" s="6"/>
      <c r="C137" s="1"/>
      <c r="D137" s="1"/>
      <c r="E137" s="1"/>
      <c r="F137" s="1"/>
      <c r="G137" s="1"/>
      <c r="N137" s="110"/>
      <c r="O137" s="6"/>
      <c r="P137" s="1"/>
      <c r="Q137" s="1"/>
      <c r="R137" s="1"/>
      <c r="S137" s="1"/>
      <c r="AA137" s="6"/>
      <c r="AB137" s="1"/>
      <c r="AC137" s="1"/>
      <c r="AD137" s="1"/>
      <c r="AE137" s="1"/>
    </row>
    <row r="138" spans="2:31" x14ac:dyDescent="0.5">
      <c r="B138" s="6"/>
      <c r="C138" s="1"/>
      <c r="D138" s="1"/>
      <c r="E138" s="1"/>
      <c r="F138" s="1"/>
      <c r="G138" s="1"/>
      <c r="N138" s="110"/>
      <c r="O138" s="6"/>
      <c r="P138" s="1"/>
      <c r="Q138" s="1"/>
      <c r="R138" s="1"/>
      <c r="S138" s="1"/>
      <c r="AA138" s="6"/>
      <c r="AB138" s="1"/>
      <c r="AC138" s="1"/>
      <c r="AD138" s="1"/>
      <c r="AE138" s="1"/>
    </row>
    <row r="139" spans="2:31" x14ac:dyDescent="0.5">
      <c r="B139" s="6"/>
      <c r="C139" s="1"/>
      <c r="D139" s="1"/>
      <c r="E139" s="1"/>
      <c r="F139" s="1"/>
      <c r="G139" s="1"/>
      <c r="N139" s="110"/>
      <c r="O139" s="6"/>
      <c r="P139" s="1"/>
      <c r="Q139" s="1"/>
      <c r="R139" s="1"/>
      <c r="S139" s="1"/>
      <c r="AA139" s="6"/>
      <c r="AB139" s="1"/>
      <c r="AC139" s="1"/>
      <c r="AD139" s="1"/>
      <c r="AE139" s="1"/>
    </row>
    <row r="140" spans="2:31" x14ac:dyDescent="0.5">
      <c r="B140" s="6"/>
      <c r="C140" s="1"/>
      <c r="D140" s="1"/>
      <c r="E140" s="1"/>
      <c r="F140" s="1"/>
      <c r="G140" s="1"/>
      <c r="N140" s="110"/>
      <c r="O140" s="6"/>
      <c r="P140" s="1"/>
      <c r="Q140" s="1"/>
      <c r="R140" s="1"/>
      <c r="S140" s="1"/>
      <c r="AA140" s="6"/>
      <c r="AB140" s="1"/>
      <c r="AC140" s="1"/>
      <c r="AD140" s="1"/>
      <c r="AE140" s="1"/>
    </row>
    <row r="141" spans="2:31" x14ac:dyDescent="0.5">
      <c r="B141" s="6"/>
      <c r="C141" s="1"/>
      <c r="D141" s="1"/>
      <c r="E141" s="1"/>
      <c r="F141" s="1"/>
      <c r="G141" s="1"/>
      <c r="N141" s="110"/>
      <c r="O141" s="6"/>
      <c r="P141" s="1"/>
      <c r="Q141" s="1"/>
      <c r="R141" s="1"/>
      <c r="S141" s="1"/>
      <c r="AA141" s="6"/>
      <c r="AB141" s="1"/>
      <c r="AC141" s="1"/>
      <c r="AD141" s="1"/>
      <c r="AE141" s="1"/>
    </row>
    <row r="142" spans="2:31" x14ac:dyDescent="0.5">
      <c r="B142" s="6"/>
      <c r="C142" s="1"/>
      <c r="D142" s="1"/>
      <c r="E142" s="1"/>
      <c r="F142" s="1"/>
      <c r="G142" s="1"/>
      <c r="N142" s="110"/>
      <c r="O142" s="6"/>
      <c r="P142" s="1"/>
      <c r="Q142" s="1"/>
      <c r="R142" s="1"/>
      <c r="S142" s="1"/>
      <c r="AA142" s="6"/>
      <c r="AB142" s="1"/>
      <c r="AC142" s="1"/>
      <c r="AD142" s="1"/>
      <c r="AE142" s="1"/>
    </row>
    <row r="143" spans="2:31" x14ac:dyDescent="0.5">
      <c r="B143" s="6"/>
      <c r="C143" s="1"/>
      <c r="D143" s="1"/>
      <c r="E143" s="1"/>
      <c r="F143" s="1"/>
      <c r="G143" s="1"/>
      <c r="N143" s="110"/>
      <c r="O143" s="6"/>
      <c r="P143" s="1"/>
      <c r="Q143" s="1"/>
      <c r="R143" s="1"/>
      <c r="S143" s="1"/>
      <c r="AA143" s="6"/>
      <c r="AB143" s="1"/>
      <c r="AC143" s="1"/>
      <c r="AD143" s="1"/>
      <c r="AE143" s="1"/>
    </row>
    <row r="144" spans="2:31" x14ac:dyDescent="0.5">
      <c r="B144" s="6"/>
      <c r="C144" s="1"/>
      <c r="D144" s="1"/>
      <c r="E144" s="1"/>
      <c r="F144" s="1"/>
      <c r="G144" s="1"/>
      <c r="N144" s="110"/>
      <c r="O144" s="6"/>
      <c r="P144" s="1"/>
      <c r="Q144" s="1"/>
      <c r="R144" s="1"/>
      <c r="S144" s="1"/>
      <c r="AA144" s="6"/>
      <c r="AB144" s="1"/>
      <c r="AC144" s="1"/>
      <c r="AD144" s="1"/>
      <c r="AE144" s="1"/>
    </row>
    <row r="145" spans="2:31" x14ac:dyDescent="0.5">
      <c r="B145" s="6"/>
      <c r="C145" s="1"/>
      <c r="D145" s="1"/>
      <c r="E145" s="1"/>
      <c r="F145" s="1"/>
      <c r="G145" s="1"/>
      <c r="N145" s="110"/>
      <c r="O145" s="6"/>
      <c r="P145" s="1"/>
      <c r="Q145" s="1"/>
      <c r="R145" s="1"/>
      <c r="S145" s="1"/>
      <c r="AA145" s="6"/>
      <c r="AB145" s="1"/>
      <c r="AC145" s="1"/>
      <c r="AD145" s="1"/>
      <c r="AE145" s="1"/>
    </row>
    <row r="146" spans="2:31" x14ac:dyDescent="0.5">
      <c r="B146" s="6"/>
      <c r="C146" s="1"/>
      <c r="D146" s="1"/>
      <c r="E146" s="1"/>
      <c r="F146" s="1"/>
      <c r="G146" s="1"/>
      <c r="N146" s="110"/>
      <c r="O146" s="6"/>
      <c r="P146" s="1"/>
      <c r="Q146" s="1"/>
      <c r="R146" s="1"/>
      <c r="S146" s="1"/>
      <c r="AA146" s="6"/>
      <c r="AB146" s="1"/>
      <c r="AC146" s="1"/>
      <c r="AD146" s="1"/>
      <c r="AE146" s="1"/>
    </row>
    <row r="147" spans="2:31" x14ac:dyDescent="0.5">
      <c r="B147" s="6"/>
      <c r="C147" s="1"/>
      <c r="D147" s="1"/>
      <c r="E147" s="1"/>
      <c r="F147" s="1"/>
      <c r="G147" s="1"/>
      <c r="N147" s="110"/>
      <c r="O147" s="6"/>
      <c r="P147" s="1"/>
      <c r="Q147" s="1"/>
      <c r="R147" s="1"/>
      <c r="S147" s="1"/>
      <c r="AA147" s="6"/>
      <c r="AB147" s="1"/>
      <c r="AC147" s="1"/>
      <c r="AD147" s="1"/>
      <c r="AE147" s="1"/>
    </row>
    <row r="148" spans="2:31" x14ac:dyDescent="0.5">
      <c r="B148" s="6"/>
      <c r="C148" s="1"/>
      <c r="D148" s="1"/>
      <c r="E148" s="1"/>
      <c r="F148" s="1"/>
      <c r="G148" s="1"/>
      <c r="N148" s="110"/>
      <c r="O148" s="6"/>
      <c r="P148" s="1"/>
      <c r="Q148" s="1"/>
      <c r="R148" s="1"/>
      <c r="S148" s="1"/>
      <c r="AA148" s="6"/>
      <c r="AB148" s="1"/>
      <c r="AC148" s="1"/>
      <c r="AD148" s="1"/>
      <c r="AE148" s="1"/>
    </row>
    <row r="149" spans="2:31" x14ac:dyDescent="0.5">
      <c r="B149" s="6"/>
      <c r="C149" s="1"/>
      <c r="D149" s="1"/>
      <c r="E149" s="1"/>
      <c r="F149" s="1"/>
      <c r="G149" s="1"/>
      <c r="N149" s="110"/>
      <c r="O149" s="6"/>
      <c r="P149" s="1"/>
      <c r="Q149" s="1"/>
      <c r="R149" s="1"/>
      <c r="S149" s="1"/>
      <c r="AA149" s="6"/>
      <c r="AB149" s="1"/>
      <c r="AC149" s="1"/>
      <c r="AD149" s="1"/>
      <c r="AE149" s="1"/>
    </row>
    <row r="150" spans="2:31" x14ac:dyDescent="0.5">
      <c r="B150" s="6"/>
      <c r="C150" s="1"/>
      <c r="D150" s="1"/>
      <c r="E150" s="1"/>
      <c r="F150" s="1"/>
      <c r="G150" s="1"/>
      <c r="N150" s="110"/>
      <c r="O150" s="6"/>
      <c r="P150" s="1"/>
      <c r="Q150" s="1"/>
      <c r="R150" s="1"/>
      <c r="S150" s="1"/>
      <c r="AA150" s="6"/>
      <c r="AB150" s="1"/>
      <c r="AC150" s="1"/>
      <c r="AD150" s="1"/>
      <c r="AE150" s="1"/>
    </row>
    <row r="151" spans="2:31" x14ac:dyDescent="0.5">
      <c r="B151" s="6"/>
      <c r="C151" s="1"/>
      <c r="D151" s="1"/>
      <c r="E151" s="1"/>
      <c r="F151" s="1"/>
      <c r="G151" s="1"/>
      <c r="N151" s="110"/>
      <c r="O151" s="6"/>
      <c r="P151" s="1"/>
      <c r="Q151" s="1"/>
      <c r="R151" s="1"/>
      <c r="S151" s="1"/>
      <c r="AA151" s="6"/>
      <c r="AB151" s="1"/>
      <c r="AC151" s="1"/>
      <c r="AD151" s="1"/>
      <c r="AE151" s="1"/>
    </row>
    <row r="152" spans="2:31" x14ac:dyDescent="0.5">
      <c r="B152" s="6"/>
      <c r="C152" s="1"/>
      <c r="D152" s="1"/>
      <c r="E152" s="1"/>
      <c r="F152" s="1"/>
      <c r="G152" s="1"/>
      <c r="N152" s="110"/>
      <c r="O152" s="6"/>
      <c r="P152" s="1"/>
      <c r="Q152" s="1"/>
      <c r="R152" s="1"/>
      <c r="S152" s="1"/>
      <c r="AA152" s="6"/>
      <c r="AB152" s="1"/>
      <c r="AC152" s="1"/>
      <c r="AD152" s="1"/>
      <c r="AE152" s="1"/>
    </row>
    <row r="153" spans="2:31" x14ac:dyDescent="0.5">
      <c r="B153" s="6"/>
      <c r="C153" s="1"/>
      <c r="D153" s="1"/>
      <c r="E153" s="1"/>
      <c r="F153" s="1"/>
      <c r="G153" s="1"/>
      <c r="N153" s="110"/>
      <c r="O153" s="6"/>
      <c r="P153" s="1"/>
      <c r="Q153" s="1"/>
      <c r="R153" s="1"/>
      <c r="S153" s="1"/>
      <c r="AA153" s="6"/>
      <c r="AB153" s="1"/>
      <c r="AC153" s="1"/>
      <c r="AD153" s="1"/>
      <c r="AE153" s="1"/>
    </row>
    <row r="154" spans="2:31" x14ac:dyDescent="0.5">
      <c r="B154" s="6"/>
      <c r="C154" s="1"/>
      <c r="D154" s="1"/>
      <c r="E154" s="1"/>
      <c r="F154" s="1"/>
      <c r="G154" s="1"/>
      <c r="N154" s="110"/>
      <c r="O154" s="6"/>
      <c r="P154" s="1"/>
      <c r="Q154" s="1"/>
      <c r="R154" s="1"/>
      <c r="S154" s="1"/>
      <c r="AA154" s="6"/>
      <c r="AB154" s="1"/>
      <c r="AC154" s="1"/>
      <c r="AD154" s="1"/>
      <c r="AE154" s="1"/>
    </row>
    <row r="155" spans="2:31" x14ac:dyDescent="0.5">
      <c r="B155" s="6"/>
      <c r="C155" s="1"/>
      <c r="D155" s="1"/>
      <c r="E155" s="1"/>
      <c r="F155" s="1"/>
      <c r="G155" s="1"/>
      <c r="N155" s="110"/>
      <c r="O155" s="6"/>
      <c r="P155" s="1"/>
      <c r="Q155" s="1"/>
      <c r="R155" s="1"/>
      <c r="S155" s="1"/>
      <c r="AA155" s="6"/>
      <c r="AB155" s="1"/>
      <c r="AC155" s="1"/>
      <c r="AD155" s="1"/>
      <c r="AE155" s="1"/>
    </row>
    <row r="156" spans="2:31" x14ac:dyDescent="0.5">
      <c r="B156" s="6"/>
      <c r="C156" s="1"/>
      <c r="D156" s="1"/>
      <c r="E156" s="1"/>
      <c r="F156" s="1"/>
      <c r="G156" s="1"/>
      <c r="N156" s="110"/>
      <c r="O156" s="6"/>
      <c r="P156" s="1"/>
      <c r="Q156" s="1"/>
      <c r="R156" s="1"/>
      <c r="S156" s="1"/>
      <c r="AA156" s="6"/>
      <c r="AB156" s="1"/>
      <c r="AC156" s="1"/>
      <c r="AD156" s="1"/>
      <c r="AE156" s="1"/>
    </row>
    <row r="157" spans="2:31" x14ac:dyDescent="0.5">
      <c r="B157" s="6"/>
      <c r="C157" s="1"/>
      <c r="D157" s="1"/>
      <c r="E157" s="1"/>
      <c r="F157" s="1"/>
      <c r="G157" s="1"/>
      <c r="N157" s="110"/>
      <c r="O157" s="6"/>
      <c r="P157" s="1"/>
      <c r="Q157" s="1"/>
      <c r="R157" s="1"/>
      <c r="S157" s="1"/>
      <c r="AA157" s="6"/>
      <c r="AB157" s="1"/>
      <c r="AC157" s="1"/>
      <c r="AD157" s="1"/>
      <c r="AE157" s="1"/>
    </row>
    <row r="158" spans="2:31" x14ac:dyDescent="0.5">
      <c r="B158" s="6"/>
      <c r="C158" s="1"/>
      <c r="D158" s="1"/>
      <c r="E158" s="1"/>
      <c r="F158" s="1"/>
      <c r="G158" s="1"/>
      <c r="N158" s="110"/>
      <c r="O158" s="6"/>
      <c r="P158" s="1"/>
      <c r="Q158" s="1"/>
      <c r="R158" s="1"/>
      <c r="S158" s="1"/>
      <c r="AA158" s="6"/>
      <c r="AB158" s="1"/>
      <c r="AC158" s="1"/>
      <c r="AD158" s="1"/>
      <c r="AE158" s="1"/>
    </row>
    <row r="159" spans="2:31" x14ac:dyDescent="0.5">
      <c r="B159" s="6"/>
      <c r="C159" s="1"/>
      <c r="D159" s="1"/>
      <c r="E159" s="1"/>
      <c r="F159" s="1"/>
      <c r="G159" s="1"/>
      <c r="N159" s="110"/>
      <c r="O159" s="6"/>
      <c r="P159" s="1"/>
      <c r="Q159" s="1"/>
      <c r="R159" s="1"/>
      <c r="S159" s="1"/>
      <c r="AA159" s="6"/>
      <c r="AB159" s="1"/>
      <c r="AC159" s="1"/>
      <c r="AD159" s="1"/>
      <c r="AE159" s="1"/>
    </row>
    <row r="160" spans="2:31" x14ac:dyDescent="0.5">
      <c r="B160" s="6"/>
      <c r="C160" s="1"/>
      <c r="D160" s="1"/>
      <c r="E160" s="1"/>
      <c r="F160" s="1"/>
      <c r="G160" s="1"/>
      <c r="N160" s="110"/>
      <c r="O160" s="6"/>
      <c r="P160" s="1"/>
      <c r="Q160" s="1"/>
      <c r="R160" s="1"/>
      <c r="S160" s="1"/>
      <c r="AA160" s="6"/>
      <c r="AB160" s="1"/>
      <c r="AC160" s="1"/>
      <c r="AD160" s="1"/>
      <c r="AE160" s="1"/>
    </row>
    <row r="161" spans="2:31" x14ac:dyDescent="0.5">
      <c r="B161" s="6"/>
      <c r="C161" s="1"/>
      <c r="D161" s="1"/>
      <c r="E161" s="1"/>
      <c r="F161" s="1"/>
      <c r="G161" s="1"/>
      <c r="N161" s="110"/>
      <c r="O161" s="6"/>
      <c r="P161" s="1"/>
      <c r="Q161" s="1"/>
      <c r="R161" s="1"/>
      <c r="S161" s="1"/>
      <c r="AA161" s="6"/>
      <c r="AB161" s="1"/>
      <c r="AC161" s="1"/>
      <c r="AD161" s="1"/>
      <c r="AE161" s="1"/>
    </row>
    <row r="162" spans="2:31" x14ac:dyDescent="0.5">
      <c r="B162" s="6"/>
      <c r="C162" s="1"/>
      <c r="D162" s="1"/>
      <c r="E162" s="1"/>
      <c r="F162" s="1"/>
      <c r="G162" s="1"/>
      <c r="N162" s="110"/>
      <c r="O162" s="6"/>
      <c r="P162" s="1"/>
      <c r="Q162" s="1"/>
      <c r="R162" s="1"/>
      <c r="S162" s="1"/>
      <c r="AA162" s="6"/>
      <c r="AB162" s="1"/>
      <c r="AC162" s="1"/>
      <c r="AD162" s="1"/>
      <c r="AE162" s="1"/>
    </row>
    <row r="163" spans="2:31" x14ac:dyDescent="0.5">
      <c r="B163" s="6"/>
      <c r="C163" s="1"/>
      <c r="D163" s="1"/>
      <c r="E163" s="1"/>
      <c r="F163" s="1"/>
      <c r="G163" s="1"/>
      <c r="N163" s="110"/>
      <c r="O163" s="6"/>
      <c r="P163" s="1"/>
      <c r="Q163" s="1"/>
      <c r="R163" s="1"/>
      <c r="S163" s="1"/>
      <c r="AA163" s="6"/>
      <c r="AB163" s="1"/>
      <c r="AC163" s="1"/>
      <c r="AD163" s="1"/>
      <c r="AE163" s="1"/>
    </row>
    <row r="164" spans="2:31" x14ac:dyDescent="0.5">
      <c r="B164" s="6"/>
      <c r="C164" s="1"/>
      <c r="D164" s="1"/>
      <c r="E164" s="1"/>
      <c r="F164" s="1"/>
      <c r="G164" s="1"/>
      <c r="N164" s="110"/>
      <c r="O164" s="6"/>
      <c r="P164" s="1"/>
      <c r="Q164" s="1"/>
      <c r="R164" s="1"/>
      <c r="S164" s="1"/>
      <c r="AA164" s="6"/>
      <c r="AB164" s="1"/>
      <c r="AC164" s="1"/>
      <c r="AD164" s="1"/>
      <c r="AE164" s="1"/>
    </row>
    <row r="165" spans="2:31" x14ac:dyDescent="0.5">
      <c r="B165" s="6"/>
      <c r="C165" s="1"/>
      <c r="D165" s="1"/>
      <c r="E165" s="1"/>
      <c r="F165" s="1"/>
      <c r="G165" s="1"/>
      <c r="N165" s="110"/>
      <c r="O165" s="6"/>
      <c r="P165" s="1"/>
      <c r="Q165" s="1"/>
      <c r="R165" s="1"/>
      <c r="S165" s="1"/>
      <c r="AA165" s="6"/>
      <c r="AB165" s="1"/>
      <c r="AC165" s="1"/>
      <c r="AD165" s="1"/>
      <c r="AE165" s="1"/>
    </row>
    <row r="166" spans="2:31" x14ac:dyDescent="0.5">
      <c r="B166" s="6"/>
      <c r="C166" s="1"/>
      <c r="D166" s="1"/>
      <c r="E166" s="1"/>
      <c r="F166" s="1"/>
      <c r="G166" s="1"/>
      <c r="N166" s="110"/>
      <c r="O166" s="6"/>
      <c r="P166" s="1"/>
      <c r="Q166" s="1"/>
      <c r="R166" s="1"/>
      <c r="S166" s="1"/>
      <c r="AA166" s="6"/>
      <c r="AB166" s="1"/>
      <c r="AC166" s="1"/>
      <c r="AD166" s="1"/>
      <c r="AE166" s="1"/>
    </row>
    <row r="167" spans="2:31" x14ac:dyDescent="0.5">
      <c r="B167" s="6"/>
      <c r="C167" s="1"/>
      <c r="D167" s="1"/>
      <c r="E167" s="1"/>
      <c r="F167" s="1"/>
      <c r="G167" s="1"/>
      <c r="N167" s="110"/>
      <c r="O167" s="6"/>
      <c r="P167" s="1"/>
      <c r="Q167" s="1"/>
      <c r="R167" s="1"/>
      <c r="S167" s="1"/>
      <c r="AA167" s="6"/>
      <c r="AB167" s="1"/>
      <c r="AC167" s="1"/>
      <c r="AD167" s="1"/>
      <c r="AE167" s="1"/>
    </row>
    <row r="168" spans="2:31" x14ac:dyDescent="0.5">
      <c r="B168" s="6"/>
      <c r="C168" s="1"/>
      <c r="D168" s="1"/>
      <c r="E168" s="1"/>
      <c r="F168" s="1"/>
      <c r="G168" s="1"/>
      <c r="N168" s="110"/>
      <c r="O168" s="6"/>
      <c r="P168" s="1"/>
      <c r="Q168" s="1"/>
      <c r="R168" s="1"/>
      <c r="S168" s="1"/>
      <c r="AA168" s="6"/>
      <c r="AB168" s="1"/>
      <c r="AC168" s="1"/>
      <c r="AD168" s="1"/>
      <c r="AE168" s="1"/>
    </row>
    <row r="169" spans="2:31" x14ac:dyDescent="0.5">
      <c r="B169" s="6"/>
      <c r="C169" s="1"/>
      <c r="D169" s="1"/>
      <c r="E169" s="1"/>
      <c r="F169" s="1"/>
      <c r="G169" s="1"/>
      <c r="N169" s="110"/>
      <c r="O169" s="6"/>
      <c r="P169" s="1"/>
      <c r="Q169" s="1"/>
      <c r="R169" s="1"/>
      <c r="S169" s="1"/>
      <c r="AA169" s="6"/>
      <c r="AB169" s="1"/>
      <c r="AC169" s="1"/>
      <c r="AD169" s="1"/>
      <c r="AE169" s="1"/>
    </row>
    <row r="170" spans="2:31" x14ac:dyDescent="0.5">
      <c r="B170" s="6"/>
      <c r="C170" s="1"/>
      <c r="D170" s="1"/>
      <c r="E170" s="1"/>
      <c r="F170" s="1"/>
      <c r="G170" s="1"/>
      <c r="N170" s="110"/>
      <c r="O170" s="6"/>
      <c r="P170" s="1"/>
      <c r="Q170" s="1"/>
      <c r="R170" s="1"/>
      <c r="S170" s="1"/>
      <c r="AA170" s="6"/>
      <c r="AB170" s="1"/>
      <c r="AC170" s="1"/>
      <c r="AD170" s="1"/>
      <c r="AE170" s="1"/>
    </row>
    <row r="171" spans="2:31" x14ac:dyDescent="0.5">
      <c r="B171" s="6"/>
      <c r="C171" s="1"/>
      <c r="D171" s="1"/>
      <c r="E171" s="1"/>
      <c r="F171" s="1"/>
      <c r="G171" s="1"/>
      <c r="N171" s="110"/>
      <c r="O171" s="6"/>
      <c r="P171" s="1"/>
      <c r="Q171" s="1"/>
      <c r="R171" s="1"/>
      <c r="S171" s="1"/>
      <c r="AA171" s="6"/>
      <c r="AB171" s="1"/>
      <c r="AC171" s="1"/>
      <c r="AD171" s="1"/>
      <c r="AE171" s="1"/>
    </row>
    <row r="172" spans="2:31" x14ac:dyDescent="0.5">
      <c r="B172" s="6"/>
      <c r="C172" s="1"/>
      <c r="D172" s="1"/>
      <c r="E172" s="1"/>
      <c r="F172" s="1"/>
      <c r="G172" s="1"/>
      <c r="N172" s="110"/>
      <c r="O172" s="6"/>
      <c r="P172" s="1"/>
      <c r="Q172" s="1"/>
      <c r="R172" s="1"/>
      <c r="S172" s="1"/>
      <c r="AA172" s="6"/>
      <c r="AB172" s="1"/>
      <c r="AC172" s="1"/>
      <c r="AD172" s="1"/>
      <c r="AE172" s="1"/>
    </row>
    <row r="173" spans="2:31" x14ac:dyDescent="0.5">
      <c r="B173" s="6"/>
      <c r="C173" s="1"/>
      <c r="D173" s="1"/>
      <c r="E173" s="1"/>
      <c r="F173" s="1"/>
      <c r="G173" s="1"/>
      <c r="N173" s="110"/>
      <c r="O173" s="6"/>
      <c r="P173" s="1"/>
      <c r="Q173" s="1"/>
      <c r="R173" s="1"/>
      <c r="S173" s="1"/>
      <c r="AA173" s="6"/>
      <c r="AB173" s="1"/>
      <c r="AC173" s="1"/>
      <c r="AD173" s="1"/>
      <c r="AE173" s="1"/>
    </row>
    <row r="174" spans="2:31" x14ac:dyDescent="0.5">
      <c r="B174" s="6"/>
      <c r="C174" s="1"/>
      <c r="D174" s="1"/>
      <c r="E174" s="1"/>
      <c r="F174" s="1"/>
      <c r="G174" s="1"/>
      <c r="N174" s="110"/>
      <c r="O174" s="6"/>
      <c r="P174" s="1"/>
      <c r="Q174" s="1"/>
      <c r="R174" s="1"/>
      <c r="S174" s="1"/>
      <c r="AA174" s="6"/>
      <c r="AB174" s="1"/>
      <c r="AC174" s="1"/>
      <c r="AD174" s="1"/>
      <c r="AE174" s="1"/>
    </row>
    <row r="175" spans="2:31" x14ac:dyDescent="0.5">
      <c r="B175" s="6"/>
      <c r="C175" s="1"/>
      <c r="D175" s="1"/>
      <c r="E175" s="1"/>
      <c r="F175" s="1"/>
      <c r="G175" s="1"/>
      <c r="N175" s="110"/>
      <c r="O175" s="6"/>
      <c r="P175" s="1"/>
      <c r="Q175" s="1"/>
      <c r="R175" s="1"/>
      <c r="S175" s="1"/>
      <c r="AA175" s="6"/>
      <c r="AB175" s="1"/>
      <c r="AC175" s="1"/>
      <c r="AD175" s="1"/>
      <c r="AE175" s="1"/>
    </row>
    <row r="176" spans="2:31" x14ac:dyDescent="0.5">
      <c r="B176" s="6"/>
      <c r="C176" s="1"/>
      <c r="D176" s="1"/>
      <c r="E176" s="1"/>
      <c r="F176" s="1"/>
      <c r="G176" s="1"/>
      <c r="N176" s="110"/>
      <c r="O176" s="6"/>
      <c r="P176" s="1"/>
      <c r="Q176" s="1"/>
      <c r="R176" s="1"/>
      <c r="S176" s="1"/>
      <c r="AA176" s="6"/>
      <c r="AB176" s="1"/>
      <c r="AC176" s="1"/>
      <c r="AD176" s="1"/>
      <c r="AE176" s="1"/>
    </row>
    <row r="177" spans="2:31" x14ac:dyDescent="0.5">
      <c r="B177" s="6"/>
      <c r="C177" s="1"/>
      <c r="D177" s="1"/>
      <c r="E177" s="1"/>
      <c r="F177" s="1"/>
      <c r="G177" s="1"/>
      <c r="N177" s="110"/>
      <c r="O177" s="6"/>
      <c r="P177" s="1"/>
      <c r="Q177" s="1"/>
      <c r="R177" s="1"/>
      <c r="S177" s="1"/>
      <c r="AA177" s="6"/>
      <c r="AB177" s="1"/>
      <c r="AC177" s="1"/>
      <c r="AD177" s="1"/>
      <c r="AE177" s="1"/>
    </row>
    <row r="178" spans="2:31" x14ac:dyDescent="0.5">
      <c r="B178" s="6"/>
      <c r="C178" s="1"/>
      <c r="D178" s="1"/>
      <c r="E178" s="1"/>
      <c r="F178" s="1"/>
      <c r="G178" s="1"/>
      <c r="N178" s="110"/>
      <c r="O178" s="6"/>
      <c r="P178" s="1"/>
      <c r="Q178" s="1"/>
      <c r="R178" s="1"/>
      <c r="S178" s="1"/>
      <c r="AA178" s="6"/>
      <c r="AB178" s="1"/>
      <c r="AC178" s="1"/>
      <c r="AD178" s="1"/>
      <c r="AE178" s="1"/>
    </row>
    <row r="179" spans="2:31" x14ac:dyDescent="0.5">
      <c r="B179" s="6"/>
      <c r="C179" s="1"/>
      <c r="D179" s="1"/>
      <c r="E179" s="1"/>
      <c r="F179" s="1"/>
      <c r="G179" s="1"/>
      <c r="N179" s="110"/>
      <c r="O179" s="6"/>
      <c r="P179" s="1"/>
      <c r="Q179" s="1"/>
      <c r="R179" s="1"/>
      <c r="S179" s="1"/>
      <c r="AA179" s="6"/>
      <c r="AB179" s="1"/>
      <c r="AC179" s="1"/>
      <c r="AD179" s="1"/>
      <c r="AE179" s="1"/>
    </row>
    <row r="180" spans="2:31" x14ac:dyDescent="0.5">
      <c r="B180" s="6"/>
      <c r="C180" s="1"/>
      <c r="D180" s="1"/>
      <c r="E180" s="1"/>
      <c r="F180" s="1"/>
      <c r="G180" s="1"/>
      <c r="N180" s="110"/>
      <c r="O180" s="6"/>
      <c r="P180" s="1"/>
      <c r="Q180" s="1"/>
      <c r="R180" s="1"/>
      <c r="S180" s="1"/>
      <c r="AA180" s="6"/>
      <c r="AB180" s="1"/>
      <c r="AC180" s="1"/>
      <c r="AD180" s="1"/>
      <c r="AE180" s="1"/>
    </row>
    <row r="181" spans="2:31" x14ac:dyDescent="0.5">
      <c r="B181" s="6"/>
      <c r="C181" s="1"/>
      <c r="D181" s="1"/>
      <c r="E181" s="1"/>
      <c r="F181" s="1"/>
      <c r="G181" s="1"/>
      <c r="N181" s="110"/>
      <c r="O181" s="6"/>
      <c r="P181" s="1"/>
      <c r="Q181" s="1"/>
      <c r="R181" s="1"/>
      <c r="S181" s="1"/>
      <c r="AA181" s="6"/>
      <c r="AB181" s="1"/>
      <c r="AC181" s="1"/>
      <c r="AD181" s="1"/>
      <c r="AE181" s="1"/>
    </row>
    <row r="182" spans="2:31" x14ac:dyDescent="0.5">
      <c r="B182" s="6"/>
      <c r="C182" s="1"/>
      <c r="D182" s="1"/>
      <c r="E182" s="1"/>
      <c r="F182" s="1"/>
      <c r="G182" s="1"/>
      <c r="N182" s="110"/>
      <c r="O182" s="6"/>
      <c r="P182" s="1"/>
      <c r="Q182" s="1"/>
      <c r="R182" s="1"/>
      <c r="S182" s="1"/>
      <c r="AA182" s="6"/>
      <c r="AB182" s="1"/>
      <c r="AC182" s="1"/>
      <c r="AD182" s="1"/>
      <c r="AE182" s="1"/>
    </row>
    <row r="183" spans="2:31" x14ac:dyDescent="0.5">
      <c r="B183" s="6"/>
      <c r="C183" s="1"/>
      <c r="D183" s="1"/>
      <c r="E183" s="1"/>
      <c r="F183" s="1"/>
      <c r="G183" s="1"/>
      <c r="N183" s="110"/>
      <c r="O183" s="6"/>
      <c r="P183" s="1"/>
      <c r="Q183" s="1"/>
      <c r="R183" s="1"/>
      <c r="S183" s="1"/>
      <c r="AA183" s="6"/>
      <c r="AB183" s="1"/>
      <c r="AC183" s="1"/>
      <c r="AD183" s="1"/>
      <c r="AE183" s="1"/>
    </row>
    <row r="184" spans="2:31" x14ac:dyDescent="0.5">
      <c r="B184" s="6"/>
      <c r="C184" s="1"/>
      <c r="D184" s="1"/>
      <c r="E184" s="1"/>
      <c r="F184" s="1"/>
      <c r="G184" s="1"/>
      <c r="N184" s="110"/>
      <c r="O184" s="6"/>
      <c r="P184" s="1"/>
      <c r="Q184" s="1"/>
      <c r="R184" s="1"/>
      <c r="S184" s="1"/>
      <c r="AA184" s="6"/>
      <c r="AB184" s="1"/>
      <c r="AC184" s="1"/>
      <c r="AD184" s="1"/>
      <c r="AE184" s="1"/>
    </row>
    <row r="185" spans="2:31" x14ac:dyDescent="0.5">
      <c r="B185" s="6"/>
      <c r="C185" s="1"/>
      <c r="D185" s="1"/>
      <c r="E185" s="1"/>
      <c r="F185" s="1"/>
      <c r="G185" s="1"/>
      <c r="N185" s="110"/>
      <c r="O185" s="6"/>
      <c r="P185" s="1"/>
      <c r="Q185" s="1"/>
      <c r="R185" s="1"/>
      <c r="S185" s="1"/>
      <c r="AA185" s="6"/>
      <c r="AB185" s="1"/>
      <c r="AC185" s="1"/>
      <c r="AD185" s="1"/>
      <c r="AE185" s="1"/>
    </row>
    <row r="186" spans="2:31" x14ac:dyDescent="0.5">
      <c r="B186" s="6"/>
      <c r="C186" s="1"/>
      <c r="D186" s="1"/>
      <c r="E186" s="1"/>
      <c r="F186" s="1"/>
      <c r="G186" s="1"/>
      <c r="N186" s="110"/>
      <c r="O186" s="6"/>
      <c r="P186" s="1"/>
      <c r="Q186" s="1"/>
      <c r="R186" s="1"/>
      <c r="S186" s="1"/>
      <c r="AA186" s="6"/>
      <c r="AB186" s="1"/>
      <c r="AC186" s="1"/>
      <c r="AD186" s="1"/>
      <c r="AE186" s="1"/>
    </row>
    <row r="187" spans="2:31" x14ac:dyDescent="0.5">
      <c r="B187" s="6"/>
      <c r="C187" s="1"/>
      <c r="D187" s="1"/>
      <c r="E187" s="1"/>
      <c r="F187" s="1"/>
      <c r="G187" s="1"/>
      <c r="N187" s="110"/>
      <c r="O187" s="6"/>
      <c r="P187" s="1"/>
      <c r="Q187" s="1"/>
      <c r="R187" s="1"/>
      <c r="S187" s="1"/>
      <c r="AA187" s="6"/>
      <c r="AB187" s="1"/>
      <c r="AC187" s="1"/>
      <c r="AD187" s="1"/>
      <c r="AE187" s="1"/>
    </row>
    <row r="188" spans="2:31" x14ac:dyDescent="0.5">
      <c r="B188" s="6"/>
      <c r="C188" s="1"/>
      <c r="D188" s="1"/>
      <c r="E188" s="1"/>
      <c r="F188" s="1"/>
      <c r="G188" s="1"/>
      <c r="N188" s="110"/>
      <c r="O188" s="6"/>
      <c r="P188" s="1"/>
      <c r="Q188" s="1"/>
      <c r="R188" s="1"/>
      <c r="S188" s="1"/>
      <c r="AA188" s="6"/>
      <c r="AB188" s="1"/>
      <c r="AC188" s="1"/>
      <c r="AD188" s="1"/>
      <c r="AE188" s="1"/>
    </row>
    <row r="189" spans="2:31" x14ac:dyDescent="0.5">
      <c r="B189" s="6"/>
      <c r="C189" s="1"/>
      <c r="D189" s="1"/>
      <c r="E189" s="1"/>
      <c r="F189" s="1"/>
      <c r="G189" s="1"/>
      <c r="N189" s="110"/>
      <c r="O189" s="6"/>
      <c r="P189" s="1"/>
      <c r="Q189" s="1"/>
      <c r="R189" s="1"/>
      <c r="S189" s="1"/>
      <c r="AA189" s="6"/>
      <c r="AB189" s="1"/>
      <c r="AC189" s="1"/>
      <c r="AD189" s="1"/>
      <c r="AE189" s="1"/>
    </row>
    <row r="190" spans="2:31" x14ac:dyDescent="0.5">
      <c r="B190" s="6"/>
      <c r="C190" s="1"/>
      <c r="D190" s="1"/>
      <c r="E190" s="1"/>
      <c r="F190" s="1"/>
      <c r="G190" s="1"/>
      <c r="N190" s="110"/>
      <c r="O190" s="6"/>
      <c r="P190" s="1"/>
      <c r="Q190" s="1"/>
      <c r="R190" s="1"/>
      <c r="S190" s="1"/>
      <c r="AA190" s="6"/>
      <c r="AB190" s="1"/>
      <c r="AC190" s="1"/>
      <c r="AD190" s="1"/>
      <c r="AE190" s="1"/>
    </row>
    <row r="191" spans="2:31" x14ac:dyDescent="0.5">
      <c r="B191" s="6"/>
      <c r="C191" s="1"/>
      <c r="D191" s="1"/>
      <c r="E191" s="1"/>
      <c r="F191" s="1"/>
      <c r="G191" s="1"/>
      <c r="N191" s="110"/>
      <c r="O191" s="6"/>
      <c r="P191" s="1"/>
      <c r="Q191" s="1"/>
      <c r="R191" s="1"/>
      <c r="S191" s="1"/>
      <c r="AA191" s="6"/>
      <c r="AB191" s="1"/>
      <c r="AC191" s="1"/>
      <c r="AD191" s="1"/>
      <c r="AE191" s="1"/>
    </row>
    <row r="192" spans="2:31" x14ac:dyDescent="0.5">
      <c r="B192" s="6"/>
      <c r="C192" s="1"/>
      <c r="D192" s="1"/>
      <c r="E192" s="1"/>
      <c r="F192" s="1"/>
      <c r="G192" s="1"/>
      <c r="N192" s="110"/>
      <c r="O192" s="6"/>
      <c r="P192" s="1"/>
      <c r="Q192" s="1"/>
      <c r="R192" s="1"/>
      <c r="S192" s="1"/>
      <c r="AA192" s="6"/>
      <c r="AB192" s="1"/>
      <c r="AC192" s="1"/>
      <c r="AD192" s="1"/>
      <c r="AE192" s="1"/>
    </row>
    <row r="193" spans="2:31" x14ac:dyDescent="0.5">
      <c r="B193" s="6"/>
      <c r="C193" s="1"/>
      <c r="D193" s="1"/>
      <c r="E193" s="1"/>
      <c r="F193" s="1"/>
      <c r="G193" s="1"/>
      <c r="N193" s="110"/>
      <c r="O193" s="6"/>
      <c r="P193" s="1"/>
      <c r="Q193" s="1"/>
      <c r="R193" s="1"/>
      <c r="S193" s="1"/>
      <c r="AA193" s="6"/>
      <c r="AB193" s="1"/>
      <c r="AC193" s="1"/>
      <c r="AD193" s="1"/>
      <c r="AE193" s="1"/>
    </row>
    <row r="194" spans="2:31" x14ac:dyDescent="0.5">
      <c r="B194" s="6"/>
      <c r="C194" s="1"/>
      <c r="D194" s="1"/>
      <c r="E194" s="1"/>
      <c r="F194" s="1"/>
      <c r="G194" s="1"/>
      <c r="N194" s="110"/>
      <c r="O194" s="6"/>
      <c r="P194" s="1"/>
      <c r="Q194" s="1"/>
      <c r="R194" s="1"/>
      <c r="S194" s="1"/>
      <c r="AA194" s="6"/>
      <c r="AB194" s="1"/>
      <c r="AC194" s="1"/>
      <c r="AD194" s="1"/>
      <c r="AE194" s="1"/>
    </row>
    <row r="195" spans="2:31" x14ac:dyDescent="0.5">
      <c r="B195" s="6"/>
      <c r="C195" s="1"/>
      <c r="D195" s="1"/>
      <c r="E195" s="1"/>
      <c r="F195" s="1"/>
      <c r="G195" s="1"/>
      <c r="N195" s="110"/>
      <c r="O195" s="6"/>
      <c r="P195" s="1"/>
      <c r="Q195" s="1"/>
      <c r="R195" s="1"/>
      <c r="S195" s="1"/>
      <c r="AA195" s="6"/>
      <c r="AB195" s="1"/>
      <c r="AC195" s="1"/>
      <c r="AD195" s="1"/>
      <c r="AE195" s="1"/>
    </row>
    <row r="196" spans="2:31" x14ac:dyDescent="0.5">
      <c r="B196" s="6"/>
      <c r="C196" s="1"/>
      <c r="D196" s="1"/>
      <c r="E196" s="1"/>
      <c r="F196" s="1"/>
      <c r="G196" s="1"/>
      <c r="N196" s="110"/>
      <c r="O196" s="6"/>
      <c r="P196" s="1"/>
      <c r="Q196" s="1"/>
      <c r="R196" s="1"/>
      <c r="S196" s="1"/>
      <c r="AA196" s="6"/>
      <c r="AB196" s="1"/>
      <c r="AC196" s="1"/>
      <c r="AD196" s="1"/>
      <c r="AE196" s="1"/>
    </row>
    <row r="197" spans="2:31" x14ac:dyDescent="0.5">
      <c r="B197" s="6"/>
      <c r="C197" s="1"/>
      <c r="D197" s="1"/>
      <c r="E197" s="1"/>
      <c r="F197" s="1"/>
      <c r="G197" s="1"/>
      <c r="N197" s="110"/>
      <c r="O197" s="6"/>
      <c r="P197" s="1"/>
      <c r="Q197" s="1"/>
      <c r="R197" s="1"/>
      <c r="S197" s="1"/>
      <c r="AA197" s="6"/>
      <c r="AB197" s="1"/>
      <c r="AC197" s="1"/>
      <c r="AD197" s="1"/>
      <c r="AE197" s="1"/>
    </row>
    <row r="198" spans="2:31" x14ac:dyDescent="0.5">
      <c r="B198" s="6"/>
      <c r="C198" s="1"/>
      <c r="D198" s="1"/>
      <c r="E198" s="1"/>
      <c r="F198" s="1"/>
      <c r="G198" s="1"/>
      <c r="N198" s="110"/>
      <c r="O198" s="6"/>
      <c r="P198" s="1"/>
      <c r="Q198" s="1"/>
      <c r="R198" s="1"/>
      <c r="S198" s="1"/>
      <c r="AA198" s="6"/>
      <c r="AB198" s="1"/>
      <c r="AC198" s="1"/>
      <c r="AD198" s="1"/>
      <c r="AE198" s="1"/>
    </row>
    <row r="199" spans="2:31" x14ac:dyDescent="0.5">
      <c r="B199" s="6"/>
      <c r="C199" s="1"/>
      <c r="D199" s="1"/>
      <c r="E199" s="1"/>
      <c r="F199" s="1"/>
      <c r="G199" s="1"/>
      <c r="N199" s="110"/>
      <c r="O199" s="6"/>
      <c r="P199" s="1"/>
      <c r="Q199" s="1"/>
      <c r="R199" s="1"/>
      <c r="S199" s="1"/>
      <c r="AA199" s="6"/>
      <c r="AB199" s="1"/>
      <c r="AC199" s="1"/>
      <c r="AD199" s="1"/>
      <c r="AE199" s="1"/>
    </row>
    <row r="200" spans="2:31" x14ac:dyDescent="0.5">
      <c r="B200" s="6"/>
      <c r="C200" s="1"/>
      <c r="D200" s="1"/>
      <c r="E200" s="1"/>
      <c r="F200" s="1"/>
      <c r="G200" s="1"/>
      <c r="N200" s="110"/>
      <c r="O200" s="6"/>
      <c r="P200" s="1"/>
      <c r="Q200" s="1"/>
      <c r="R200" s="1"/>
      <c r="S200" s="1"/>
      <c r="AA200" s="6"/>
      <c r="AB200" s="1"/>
      <c r="AC200" s="1"/>
      <c r="AD200" s="1"/>
      <c r="AE200" s="1"/>
    </row>
    <row r="201" spans="2:31" x14ac:dyDescent="0.5">
      <c r="B201" s="6"/>
      <c r="C201" s="1"/>
      <c r="D201" s="1"/>
      <c r="E201" s="1"/>
      <c r="F201" s="1"/>
      <c r="G201" s="1"/>
      <c r="N201" s="110"/>
      <c r="O201" s="6"/>
      <c r="P201" s="1"/>
      <c r="Q201" s="1"/>
      <c r="R201" s="1"/>
      <c r="S201" s="1"/>
      <c r="AA201" s="6"/>
      <c r="AB201" s="1"/>
      <c r="AC201" s="1"/>
      <c r="AD201" s="1"/>
      <c r="AE201" s="1"/>
    </row>
    <row r="202" spans="2:31" x14ac:dyDescent="0.5">
      <c r="B202" s="6"/>
      <c r="C202" s="1"/>
      <c r="D202" s="1"/>
      <c r="E202" s="1"/>
      <c r="F202" s="1"/>
      <c r="G202" s="1"/>
      <c r="N202" s="110"/>
      <c r="O202" s="6"/>
      <c r="P202" s="1"/>
      <c r="Q202" s="1"/>
      <c r="R202" s="1"/>
      <c r="S202" s="1"/>
      <c r="AA202" s="6"/>
      <c r="AB202" s="1"/>
      <c r="AC202" s="1"/>
      <c r="AD202" s="1"/>
      <c r="AE202" s="1"/>
    </row>
    <row r="203" spans="2:31" x14ac:dyDescent="0.5">
      <c r="B203" s="6"/>
      <c r="C203" s="1"/>
      <c r="D203" s="1"/>
      <c r="E203" s="1"/>
      <c r="F203" s="1"/>
      <c r="G203" s="1"/>
      <c r="N203" s="110"/>
      <c r="O203" s="6"/>
      <c r="P203" s="1"/>
      <c r="Q203" s="1"/>
      <c r="R203" s="1"/>
      <c r="S203" s="1"/>
      <c r="AA203" s="6"/>
      <c r="AB203" s="1"/>
      <c r="AC203" s="1"/>
      <c r="AD203" s="1"/>
      <c r="AE203" s="1"/>
    </row>
    <row r="204" spans="2:31" x14ac:dyDescent="0.5">
      <c r="B204" s="6"/>
      <c r="C204" s="1"/>
      <c r="D204" s="1"/>
      <c r="E204" s="1"/>
      <c r="F204" s="1"/>
      <c r="G204" s="1"/>
      <c r="N204" s="110"/>
      <c r="O204" s="6"/>
      <c r="P204" s="1"/>
      <c r="Q204" s="1"/>
      <c r="R204" s="1"/>
      <c r="S204" s="1"/>
      <c r="AA204" s="6"/>
      <c r="AB204" s="1"/>
      <c r="AC204" s="1"/>
      <c r="AD204" s="1"/>
      <c r="AE204" s="1"/>
    </row>
    <row r="205" spans="2:31" x14ac:dyDescent="0.5">
      <c r="B205" s="6"/>
      <c r="C205" s="1"/>
      <c r="D205" s="1"/>
      <c r="E205" s="1"/>
      <c r="F205" s="1"/>
      <c r="G205" s="1"/>
      <c r="N205" s="110"/>
      <c r="O205" s="6"/>
      <c r="P205" s="1"/>
      <c r="Q205" s="1"/>
      <c r="R205" s="1"/>
      <c r="S205" s="1"/>
      <c r="AA205" s="6"/>
      <c r="AB205" s="1"/>
      <c r="AC205" s="1"/>
      <c r="AD205" s="1"/>
      <c r="AE205" s="1"/>
    </row>
    <row r="206" spans="2:31" x14ac:dyDescent="0.5">
      <c r="B206" s="6"/>
      <c r="C206" s="1"/>
      <c r="D206" s="1"/>
      <c r="E206" s="1"/>
      <c r="F206" s="1"/>
      <c r="G206" s="1"/>
      <c r="N206" s="110"/>
      <c r="O206" s="6"/>
      <c r="P206" s="1"/>
      <c r="Q206" s="1"/>
      <c r="R206" s="1"/>
      <c r="S206" s="1"/>
      <c r="AA206" s="6"/>
      <c r="AB206" s="1"/>
      <c r="AC206" s="1"/>
      <c r="AD206" s="1"/>
      <c r="AE206" s="1"/>
    </row>
    <row r="207" spans="2:31" x14ac:dyDescent="0.5">
      <c r="B207" s="6"/>
      <c r="C207" s="1"/>
      <c r="D207" s="1"/>
      <c r="E207" s="1"/>
      <c r="F207" s="1"/>
      <c r="G207" s="1"/>
      <c r="N207" s="110"/>
      <c r="O207" s="6"/>
      <c r="P207" s="1"/>
      <c r="Q207" s="1"/>
      <c r="R207" s="1"/>
      <c r="S207" s="1"/>
      <c r="AA207" s="6"/>
      <c r="AB207" s="1"/>
      <c r="AC207" s="1"/>
      <c r="AD207" s="1"/>
      <c r="AE207" s="1"/>
    </row>
    <row r="208" spans="2:31" x14ac:dyDescent="0.5">
      <c r="B208" s="6"/>
      <c r="C208" s="1"/>
      <c r="D208" s="1"/>
      <c r="E208" s="1"/>
      <c r="F208" s="1"/>
      <c r="G208" s="1"/>
      <c r="N208" s="110"/>
      <c r="O208" s="6"/>
      <c r="P208" s="1"/>
      <c r="Q208" s="1"/>
      <c r="R208" s="1"/>
      <c r="S208" s="1"/>
      <c r="AA208" s="6"/>
      <c r="AB208" s="1"/>
      <c r="AC208" s="1"/>
      <c r="AD208" s="1"/>
      <c r="AE208" s="1"/>
    </row>
    <row r="209" spans="2:31" x14ac:dyDescent="0.5">
      <c r="B209" s="6"/>
      <c r="C209" s="1"/>
      <c r="D209" s="1"/>
      <c r="E209" s="1"/>
      <c r="F209" s="1"/>
      <c r="G209" s="1"/>
      <c r="N209" s="110"/>
      <c r="O209" s="6"/>
      <c r="P209" s="1"/>
      <c r="Q209" s="1"/>
      <c r="R209" s="1"/>
      <c r="S209" s="1"/>
      <c r="AA209" s="6"/>
      <c r="AB209" s="1"/>
      <c r="AC209" s="1"/>
      <c r="AD209" s="1"/>
      <c r="AE209" s="1"/>
    </row>
    <row r="210" spans="2:31" x14ac:dyDescent="0.5">
      <c r="B210" s="6"/>
      <c r="C210" s="1"/>
      <c r="D210" s="1"/>
      <c r="E210" s="1"/>
      <c r="F210" s="1"/>
      <c r="G210" s="1"/>
      <c r="N210" s="110"/>
      <c r="O210" s="6"/>
      <c r="P210" s="1"/>
      <c r="Q210" s="1"/>
      <c r="R210" s="1"/>
      <c r="S210" s="1"/>
      <c r="AA210" s="6"/>
      <c r="AB210" s="1"/>
      <c r="AC210" s="1"/>
      <c r="AD210" s="1"/>
      <c r="AE210" s="1"/>
    </row>
    <row r="211" spans="2:31" x14ac:dyDescent="0.5">
      <c r="B211" s="6"/>
      <c r="C211" s="1"/>
      <c r="D211" s="1"/>
      <c r="E211" s="1"/>
      <c r="F211" s="1"/>
      <c r="G211" s="1"/>
      <c r="N211" s="110"/>
      <c r="O211" s="6"/>
      <c r="P211" s="1"/>
      <c r="Q211" s="1"/>
      <c r="R211" s="1"/>
      <c r="S211" s="1"/>
      <c r="AA211" s="6"/>
      <c r="AB211" s="1"/>
      <c r="AC211" s="1"/>
      <c r="AD211" s="1"/>
      <c r="AE211" s="1"/>
    </row>
    <row r="212" spans="2:31" x14ac:dyDescent="0.5">
      <c r="B212" s="6"/>
      <c r="C212" s="1"/>
      <c r="D212" s="1"/>
      <c r="E212" s="1"/>
      <c r="F212" s="1"/>
      <c r="G212" s="1"/>
      <c r="N212" s="110"/>
      <c r="O212" s="6"/>
      <c r="P212" s="1"/>
      <c r="Q212" s="1"/>
      <c r="R212" s="1"/>
      <c r="S212" s="1"/>
      <c r="AA212" s="6"/>
      <c r="AB212" s="1"/>
      <c r="AC212" s="1"/>
      <c r="AD212" s="1"/>
      <c r="AE212" s="1"/>
    </row>
    <row r="213" spans="2:31" x14ac:dyDescent="0.5">
      <c r="B213" s="6"/>
      <c r="C213" s="1"/>
      <c r="D213" s="1"/>
      <c r="E213" s="1"/>
      <c r="F213" s="1"/>
      <c r="G213" s="1"/>
      <c r="N213" s="110"/>
      <c r="O213" s="6"/>
      <c r="P213" s="1"/>
      <c r="Q213" s="1"/>
      <c r="R213" s="1"/>
      <c r="S213" s="1"/>
      <c r="AA213" s="6"/>
      <c r="AB213" s="1"/>
      <c r="AC213" s="1"/>
      <c r="AD213" s="1"/>
      <c r="AE213" s="1"/>
    </row>
    <row r="214" spans="2:31" x14ac:dyDescent="0.5">
      <c r="B214" s="6"/>
      <c r="C214" s="1"/>
      <c r="D214" s="1"/>
      <c r="E214" s="1"/>
      <c r="F214" s="1"/>
      <c r="G214" s="1"/>
      <c r="N214" s="110"/>
      <c r="O214" s="6"/>
      <c r="P214" s="1"/>
      <c r="Q214" s="1"/>
      <c r="R214" s="1"/>
      <c r="S214" s="1"/>
      <c r="AA214" s="6"/>
      <c r="AB214" s="1"/>
      <c r="AC214" s="1"/>
      <c r="AD214" s="1"/>
      <c r="AE214" s="1"/>
    </row>
    <row r="215" spans="2:31" x14ac:dyDescent="0.5">
      <c r="B215" s="6"/>
      <c r="C215" s="1"/>
      <c r="D215" s="1"/>
      <c r="E215" s="1"/>
      <c r="F215" s="1"/>
      <c r="G215" s="1"/>
      <c r="N215" s="110"/>
      <c r="O215" s="6"/>
      <c r="P215" s="1"/>
      <c r="Q215" s="1"/>
      <c r="R215" s="1"/>
      <c r="S215" s="1"/>
      <c r="AA215" s="6"/>
      <c r="AB215" s="1"/>
      <c r="AC215" s="1"/>
      <c r="AD215" s="1"/>
      <c r="AE215" s="1"/>
    </row>
    <row r="216" spans="2:31" x14ac:dyDescent="0.5">
      <c r="B216" s="6"/>
      <c r="C216" s="1"/>
      <c r="D216" s="1"/>
      <c r="E216" s="1"/>
      <c r="F216" s="1"/>
      <c r="G216" s="1"/>
      <c r="N216" s="110"/>
      <c r="O216" s="6"/>
      <c r="P216" s="1"/>
      <c r="Q216" s="1"/>
      <c r="R216" s="1"/>
      <c r="S216" s="1"/>
      <c r="AA216" s="6"/>
      <c r="AB216" s="1"/>
      <c r="AC216" s="1"/>
      <c r="AD216" s="1"/>
      <c r="AE216" s="1"/>
    </row>
    <row r="217" spans="2:31" x14ac:dyDescent="0.5">
      <c r="B217" s="6"/>
      <c r="C217" s="1"/>
      <c r="D217" s="1"/>
      <c r="E217" s="1"/>
      <c r="F217" s="1"/>
      <c r="G217" s="1"/>
      <c r="N217" s="110"/>
      <c r="O217" s="6"/>
      <c r="P217" s="1"/>
      <c r="Q217" s="1"/>
      <c r="R217" s="1"/>
      <c r="S217" s="1"/>
      <c r="AA217" s="6"/>
      <c r="AB217" s="1"/>
      <c r="AC217" s="1"/>
      <c r="AD217" s="1"/>
      <c r="AE217" s="1"/>
    </row>
    <row r="218" spans="2:31" x14ac:dyDescent="0.5">
      <c r="B218" s="6"/>
      <c r="C218" s="1"/>
      <c r="D218" s="1"/>
      <c r="E218" s="1"/>
      <c r="F218" s="1"/>
      <c r="G218" s="1"/>
      <c r="N218" s="110"/>
      <c r="O218" s="6"/>
      <c r="P218" s="1"/>
      <c r="Q218" s="1"/>
      <c r="R218" s="1"/>
      <c r="S218" s="1"/>
      <c r="AA218" s="6"/>
      <c r="AB218" s="1"/>
      <c r="AC218" s="1"/>
      <c r="AD218" s="1"/>
      <c r="AE218" s="1"/>
    </row>
    <row r="219" spans="2:31" x14ac:dyDescent="0.5">
      <c r="B219" s="6"/>
      <c r="C219" s="1"/>
      <c r="D219" s="1"/>
      <c r="E219" s="1"/>
      <c r="F219" s="1"/>
      <c r="G219" s="1"/>
      <c r="N219" s="110"/>
      <c r="O219" s="6"/>
      <c r="P219" s="1"/>
      <c r="Q219" s="1"/>
      <c r="R219" s="1"/>
      <c r="S219" s="1"/>
      <c r="AA219" s="6"/>
      <c r="AB219" s="1"/>
      <c r="AC219" s="1"/>
      <c r="AD219" s="1"/>
      <c r="AE219" s="1"/>
    </row>
    <row r="220" spans="2:31" x14ac:dyDescent="0.5">
      <c r="B220" s="6"/>
      <c r="C220" s="1"/>
      <c r="D220" s="1"/>
      <c r="E220" s="1"/>
      <c r="F220" s="1"/>
      <c r="G220" s="1"/>
      <c r="N220" s="110"/>
      <c r="O220" s="6"/>
      <c r="P220" s="1"/>
      <c r="Q220" s="1"/>
      <c r="R220" s="1"/>
      <c r="S220" s="1"/>
      <c r="AA220" s="6"/>
      <c r="AB220" s="1"/>
      <c r="AC220" s="1"/>
      <c r="AD220" s="1"/>
      <c r="AE220" s="1"/>
    </row>
    <row r="221" spans="2:31" x14ac:dyDescent="0.5">
      <c r="B221" s="6"/>
      <c r="C221" s="1"/>
      <c r="D221" s="1"/>
      <c r="E221" s="1"/>
      <c r="F221" s="1"/>
      <c r="G221" s="1"/>
      <c r="N221" s="110"/>
      <c r="O221" s="6"/>
      <c r="P221" s="1"/>
      <c r="Q221" s="1"/>
      <c r="R221" s="1"/>
      <c r="S221" s="1"/>
      <c r="AA221" s="6"/>
      <c r="AB221" s="1"/>
      <c r="AC221" s="1"/>
      <c r="AD221" s="1"/>
      <c r="AE221" s="1"/>
    </row>
    <row r="222" spans="2:31" x14ac:dyDescent="0.5">
      <c r="B222" s="6"/>
      <c r="C222" s="1"/>
      <c r="D222" s="1"/>
      <c r="E222" s="1"/>
      <c r="F222" s="1"/>
      <c r="G222" s="1"/>
      <c r="N222" s="110"/>
      <c r="O222" s="6"/>
      <c r="P222" s="1"/>
      <c r="Q222" s="1"/>
      <c r="R222" s="1"/>
      <c r="S222" s="1"/>
      <c r="AA222" s="6"/>
      <c r="AB222" s="1"/>
      <c r="AC222" s="1"/>
      <c r="AD222" s="1"/>
      <c r="AE222" s="1"/>
    </row>
    <row r="223" spans="2:31" x14ac:dyDescent="0.5">
      <c r="B223" s="6"/>
      <c r="C223" s="1"/>
      <c r="D223" s="1"/>
      <c r="E223" s="1"/>
      <c r="F223" s="1"/>
      <c r="G223" s="1"/>
      <c r="N223" s="110"/>
      <c r="O223" s="6"/>
      <c r="P223" s="1"/>
      <c r="Q223" s="1"/>
      <c r="R223" s="1"/>
      <c r="S223" s="1"/>
      <c r="AA223" s="6"/>
      <c r="AB223" s="1"/>
      <c r="AC223" s="1"/>
      <c r="AD223" s="1"/>
      <c r="AE223" s="1"/>
    </row>
    <row r="224" spans="2:31" x14ac:dyDescent="0.5">
      <c r="B224" s="6"/>
      <c r="C224" s="1"/>
      <c r="D224" s="1"/>
      <c r="E224" s="1"/>
      <c r="F224" s="1"/>
      <c r="G224" s="1"/>
      <c r="N224" s="110"/>
      <c r="O224" s="6"/>
      <c r="P224" s="1"/>
      <c r="Q224" s="1"/>
      <c r="R224" s="1"/>
      <c r="S224" s="1"/>
      <c r="AA224" s="6"/>
      <c r="AB224" s="1"/>
      <c r="AC224" s="1"/>
      <c r="AD224" s="1"/>
      <c r="AE224" s="1"/>
    </row>
    <row r="225" spans="2:31" x14ac:dyDescent="0.5">
      <c r="B225" s="6"/>
      <c r="C225" s="1"/>
      <c r="D225" s="1"/>
      <c r="E225" s="1"/>
      <c r="F225" s="1"/>
      <c r="G225" s="1"/>
      <c r="N225" s="110"/>
      <c r="O225" s="6"/>
      <c r="P225" s="1"/>
      <c r="Q225" s="1"/>
      <c r="R225" s="1"/>
      <c r="S225" s="1"/>
      <c r="AA225" s="6"/>
      <c r="AB225" s="1"/>
      <c r="AC225" s="1"/>
      <c r="AD225" s="1"/>
      <c r="AE225" s="1"/>
    </row>
    <row r="226" spans="2:31" x14ac:dyDescent="0.5">
      <c r="B226" s="6"/>
      <c r="C226" s="1"/>
      <c r="D226" s="1"/>
      <c r="E226" s="1"/>
      <c r="F226" s="1"/>
      <c r="G226" s="1"/>
      <c r="N226" s="110"/>
      <c r="O226" s="6"/>
      <c r="P226" s="1"/>
      <c r="Q226" s="1"/>
      <c r="R226" s="1"/>
      <c r="S226" s="1"/>
      <c r="AA226" s="6"/>
      <c r="AB226" s="1"/>
      <c r="AC226" s="1"/>
      <c r="AD226" s="1"/>
      <c r="AE226" s="1"/>
    </row>
    <row r="227" spans="2:31" x14ac:dyDescent="0.5">
      <c r="B227" s="6"/>
      <c r="C227" s="1"/>
      <c r="D227" s="1"/>
      <c r="E227" s="1"/>
      <c r="F227" s="1"/>
      <c r="G227" s="1"/>
      <c r="N227" s="110"/>
      <c r="O227" s="6"/>
      <c r="P227" s="1"/>
      <c r="Q227" s="1"/>
      <c r="R227" s="1"/>
      <c r="S227" s="1"/>
      <c r="AA227" s="6"/>
      <c r="AB227" s="1"/>
      <c r="AC227" s="1"/>
      <c r="AD227" s="1"/>
      <c r="AE227" s="1"/>
    </row>
    <row r="228" spans="2:31" x14ac:dyDescent="0.5">
      <c r="B228" s="6"/>
      <c r="C228" s="1"/>
      <c r="D228" s="1"/>
      <c r="E228" s="1"/>
      <c r="F228" s="1"/>
      <c r="G228" s="1"/>
      <c r="N228" s="110"/>
      <c r="O228" s="6"/>
      <c r="P228" s="1"/>
      <c r="Q228" s="1"/>
      <c r="R228" s="1"/>
      <c r="S228" s="1"/>
      <c r="AA228" s="6"/>
      <c r="AB228" s="1"/>
      <c r="AC228" s="1"/>
      <c r="AD228" s="1"/>
      <c r="AE228" s="1"/>
    </row>
    <row r="229" spans="2:31" x14ac:dyDescent="0.5">
      <c r="B229" s="6"/>
      <c r="C229" s="1"/>
      <c r="D229" s="1"/>
      <c r="E229" s="1"/>
      <c r="F229" s="1"/>
      <c r="G229" s="1"/>
      <c r="N229" s="110"/>
      <c r="O229" s="6"/>
      <c r="P229" s="1"/>
      <c r="Q229" s="1"/>
      <c r="R229" s="1"/>
      <c r="S229" s="1"/>
      <c r="AA229" s="6"/>
      <c r="AB229" s="1"/>
      <c r="AC229" s="1"/>
      <c r="AD229" s="1"/>
      <c r="AE229" s="1"/>
    </row>
    <row r="230" spans="2:31" x14ac:dyDescent="0.5">
      <c r="B230" s="6"/>
      <c r="C230" s="1"/>
      <c r="D230" s="1"/>
      <c r="E230" s="1"/>
      <c r="F230" s="1"/>
      <c r="G230" s="1"/>
      <c r="N230" s="110"/>
      <c r="O230" s="6"/>
      <c r="P230" s="1"/>
      <c r="Q230" s="1"/>
      <c r="R230" s="1"/>
      <c r="S230" s="1"/>
      <c r="AA230" s="6"/>
      <c r="AB230" s="1"/>
      <c r="AC230" s="1"/>
      <c r="AD230" s="1"/>
      <c r="AE230" s="1"/>
    </row>
    <row r="231" spans="2:31" x14ac:dyDescent="0.5">
      <c r="B231" s="6"/>
      <c r="C231" s="1"/>
      <c r="D231" s="1"/>
      <c r="E231" s="1"/>
      <c r="F231" s="1"/>
      <c r="G231" s="1"/>
      <c r="N231" s="110"/>
      <c r="O231" s="6"/>
      <c r="P231" s="1"/>
      <c r="Q231" s="1"/>
      <c r="R231" s="1"/>
      <c r="S231" s="1"/>
      <c r="AA231" s="6"/>
      <c r="AB231" s="1"/>
      <c r="AC231" s="1"/>
      <c r="AD231" s="1"/>
      <c r="AE231" s="1"/>
    </row>
    <row r="232" spans="2:31" x14ac:dyDescent="0.5">
      <c r="B232" s="6"/>
      <c r="C232" s="1"/>
      <c r="D232" s="1"/>
      <c r="E232" s="1"/>
      <c r="F232" s="1"/>
      <c r="G232" s="1"/>
      <c r="N232" s="110"/>
      <c r="O232" s="6"/>
      <c r="P232" s="1"/>
      <c r="Q232" s="1"/>
      <c r="R232" s="1"/>
      <c r="S232" s="1"/>
      <c r="AA232" s="6"/>
      <c r="AB232" s="1"/>
      <c r="AC232" s="1"/>
      <c r="AD232" s="1"/>
      <c r="AE232" s="1"/>
    </row>
    <row r="233" spans="2:31" x14ac:dyDescent="0.5">
      <c r="B233" s="6"/>
      <c r="C233" s="1"/>
      <c r="D233" s="1"/>
      <c r="E233" s="1"/>
      <c r="F233" s="1"/>
      <c r="G233" s="1"/>
      <c r="N233" s="110"/>
      <c r="O233" s="6"/>
      <c r="P233" s="1"/>
      <c r="Q233" s="1"/>
      <c r="R233" s="1"/>
      <c r="S233" s="1"/>
      <c r="AA233" s="6"/>
      <c r="AB233" s="1"/>
      <c r="AC233" s="1"/>
      <c r="AD233" s="1"/>
      <c r="AE233" s="1"/>
    </row>
    <row r="234" spans="2:31" x14ac:dyDescent="0.5">
      <c r="B234" s="6"/>
      <c r="C234" s="1"/>
      <c r="D234" s="1"/>
      <c r="E234" s="1"/>
      <c r="F234" s="1"/>
      <c r="G234" s="1"/>
      <c r="N234" s="110"/>
      <c r="O234" s="6"/>
      <c r="P234" s="1"/>
      <c r="Q234" s="1"/>
      <c r="R234" s="1"/>
      <c r="S234" s="1"/>
      <c r="AA234" s="6"/>
      <c r="AB234" s="1"/>
      <c r="AC234" s="1"/>
      <c r="AD234" s="1"/>
      <c r="AE234" s="1"/>
    </row>
    <row r="235" spans="2:31" x14ac:dyDescent="0.5">
      <c r="B235" s="6"/>
      <c r="C235" s="1"/>
      <c r="D235" s="1"/>
      <c r="E235" s="1"/>
      <c r="F235" s="1"/>
      <c r="G235" s="1"/>
      <c r="N235" s="110"/>
      <c r="O235" s="6"/>
      <c r="P235" s="1"/>
      <c r="Q235" s="1"/>
      <c r="R235" s="1"/>
      <c r="S235" s="1"/>
      <c r="AA235" s="6"/>
      <c r="AB235" s="1"/>
      <c r="AC235" s="1"/>
      <c r="AD235" s="1"/>
      <c r="AE235" s="1"/>
    </row>
    <row r="236" spans="2:31" x14ac:dyDescent="0.5">
      <c r="B236" s="6"/>
      <c r="C236" s="1"/>
      <c r="D236" s="1"/>
      <c r="E236" s="1"/>
      <c r="F236" s="1"/>
      <c r="G236" s="1"/>
      <c r="N236" s="110"/>
      <c r="O236" s="6"/>
      <c r="P236" s="1"/>
      <c r="Q236" s="1"/>
      <c r="R236" s="1"/>
      <c r="S236" s="1"/>
      <c r="AA236" s="6"/>
      <c r="AB236" s="1"/>
      <c r="AC236" s="1"/>
      <c r="AD236" s="1"/>
      <c r="AE236" s="1"/>
    </row>
    <row r="237" spans="2:31" x14ac:dyDescent="0.5">
      <c r="B237" s="6"/>
      <c r="C237" s="1"/>
      <c r="D237" s="1"/>
      <c r="E237" s="1"/>
      <c r="F237" s="1"/>
      <c r="G237" s="1"/>
      <c r="N237" s="110"/>
      <c r="O237" s="6"/>
      <c r="P237" s="1"/>
      <c r="Q237" s="1"/>
      <c r="R237" s="1"/>
      <c r="S237" s="1"/>
      <c r="AA237" s="6"/>
      <c r="AB237" s="1"/>
      <c r="AC237" s="1"/>
      <c r="AD237" s="1"/>
      <c r="AE237" s="1"/>
    </row>
    <row r="238" spans="2:31" x14ac:dyDescent="0.5">
      <c r="B238" s="6"/>
      <c r="C238" s="1"/>
      <c r="D238" s="1"/>
      <c r="E238" s="1"/>
      <c r="F238" s="1"/>
      <c r="G238" s="1"/>
      <c r="N238" s="110"/>
      <c r="O238" s="6"/>
      <c r="P238" s="1"/>
      <c r="Q238" s="1"/>
      <c r="R238" s="1"/>
      <c r="S238" s="1"/>
      <c r="AA238" s="6"/>
      <c r="AB238" s="1"/>
      <c r="AC238" s="1"/>
      <c r="AD238" s="1"/>
      <c r="AE238" s="1"/>
    </row>
    <row r="239" spans="2:31" x14ac:dyDescent="0.5">
      <c r="B239" s="6"/>
      <c r="C239" s="1"/>
      <c r="D239" s="1"/>
      <c r="E239" s="1"/>
      <c r="F239" s="1"/>
      <c r="G239" s="1"/>
      <c r="N239" s="110"/>
      <c r="O239" s="6"/>
      <c r="P239" s="1"/>
      <c r="Q239" s="1"/>
      <c r="R239" s="1"/>
      <c r="S239" s="1"/>
      <c r="AA239" s="6"/>
      <c r="AB239" s="1"/>
      <c r="AC239" s="1"/>
      <c r="AD239" s="1"/>
      <c r="AE239" s="1"/>
    </row>
    <row r="240" spans="2:31" x14ac:dyDescent="0.5">
      <c r="B240" s="6"/>
      <c r="C240" s="1"/>
      <c r="D240" s="1"/>
      <c r="E240" s="1"/>
      <c r="F240" s="1"/>
      <c r="G240" s="1"/>
      <c r="N240" s="110"/>
      <c r="O240" s="6"/>
      <c r="P240" s="1"/>
      <c r="Q240" s="1"/>
      <c r="R240" s="1"/>
      <c r="S240" s="1"/>
      <c r="AA240" s="6"/>
      <c r="AB240" s="1"/>
      <c r="AC240" s="1"/>
      <c r="AD240" s="1"/>
      <c r="AE240" s="1"/>
    </row>
    <row r="241" spans="2:31" x14ac:dyDescent="0.5">
      <c r="B241" s="6"/>
      <c r="C241" s="1"/>
      <c r="D241" s="1"/>
      <c r="E241" s="1"/>
      <c r="F241" s="1"/>
      <c r="G241" s="1"/>
      <c r="N241" s="110"/>
      <c r="O241" s="6"/>
      <c r="P241" s="1"/>
      <c r="Q241" s="1"/>
      <c r="R241" s="1"/>
      <c r="S241" s="1"/>
      <c r="AA241" s="6"/>
      <c r="AB241" s="1"/>
      <c r="AC241" s="1"/>
      <c r="AD241" s="1"/>
      <c r="AE241" s="1"/>
    </row>
    <row r="242" spans="2:31" x14ac:dyDescent="0.5">
      <c r="B242" s="6"/>
      <c r="C242" s="1"/>
      <c r="D242" s="1"/>
      <c r="E242" s="1"/>
      <c r="F242" s="1"/>
      <c r="G242" s="1"/>
      <c r="N242" s="110"/>
      <c r="O242" s="6"/>
      <c r="P242" s="1"/>
      <c r="Q242" s="1"/>
      <c r="R242" s="1"/>
      <c r="S242" s="1"/>
      <c r="AA242" s="6"/>
      <c r="AB242" s="1"/>
      <c r="AC242" s="1"/>
      <c r="AD242" s="1"/>
      <c r="AE242" s="1"/>
    </row>
    <row r="243" spans="2:31" x14ac:dyDescent="0.5">
      <c r="B243" s="6"/>
      <c r="C243" s="1"/>
      <c r="D243" s="1"/>
      <c r="E243" s="1"/>
      <c r="F243" s="1"/>
      <c r="G243" s="1"/>
      <c r="N243" s="110"/>
      <c r="O243" s="6"/>
      <c r="P243" s="1"/>
      <c r="Q243" s="1"/>
      <c r="R243" s="1"/>
      <c r="S243" s="1"/>
      <c r="AA243" s="6"/>
      <c r="AB243" s="1"/>
      <c r="AC243" s="1"/>
      <c r="AD243" s="1"/>
      <c r="AE243" s="1"/>
    </row>
    <row r="244" spans="2:31" x14ac:dyDescent="0.5">
      <c r="B244" s="6"/>
      <c r="C244" s="1"/>
      <c r="D244" s="1"/>
      <c r="E244" s="1"/>
      <c r="F244" s="1"/>
      <c r="G244" s="1"/>
      <c r="N244" s="110"/>
      <c r="O244" s="6"/>
      <c r="P244" s="1"/>
      <c r="Q244" s="1"/>
      <c r="R244" s="1"/>
      <c r="S244" s="1"/>
      <c r="AA244" s="6"/>
      <c r="AB244" s="1"/>
      <c r="AC244" s="1"/>
      <c r="AD244" s="1"/>
      <c r="AE244" s="1"/>
    </row>
    <row r="245" spans="2:31" x14ac:dyDescent="0.5">
      <c r="B245" s="6"/>
      <c r="C245" s="1"/>
      <c r="D245" s="1"/>
      <c r="E245" s="1"/>
      <c r="F245" s="1"/>
      <c r="G245" s="1"/>
      <c r="N245" s="110"/>
      <c r="O245" s="6"/>
      <c r="P245" s="1"/>
      <c r="Q245" s="1"/>
      <c r="R245" s="1"/>
      <c r="S245" s="1"/>
      <c r="AA245" s="6"/>
      <c r="AB245" s="1"/>
      <c r="AC245" s="1"/>
      <c r="AD245" s="1"/>
      <c r="AE245" s="1"/>
    </row>
    <row r="246" spans="2:31" x14ac:dyDescent="0.5">
      <c r="B246" s="6"/>
      <c r="C246" s="1"/>
      <c r="D246" s="1"/>
      <c r="E246" s="1"/>
      <c r="F246" s="1"/>
      <c r="G246" s="1"/>
      <c r="N246" s="110"/>
      <c r="O246" s="6"/>
      <c r="P246" s="1"/>
      <c r="Q246" s="1"/>
      <c r="R246" s="1"/>
      <c r="S246" s="1"/>
      <c r="AA246" s="6"/>
      <c r="AB246" s="1"/>
      <c r="AC246" s="1"/>
      <c r="AD246" s="1"/>
      <c r="AE246" s="1"/>
    </row>
    <row r="247" spans="2:31" x14ac:dyDescent="0.5">
      <c r="B247" s="6"/>
      <c r="C247" s="1"/>
      <c r="D247" s="1"/>
      <c r="E247" s="1"/>
      <c r="F247" s="1"/>
      <c r="G247" s="1"/>
      <c r="N247" s="110"/>
      <c r="O247" s="6"/>
      <c r="P247" s="1"/>
      <c r="Q247" s="1"/>
      <c r="R247" s="1"/>
      <c r="S247" s="1"/>
      <c r="AA247" s="6"/>
      <c r="AB247" s="1"/>
      <c r="AC247" s="1"/>
      <c r="AD247" s="1"/>
      <c r="AE247" s="1"/>
    </row>
    <row r="248" spans="2:31" x14ac:dyDescent="0.5">
      <c r="B248" s="6"/>
      <c r="C248" s="1"/>
      <c r="D248" s="1"/>
      <c r="E248" s="1"/>
      <c r="F248" s="1"/>
      <c r="G248" s="1"/>
      <c r="N248" s="110"/>
      <c r="O248" s="6"/>
      <c r="P248" s="1"/>
      <c r="Q248" s="1"/>
      <c r="R248" s="1"/>
      <c r="S248" s="1"/>
      <c r="AA248" s="6"/>
      <c r="AB248" s="1"/>
      <c r="AC248" s="1"/>
      <c r="AD248" s="1"/>
      <c r="AE248" s="1"/>
    </row>
    <row r="249" spans="2:31" x14ac:dyDescent="0.5">
      <c r="B249" s="6"/>
      <c r="C249" s="1"/>
      <c r="D249" s="1"/>
      <c r="E249" s="1"/>
      <c r="F249" s="1"/>
      <c r="G249" s="1"/>
      <c r="N249" s="110"/>
      <c r="O249" s="6"/>
      <c r="P249" s="1"/>
      <c r="Q249" s="1"/>
      <c r="R249" s="1"/>
      <c r="S249" s="1"/>
      <c r="AA249" s="6"/>
      <c r="AB249" s="1"/>
      <c r="AC249" s="1"/>
      <c r="AD249" s="1"/>
      <c r="AE249" s="1"/>
    </row>
    <row r="250" spans="2:31" x14ac:dyDescent="0.5">
      <c r="B250" s="6"/>
      <c r="C250" s="1"/>
      <c r="D250" s="1"/>
      <c r="E250" s="1"/>
      <c r="F250" s="1"/>
      <c r="G250" s="1"/>
      <c r="N250" s="110"/>
      <c r="O250" s="6"/>
      <c r="P250" s="1"/>
      <c r="Q250" s="1"/>
      <c r="R250" s="1"/>
      <c r="S250" s="1"/>
      <c r="AA250" s="6"/>
      <c r="AB250" s="1"/>
      <c r="AC250" s="1"/>
      <c r="AD250" s="1"/>
      <c r="AE250" s="1"/>
    </row>
    <row r="251" spans="2:31" x14ac:dyDescent="0.5">
      <c r="B251" s="6"/>
      <c r="C251" s="1"/>
      <c r="D251" s="1"/>
      <c r="E251" s="1"/>
      <c r="F251" s="1"/>
      <c r="G251" s="1"/>
      <c r="N251" s="110"/>
      <c r="O251" s="6"/>
      <c r="P251" s="1"/>
      <c r="Q251" s="1"/>
      <c r="R251" s="1"/>
      <c r="S251" s="1"/>
      <c r="AA251" s="6"/>
      <c r="AB251" s="1"/>
      <c r="AC251" s="1"/>
      <c r="AD251" s="1"/>
      <c r="AE251" s="1"/>
    </row>
    <row r="252" spans="2:31" x14ac:dyDescent="0.5">
      <c r="B252" s="6"/>
      <c r="C252" s="1"/>
      <c r="D252" s="1"/>
      <c r="E252" s="1"/>
      <c r="F252" s="1"/>
      <c r="G252" s="1"/>
      <c r="N252" s="110"/>
      <c r="O252" s="6"/>
      <c r="P252" s="1"/>
      <c r="Q252" s="1"/>
      <c r="R252" s="1"/>
      <c r="S252" s="1"/>
      <c r="AA252" s="6"/>
      <c r="AB252" s="1"/>
      <c r="AC252" s="1"/>
      <c r="AD252" s="1"/>
      <c r="AE252" s="1"/>
    </row>
    <row r="253" spans="2:31" x14ac:dyDescent="0.5">
      <c r="B253" s="6"/>
      <c r="C253" s="1"/>
      <c r="D253" s="1"/>
      <c r="E253" s="1"/>
      <c r="F253" s="1"/>
      <c r="G253" s="1"/>
      <c r="N253" s="110"/>
      <c r="O253" s="6"/>
      <c r="P253" s="1"/>
      <c r="Q253" s="1"/>
      <c r="R253" s="1"/>
      <c r="S253" s="1"/>
      <c r="AA253" s="6"/>
      <c r="AB253" s="1"/>
      <c r="AC253" s="1"/>
      <c r="AD253" s="1"/>
      <c r="AE253" s="1"/>
    </row>
    <row r="254" spans="2:31" x14ac:dyDescent="0.5">
      <c r="B254" s="6"/>
      <c r="C254" s="1"/>
      <c r="D254" s="1"/>
      <c r="E254" s="1"/>
      <c r="F254" s="1"/>
      <c r="G254" s="1"/>
      <c r="N254" s="110"/>
      <c r="O254" s="6"/>
      <c r="P254" s="1"/>
      <c r="Q254" s="1"/>
      <c r="R254" s="1"/>
      <c r="S254" s="1"/>
      <c r="AA254" s="6"/>
      <c r="AB254" s="1"/>
      <c r="AC254" s="1"/>
      <c r="AD254" s="1"/>
      <c r="AE254" s="1"/>
    </row>
    <row r="255" spans="2:31" x14ac:dyDescent="0.5">
      <c r="B255" s="6"/>
      <c r="C255" s="1"/>
      <c r="D255" s="1"/>
      <c r="E255" s="1"/>
      <c r="F255" s="1"/>
      <c r="G255" s="1"/>
      <c r="N255" s="110"/>
      <c r="O255" s="6"/>
      <c r="P255" s="1"/>
      <c r="Q255" s="1"/>
      <c r="R255" s="1"/>
      <c r="S255" s="1"/>
      <c r="AA255" s="6"/>
      <c r="AB255" s="1"/>
      <c r="AC255" s="1"/>
      <c r="AD255" s="1"/>
      <c r="AE255" s="1"/>
    </row>
    <row r="256" spans="2:31" x14ac:dyDescent="0.5">
      <c r="B256" s="6"/>
      <c r="C256" s="1"/>
      <c r="D256" s="1"/>
      <c r="E256" s="1"/>
      <c r="F256" s="1"/>
      <c r="G256" s="1"/>
      <c r="N256" s="110"/>
      <c r="O256" s="6"/>
      <c r="P256" s="1"/>
      <c r="Q256" s="1"/>
      <c r="R256" s="1"/>
      <c r="S256" s="1"/>
      <c r="AA256" s="6"/>
      <c r="AB256" s="1"/>
      <c r="AC256" s="1"/>
      <c r="AD256" s="1"/>
      <c r="AE256" s="1"/>
    </row>
    <row r="257" spans="2:31" x14ac:dyDescent="0.5">
      <c r="B257" s="6"/>
      <c r="C257" s="1"/>
      <c r="D257" s="1"/>
      <c r="E257" s="1"/>
      <c r="F257" s="1"/>
      <c r="G257" s="1"/>
      <c r="N257" s="110"/>
      <c r="O257" s="6"/>
      <c r="P257" s="1"/>
      <c r="Q257" s="1"/>
      <c r="R257" s="1"/>
      <c r="S257" s="1"/>
      <c r="AA257" s="6"/>
      <c r="AB257" s="1"/>
      <c r="AC257" s="1"/>
      <c r="AD257" s="1"/>
      <c r="AE257" s="1"/>
    </row>
    <row r="258" spans="2:31" x14ac:dyDescent="0.5">
      <c r="B258" s="6"/>
      <c r="C258" s="1"/>
      <c r="D258" s="1"/>
      <c r="E258" s="1"/>
      <c r="F258" s="1"/>
      <c r="G258" s="1"/>
      <c r="N258" s="110"/>
      <c r="O258" s="6"/>
      <c r="P258" s="1"/>
      <c r="Q258" s="1"/>
      <c r="R258" s="1"/>
      <c r="S258" s="1"/>
      <c r="AA258" s="6"/>
      <c r="AB258" s="1"/>
      <c r="AC258" s="1"/>
      <c r="AD258" s="1"/>
      <c r="AE258" s="1"/>
    </row>
    <row r="259" spans="2:31" x14ac:dyDescent="0.5">
      <c r="B259" s="6"/>
      <c r="C259" s="1"/>
      <c r="D259" s="1"/>
      <c r="E259" s="1"/>
      <c r="F259" s="1"/>
      <c r="G259" s="1"/>
      <c r="N259" s="110"/>
      <c r="O259" s="6"/>
      <c r="P259" s="1"/>
      <c r="Q259" s="1"/>
      <c r="R259" s="1"/>
      <c r="S259" s="1"/>
      <c r="AA259" s="6"/>
      <c r="AB259" s="1"/>
      <c r="AC259" s="1"/>
      <c r="AD259" s="1"/>
      <c r="AE259" s="1"/>
    </row>
    <row r="260" spans="2:31" x14ac:dyDescent="0.5">
      <c r="B260" s="6"/>
      <c r="C260" s="1"/>
      <c r="D260" s="1"/>
      <c r="E260" s="1"/>
      <c r="F260" s="1"/>
      <c r="G260" s="1"/>
      <c r="N260" s="110"/>
      <c r="O260" s="6"/>
      <c r="P260" s="1"/>
      <c r="Q260" s="1"/>
      <c r="R260" s="1"/>
      <c r="S260" s="1"/>
      <c r="AA260" s="6"/>
      <c r="AB260" s="1"/>
      <c r="AC260" s="1"/>
      <c r="AD260" s="1"/>
      <c r="AE260" s="1"/>
    </row>
    <row r="261" spans="2:31" x14ac:dyDescent="0.5">
      <c r="B261" s="6"/>
      <c r="C261" s="1"/>
      <c r="D261" s="1"/>
      <c r="E261" s="1"/>
      <c r="F261" s="1"/>
      <c r="G261" s="1"/>
      <c r="N261" s="110"/>
      <c r="O261" s="6"/>
      <c r="P261" s="1"/>
      <c r="Q261" s="1"/>
      <c r="R261" s="1"/>
      <c r="S261" s="1"/>
      <c r="AA261" s="6"/>
      <c r="AB261" s="1"/>
      <c r="AC261" s="1"/>
      <c r="AD261" s="1"/>
      <c r="AE261" s="1"/>
    </row>
    <row r="262" spans="2:31" x14ac:dyDescent="0.5">
      <c r="B262" s="6"/>
      <c r="C262" s="1"/>
      <c r="D262" s="1"/>
      <c r="E262" s="1"/>
      <c r="F262" s="1"/>
      <c r="G262" s="1"/>
      <c r="N262" s="110"/>
      <c r="O262" s="6"/>
      <c r="P262" s="1"/>
      <c r="Q262" s="1"/>
      <c r="R262" s="1"/>
      <c r="S262" s="1"/>
      <c r="AA262" s="6"/>
      <c r="AB262" s="1"/>
      <c r="AC262" s="1"/>
      <c r="AD262" s="1"/>
      <c r="AE262" s="1"/>
    </row>
    <row r="263" spans="2:31" x14ac:dyDescent="0.5">
      <c r="B263" s="6"/>
      <c r="C263" s="1"/>
      <c r="D263" s="1"/>
      <c r="E263" s="1"/>
      <c r="F263" s="1"/>
      <c r="G263" s="1"/>
      <c r="N263" s="110"/>
      <c r="O263" s="6"/>
      <c r="P263" s="1"/>
      <c r="Q263" s="1"/>
      <c r="R263" s="1"/>
      <c r="S263" s="1"/>
      <c r="AA263" s="6"/>
      <c r="AB263" s="1"/>
      <c r="AC263" s="1"/>
      <c r="AD263" s="1"/>
      <c r="AE263" s="1"/>
    </row>
    <row r="264" spans="2:31" x14ac:dyDescent="0.5">
      <c r="B264" s="6"/>
      <c r="C264" s="1"/>
      <c r="D264" s="1"/>
      <c r="E264" s="1"/>
      <c r="F264" s="1"/>
      <c r="G264" s="1"/>
      <c r="N264" s="110"/>
      <c r="O264" s="6"/>
      <c r="P264" s="1"/>
      <c r="Q264" s="1"/>
      <c r="R264" s="1"/>
      <c r="S264" s="1"/>
      <c r="AA264" s="6"/>
      <c r="AB264" s="1"/>
      <c r="AC264" s="1"/>
      <c r="AD264" s="1"/>
      <c r="AE264" s="1"/>
    </row>
    <row r="265" spans="2:31" x14ac:dyDescent="0.5">
      <c r="B265" s="6"/>
      <c r="C265" s="1"/>
      <c r="D265" s="1"/>
      <c r="E265" s="1"/>
      <c r="F265" s="1"/>
      <c r="G265" s="1"/>
      <c r="N265" s="110"/>
      <c r="O265" s="6"/>
      <c r="P265" s="1"/>
      <c r="Q265" s="1"/>
      <c r="R265" s="1"/>
      <c r="S265" s="1"/>
      <c r="AA265" s="6"/>
      <c r="AB265" s="1"/>
      <c r="AC265" s="1"/>
      <c r="AD265" s="1"/>
      <c r="AE265" s="1"/>
    </row>
    <row r="266" spans="2:31" x14ac:dyDescent="0.5">
      <c r="B266" s="6"/>
      <c r="C266" s="1"/>
      <c r="D266" s="1"/>
      <c r="E266" s="1"/>
      <c r="F266" s="1"/>
      <c r="G266" s="1"/>
      <c r="N266" s="110"/>
      <c r="O266" s="6"/>
      <c r="P266" s="1"/>
      <c r="Q266" s="1"/>
      <c r="R266" s="1"/>
      <c r="S266" s="1"/>
      <c r="AA266" s="6"/>
      <c r="AB266" s="1"/>
      <c r="AC266" s="1"/>
      <c r="AD266" s="1"/>
      <c r="AE266" s="1"/>
    </row>
    <row r="267" spans="2:31" x14ac:dyDescent="0.5">
      <c r="B267" s="6"/>
      <c r="C267" s="1"/>
      <c r="D267" s="1"/>
      <c r="E267" s="1"/>
      <c r="F267" s="1"/>
      <c r="G267" s="1"/>
      <c r="N267" s="110"/>
      <c r="O267" s="6"/>
      <c r="P267" s="1"/>
      <c r="Q267" s="1"/>
      <c r="R267" s="1"/>
      <c r="S267" s="1"/>
      <c r="AA267" s="6"/>
      <c r="AB267" s="1"/>
      <c r="AC267" s="1"/>
      <c r="AD267" s="1"/>
      <c r="AE267" s="1"/>
    </row>
    <row r="268" spans="2:31" x14ac:dyDescent="0.5">
      <c r="B268" s="6"/>
      <c r="C268" s="1"/>
      <c r="D268" s="1"/>
      <c r="E268" s="1"/>
      <c r="F268" s="1"/>
      <c r="G268" s="1"/>
      <c r="N268" s="110"/>
      <c r="O268" s="6"/>
      <c r="P268" s="1"/>
      <c r="Q268" s="1"/>
      <c r="R268" s="1"/>
      <c r="S268" s="1"/>
      <c r="AA268" s="6"/>
      <c r="AB268" s="1"/>
      <c r="AC268" s="1"/>
      <c r="AD268" s="1"/>
      <c r="AE268" s="1"/>
    </row>
    <row r="269" spans="2:31" x14ac:dyDescent="0.5">
      <c r="B269" s="6"/>
      <c r="C269" s="1"/>
      <c r="D269" s="1"/>
      <c r="E269" s="1"/>
      <c r="F269" s="1"/>
      <c r="G269" s="1"/>
      <c r="N269" s="110"/>
      <c r="O269" s="6"/>
      <c r="P269" s="1"/>
      <c r="Q269" s="1"/>
      <c r="R269" s="1"/>
      <c r="S269" s="1"/>
      <c r="AA269" s="6"/>
      <c r="AB269" s="1"/>
      <c r="AC269" s="1"/>
      <c r="AD269" s="1"/>
      <c r="AE269" s="1"/>
    </row>
    <row r="270" spans="2:31" x14ac:dyDescent="0.5">
      <c r="B270" s="6"/>
      <c r="C270" s="1"/>
      <c r="D270" s="1"/>
      <c r="E270" s="1"/>
      <c r="F270" s="1"/>
      <c r="G270" s="1"/>
      <c r="N270" s="110"/>
      <c r="O270" s="6"/>
      <c r="P270" s="1"/>
      <c r="Q270" s="1"/>
      <c r="R270" s="1"/>
      <c r="S270" s="1"/>
      <c r="AA270" s="6"/>
      <c r="AB270" s="1"/>
      <c r="AC270" s="1"/>
      <c r="AD270" s="1"/>
      <c r="AE270" s="1"/>
    </row>
    <row r="271" spans="2:31" x14ac:dyDescent="0.5">
      <c r="B271" s="6"/>
      <c r="C271" s="1"/>
      <c r="D271" s="1"/>
      <c r="E271" s="1"/>
      <c r="F271" s="1"/>
      <c r="G271" s="1"/>
      <c r="N271" s="110"/>
      <c r="O271" s="6"/>
      <c r="P271" s="1"/>
      <c r="Q271" s="1"/>
      <c r="R271" s="1"/>
      <c r="S271" s="1"/>
      <c r="AA271" s="6"/>
      <c r="AB271" s="1"/>
      <c r="AC271" s="1"/>
      <c r="AD271" s="1"/>
      <c r="AE271" s="1"/>
    </row>
    <row r="272" spans="2:31" x14ac:dyDescent="0.5">
      <c r="B272" s="6"/>
      <c r="C272" s="1"/>
      <c r="D272" s="1"/>
      <c r="E272" s="1"/>
      <c r="F272" s="1"/>
      <c r="G272" s="1"/>
      <c r="N272" s="110"/>
      <c r="O272" s="6"/>
      <c r="P272" s="1"/>
      <c r="Q272" s="1"/>
      <c r="R272" s="1"/>
      <c r="S272" s="1"/>
      <c r="AA272" s="6"/>
      <c r="AB272" s="1"/>
      <c r="AC272" s="1"/>
      <c r="AD272" s="1"/>
      <c r="AE272" s="1"/>
    </row>
    <row r="273" spans="2:31" x14ac:dyDescent="0.5">
      <c r="B273" s="6"/>
      <c r="C273" s="1"/>
      <c r="D273" s="1"/>
      <c r="E273" s="1"/>
      <c r="F273" s="1"/>
      <c r="G273" s="1"/>
      <c r="N273" s="110"/>
      <c r="O273" s="6"/>
      <c r="P273" s="1"/>
      <c r="Q273" s="1"/>
      <c r="R273" s="1"/>
      <c r="S273" s="1"/>
      <c r="AA273" s="6"/>
      <c r="AB273" s="1"/>
      <c r="AC273" s="1"/>
      <c r="AD273" s="1"/>
      <c r="AE273" s="1"/>
    </row>
    <row r="274" spans="2:31" x14ac:dyDescent="0.5">
      <c r="B274" s="6"/>
      <c r="C274" s="1"/>
      <c r="D274" s="1"/>
      <c r="E274" s="1"/>
      <c r="F274" s="1"/>
      <c r="G274" s="1"/>
      <c r="N274" s="110"/>
      <c r="O274" s="6"/>
      <c r="P274" s="1"/>
      <c r="Q274" s="1"/>
      <c r="R274" s="1"/>
      <c r="S274" s="1"/>
      <c r="AA274" s="6"/>
      <c r="AB274" s="1"/>
      <c r="AC274" s="1"/>
      <c r="AD274" s="1"/>
      <c r="AE274" s="1"/>
    </row>
    <row r="275" spans="2:31" x14ac:dyDescent="0.5">
      <c r="B275" s="6"/>
      <c r="C275" s="1"/>
      <c r="D275" s="1"/>
      <c r="E275" s="1"/>
      <c r="F275" s="1"/>
      <c r="G275" s="1"/>
      <c r="N275" s="110"/>
      <c r="O275" s="6"/>
      <c r="P275" s="1"/>
      <c r="Q275" s="1"/>
      <c r="R275" s="1"/>
      <c r="S275" s="1"/>
      <c r="AA275" s="6"/>
      <c r="AB275" s="1"/>
      <c r="AC275" s="1"/>
      <c r="AD275" s="1"/>
      <c r="AE275" s="1"/>
    </row>
    <row r="276" spans="2:31" x14ac:dyDescent="0.5">
      <c r="B276" s="6"/>
      <c r="C276" s="1"/>
      <c r="D276" s="1"/>
      <c r="E276" s="1"/>
      <c r="F276" s="1"/>
      <c r="G276" s="1"/>
      <c r="N276" s="110"/>
      <c r="O276" s="6"/>
      <c r="P276" s="1"/>
      <c r="Q276" s="1"/>
      <c r="R276" s="1"/>
      <c r="S276" s="1"/>
      <c r="AA276" s="6"/>
      <c r="AB276" s="1"/>
      <c r="AC276" s="1"/>
      <c r="AD276" s="1"/>
      <c r="AE276" s="1"/>
    </row>
    <row r="277" spans="2:31" x14ac:dyDescent="0.5">
      <c r="B277" s="6"/>
      <c r="C277" s="1"/>
      <c r="D277" s="1"/>
      <c r="E277" s="1"/>
      <c r="F277" s="1"/>
      <c r="G277" s="1"/>
      <c r="N277" s="110"/>
      <c r="O277" s="6"/>
      <c r="P277" s="1"/>
      <c r="Q277" s="1"/>
      <c r="R277" s="1"/>
      <c r="S277" s="1"/>
      <c r="AA277" s="6"/>
      <c r="AB277" s="1"/>
      <c r="AC277" s="1"/>
      <c r="AD277" s="1"/>
      <c r="AE277" s="1"/>
    </row>
    <row r="278" spans="2:31" x14ac:dyDescent="0.5">
      <c r="B278" s="6"/>
      <c r="C278" s="1"/>
      <c r="D278" s="1"/>
      <c r="E278" s="1"/>
      <c r="F278" s="1"/>
      <c r="G278" s="1"/>
      <c r="N278" s="110"/>
      <c r="O278" s="6"/>
      <c r="P278" s="1"/>
      <c r="Q278" s="1"/>
      <c r="R278" s="1"/>
      <c r="S278" s="1"/>
      <c r="AA278" s="6"/>
      <c r="AB278" s="1"/>
      <c r="AC278" s="1"/>
      <c r="AD278" s="1"/>
      <c r="AE278" s="1"/>
    </row>
    <row r="279" spans="2:31" x14ac:dyDescent="0.5">
      <c r="B279" s="6"/>
      <c r="C279" s="1"/>
      <c r="D279" s="1"/>
      <c r="E279" s="1"/>
      <c r="F279" s="1"/>
      <c r="G279" s="1"/>
      <c r="N279" s="110"/>
      <c r="O279" s="6"/>
      <c r="P279" s="1"/>
      <c r="Q279" s="1"/>
      <c r="R279" s="1"/>
      <c r="S279" s="1"/>
      <c r="AA279" s="6"/>
      <c r="AB279" s="1"/>
      <c r="AC279" s="1"/>
      <c r="AD279" s="1"/>
      <c r="AE279" s="1"/>
    </row>
    <row r="280" spans="2:31" x14ac:dyDescent="0.5">
      <c r="B280" s="6"/>
      <c r="C280" s="1"/>
      <c r="D280" s="1"/>
      <c r="E280" s="1"/>
      <c r="F280" s="1"/>
      <c r="G280" s="1"/>
      <c r="N280" s="110"/>
      <c r="O280" s="6"/>
      <c r="P280" s="1"/>
      <c r="Q280" s="1"/>
      <c r="R280" s="1"/>
      <c r="S280" s="1"/>
      <c r="AA280" s="6"/>
      <c r="AB280" s="1"/>
      <c r="AC280" s="1"/>
      <c r="AD280" s="1"/>
      <c r="AE280" s="1"/>
    </row>
    <row r="281" spans="2:31" x14ac:dyDescent="0.5">
      <c r="B281" s="6"/>
      <c r="C281" s="1"/>
      <c r="D281" s="1"/>
      <c r="E281" s="1"/>
      <c r="F281" s="1"/>
      <c r="G281" s="1"/>
      <c r="N281" s="110"/>
      <c r="O281" s="6"/>
      <c r="P281" s="1"/>
      <c r="Q281" s="1"/>
      <c r="R281" s="1"/>
      <c r="S281" s="1"/>
      <c r="AA281" s="6"/>
      <c r="AB281" s="1"/>
      <c r="AC281" s="1"/>
      <c r="AD281" s="1"/>
      <c r="AE281" s="1"/>
    </row>
    <row r="282" spans="2:31" x14ac:dyDescent="0.5">
      <c r="B282" s="6"/>
      <c r="C282" s="1"/>
      <c r="D282" s="1"/>
      <c r="E282" s="1"/>
      <c r="F282" s="1"/>
      <c r="G282" s="1"/>
      <c r="N282" s="110"/>
      <c r="O282" s="6"/>
      <c r="P282" s="1"/>
      <c r="Q282" s="1"/>
      <c r="R282" s="1"/>
      <c r="S282" s="1"/>
      <c r="AA282" s="6"/>
      <c r="AB282" s="1"/>
      <c r="AC282" s="1"/>
      <c r="AD282" s="1"/>
      <c r="AE282" s="1"/>
    </row>
    <row r="283" spans="2:31" x14ac:dyDescent="0.5">
      <c r="B283" s="6"/>
      <c r="C283" s="1"/>
      <c r="D283" s="1"/>
      <c r="E283" s="1"/>
      <c r="F283" s="1"/>
      <c r="G283" s="1"/>
      <c r="N283" s="110"/>
      <c r="O283" s="6"/>
      <c r="P283" s="1"/>
      <c r="Q283" s="1"/>
      <c r="R283" s="1"/>
      <c r="S283" s="1"/>
      <c r="AA283" s="6"/>
      <c r="AB283" s="1"/>
      <c r="AC283" s="1"/>
      <c r="AD283" s="1"/>
      <c r="AE283" s="1"/>
    </row>
    <row r="284" spans="2:31" x14ac:dyDescent="0.5">
      <c r="B284" s="6"/>
      <c r="C284" s="1"/>
      <c r="D284" s="1"/>
      <c r="E284" s="1"/>
      <c r="F284" s="1"/>
      <c r="G284" s="1"/>
      <c r="N284" s="110"/>
      <c r="O284" s="6"/>
      <c r="P284" s="1"/>
      <c r="Q284" s="1"/>
      <c r="R284" s="1"/>
      <c r="S284" s="1"/>
      <c r="AA284" s="6"/>
      <c r="AB284" s="1"/>
      <c r="AC284" s="1"/>
      <c r="AD284" s="1"/>
      <c r="AE284" s="1"/>
    </row>
    <row r="285" spans="2:31" x14ac:dyDescent="0.5">
      <c r="B285" s="6"/>
      <c r="C285" s="1"/>
      <c r="D285" s="1"/>
      <c r="E285" s="1"/>
      <c r="F285" s="1"/>
      <c r="G285" s="1"/>
      <c r="N285" s="110"/>
      <c r="O285" s="6"/>
      <c r="P285" s="1"/>
      <c r="Q285" s="1"/>
      <c r="R285" s="1"/>
      <c r="S285" s="1"/>
      <c r="AA285" s="6"/>
      <c r="AB285" s="1"/>
      <c r="AC285" s="1"/>
      <c r="AD285" s="1"/>
      <c r="AE285" s="1"/>
    </row>
    <row r="286" spans="2:31" x14ac:dyDescent="0.5">
      <c r="B286" s="6"/>
      <c r="C286" s="1"/>
      <c r="D286" s="1"/>
      <c r="E286" s="1"/>
      <c r="F286" s="1"/>
      <c r="G286" s="1"/>
      <c r="N286" s="110"/>
      <c r="O286" s="6"/>
      <c r="P286" s="1"/>
      <c r="Q286" s="1"/>
      <c r="R286" s="1"/>
      <c r="S286" s="1"/>
      <c r="AA286" s="6"/>
      <c r="AB286" s="1"/>
      <c r="AC286" s="1"/>
      <c r="AD286" s="1"/>
      <c r="AE286" s="1"/>
    </row>
    <row r="287" spans="2:31" x14ac:dyDescent="0.5">
      <c r="B287" s="6"/>
      <c r="C287" s="1"/>
      <c r="D287" s="1"/>
      <c r="E287" s="1"/>
      <c r="F287" s="1"/>
      <c r="G287" s="1"/>
      <c r="N287" s="110"/>
      <c r="O287" s="6"/>
      <c r="P287" s="1"/>
      <c r="Q287" s="1"/>
      <c r="R287" s="1"/>
      <c r="S287" s="1"/>
      <c r="AA287" s="6"/>
      <c r="AB287" s="1"/>
      <c r="AC287" s="1"/>
      <c r="AD287" s="1"/>
      <c r="AE287" s="1"/>
    </row>
    <row r="288" spans="2:31" x14ac:dyDescent="0.5">
      <c r="B288" s="6"/>
      <c r="C288" s="1"/>
      <c r="D288" s="1"/>
      <c r="E288" s="1"/>
      <c r="F288" s="1"/>
      <c r="G288" s="1"/>
      <c r="N288" s="110"/>
      <c r="O288" s="6"/>
      <c r="P288" s="1"/>
      <c r="Q288" s="1"/>
      <c r="R288" s="1"/>
      <c r="S288" s="1"/>
      <c r="AA288" s="6"/>
      <c r="AB288" s="1"/>
      <c r="AC288" s="1"/>
      <c r="AD288" s="1"/>
      <c r="AE288" s="1"/>
    </row>
    <row r="289" spans="2:31" x14ac:dyDescent="0.5">
      <c r="B289" s="6"/>
      <c r="C289" s="1"/>
      <c r="D289" s="1"/>
      <c r="E289" s="1"/>
      <c r="F289" s="1"/>
      <c r="G289" s="1"/>
      <c r="N289" s="110"/>
      <c r="O289" s="6"/>
      <c r="P289" s="1"/>
      <c r="Q289" s="1"/>
      <c r="R289" s="1"/>
      <c r="S289" s="1"/>
      <c r="AA289" s="6"/>
      <c r="AB289" s="1"/>
      <c r="AC289" s="1"/>
      <c r="AD289" s="1"/>
      <c r="AE289" s="1"/>
    </row>
    <row r="290" spans="2:31" x14ac:dyDescent="0.5">
      <c r="B290" s="6"/>
      <c r="C290" s="1"/>
      <c r="D290" s="1"/>
      <c r="E290" s="1"/>
      <c r="F290" s="1"/>
      <c r="G290" s="1"/>
      <c r="N290" s="110"/>
      <c r="O290" s="6"/>
      <c r="P290" s="1"/>
      <c r="Q290" s="1"/>
      <c r="R290" s="1"/>
      <c r="S290" s="1"/>
      <c r="AA290" s="6"/>
      <c r="AB290" s="1"/>
      <c r="AC290" s="1"/>
      <c r="AD290" s="1"/>
      <c r="AE290" s="1"/>
    </row>
    <row r="291" spans="2:31" x14ac:dyDescent="0.5">
      <c r="B291" s="6"/>
      <c r="C291" s="1"/>
      <c r="D291" s="1"/>
      <c r="E291" s="1"/>
      <c r="F291" s="1"/>
      <c r="G291" s="1"/>
      <c r="N291" s="110"/>
      <c r="O291" s="6"/>
      <c r="P291" s="1"/>
      <c r="Q291" s="1"/>
      <c r="R291" s="1"/>
      <c r="S291" s="1"/>
      <c r="AA291" s="6"/>
      <c r="AB291" s="1"/>
      <c r="AC291" s="1"/>
      <c r="AD291" s="1"/>
      <c r="AE291" s="1"/>
    </row>
    <row r="292" spans="2:31" x14ac:dyDescent="0.5">
      <c r="B292" s="6"/>
      <c r="C292" s="1"/>
      <c r="D292" s="1"/>
      <c r="E292" s="1"/>
      <c r="F292" s="1"/>
      <c r="G292" s="1"/>
      <c r="N292" s="110"/>
      <c r="O292" s="6"/>
      <c r="P292" s="1"/>
      <c r="Q292" s="1"/>
      <c r="R292" s="1"/>
      <c r="S292" s="1"/>
      <c r="AA292" s="6"/>
      <c r="AB292" s="1"/>
      <c r="AC292" s="1"/>
      <c r="AD292" s="1"/>
      <c r="AE292" s="1"/>
    </row>
    <row r="293" spans="2:31" x14ac:dyDescent="0.5">
      <c r="B293" s="6"/>
      <c r="C293" s="1"/>
      <c r="D293" s="1"/>
      <c r="E293" s="1"/>
      <c r="F293" s="1"/>
      <c r="G293" s="1"/>
      <c r="N293" s="110"/>
      <c r="O293" s="6"/>
      <c r="P293" s="1"/>
      <c r="Q293" s="1"/>
      <c r="R293" s="1"/>
      <c r="S293" s="1"/>
      <c r="AA293" s="6"/>
      <c r="AB293" s="1"/>
      <c r="AC293" s="1"/>
      <c r="AD293" s="1"/>
      <c r="AE293" s="1"/>
    </row>
    <row r="294" spans="2:31" x14ac:dyDescent="0.5">
      <c r="B294" s="6"/>
      <c r="C294" s="1"/>
      <c r="D294" s="1"/>
      <c r="E294" s="1"/>
      <c r="F294" s="1"/>
      <c r="G294" s="1"/>
      <c r="N294" s="110"/>
      <c r="O294" s="6"/>
      <c r="P294" s="1"/>
      <c r="Q294" s="1"/>
      <c r="R294" s="1"/>
      <c r="S294" s="1"/>
      <c r="AA294" s="6"/>
      <c r="AB294" s="1"/>
      <c r="AC294" s="1"/>
      <c r="AD294" s="1"/>
      <c r="AE294" s="1"/>
    </row>
    <row r="295" spans="2:31" x14ac:dyDescent="0.5">
      <c r="B295" s="6"/>
      <c r="C295" s="1"/>
      <c r="D295" s="1"/>
      <c r="E295" s="1"/>
      <c r="F295" s="1"/>
      <c r="G295" s="1"/>
      <c r="N295" s="110"/>
      <c r="O295" s="6"/>
      <c r="P295" s="1"/>
      <c r="Q295" s="1"/>
      <c r="R295" s="1"/>
      <c r="S295" s="1"/>
      <c r="AA295" s="6"/>
      <c r="AB295" s="1"/>
      <c r="AC295" s="1"/>
      <c r="AD295" s="1"/>
      <c r="AE295" s="1"/>
    </row>
    <row r="296" spans="2:31" x14ac:dyDescent="0.5">
      <c r="B296" s="6"/>
      <c r="C296" s="1"/>
      <c r="D296" s="1"/>
      <c r="E296" s="1"/>
      <c r="F296" s="1"/>
      <c r="G296" s="1"/>
      <c r="N296" s="110"/>
      <c r="O296" s="6"/>
      <c r="P296" s="1"/>
      <c r="Q296" s="1"/>
      <c r="R296" s="1"/>
      <c r="S296" s="1"/>
      <c r="AA296" s="6"/>
      <c r="AB296" s="1"/>
      <c r="AC296" s="1"/>
      <c r="AD296" s="1"/>
      <c r="AE296" s="1"/>
    </row>
    <row r="297" spans="2:31" x14ac:dyDescent="0.5">
      <c r="B297" s="6"/>
      <c r="C297" s="1"/>
      <c r="D297" s="1"/>
      <c r="E297" s="1"/>
      <c r="F297" s="1"/>
      <c r="G297" s="1"/>
      <c r="N297" s="110"/>
      <c r="O297" s="6"/>
      <c r="P297" s="1"/>
      <c r="Q297" s="1"/>
      <c r="R297" s="1"/>
      <c r="S297" s="1"/>
      <c r="AA297" s="6"/>
      <c r="AB297" s="1"/>
      <c r="AC297" s="1"/>
      <c r="AD297" s="1"/>
      <c r="AE297" s="1"/>
    </row>
    <row r="298" spans="2:31" x14ac:dyDescent="0.5">
      <c r="B298" s="6"/>
      <c r="C298" s="1"/>
      <c r="D298" s="1"/>
      <c r="E298" s="1"/>
      <c r="F298" s="1"/>
      <c r="G298" s="1"/>
      <c r="N298" s="110"/>
      <c r="O298" s="6"/>
      <c r="P298" s="1"/>
      <c r="Q298" s="1"/>
      <c r="R298" s="1"/>
      <c r="S298" s="1"/>
      <c r="AA298" s="6"/>
      <c r="AB298" s="1"/>
      <c r="AC298" s="1"/>
      <c r="AD298" s="1"/>
      <c r="AE298" s="1"/>
    </row>
    <row r="299" spans="2:31" x14ac:dyDescent="0.5">
      <c r="B299" s="6"/>
      <c r="C299" s="1"/>
      <c r="D299" s="1"/>
      <c r="E299" s="1"/>
      <c r="F299" s="1"/>
      <c r="G299" s="1"/>
      <c r="N299" s="110"/>
      <c r="O299" s="6"/>
      <c r="P299" s="1"/>
      <c r="Q299" s="1"/>
      <c r="R299" s="1"/>
      <c r="S299" s="1"/>
      <c r="AA299" s="6"/>
      <c r="AB299" s="1"/>
      <c r="AC299" s="1"/>
      <c r="AD299" s="1"/>
      <c r="AE299" s="1"/>
    </row>
    <row r="300" spans="2:31" x14ac:dyDescent="0.5">
      <c r="B300" s="6"/>
      <c r="C300" s="1"/>
      <c r="D300" s="1"/>
      <c r="E300" s="1"/>
      <c r="F300" s="1"/>
      <c r="G300" s="1"/>
      <c r="N300" s="110"/>
      <c r="O300" s="6"/>
      <c r="P300" s="1"/>
      <c r="Q300" s="1"/>
      <c r="R300" s="1"/>
      <c r="S300" s="1"/>
      <c r="AA300" s="6"/>
      <c r="AB300" s="1"/>
      <c r="AC300" s="1"/>
      <c r="AD300" s="1"/>
      <c r="AE300" s="1"/>
    </row>
    <row r="301" spans="2:31" x14ac:dyDescent="0.5">
      <c r="B301" s="6"/>
      <c r="C301" s="1"/>
      <c r="D301" s="1"/>
      <c r="E301" s="1"/>
      <c r="F301" s="1"/>
      <c r="G301" s="1"/>
      <c r="N301" s="110"/>
      <c r="O301" s="6"/>
      <c r="P301" s="1"/>
      <c r="Q301" s="1"/>
      <c r="R301" s="1"/>
      <c r="S301" s="1"/>
      <c r="AA301" s="6"/>
      <c r="AB301" s="1"/>
      <c r="AC301" s="1"/>
      <c r="AD301" s="1"/>
      <c r="AE301" s="1"/>
    </row>
    <row r="302" spans="2:31" x14ac:dyDescent="0.5">
      <c r="B302" s="6"/>
      <c r="C302" s="1"/>
      <c r="D302" s="1"/>
      <c r="E302" s="1"/>
      <c r="F302" s="1"/>
      <c r="G302" s="1"/>
      <c r="N302" s="110"/>
      <c r="O302" s="6"/>
      <c r="P302" s="1"/>
      <c r="Q302" s="1"/>
      <c r="R302" s="1"/>
      <c r="S302" s="1"/>
      <c r="AA302" s="6"/>
      <c r="AB302" s="1"/>
      <c r="AC302" s="1"/>
      <c r="AD302" s="1"/>
      <c r="AE302" s="1"/>
    </row>
    <row r="303" spans="2:31" x14ac:dyDescent="0.5">
      <c r="B303" s="6"/>
      <c r="C303" s="1"/>
      <c r="D303" s="1"/>
      <c r="E303" s="1"/>
      <c r="F303" s="1"/>
      <c r="G303" s="1"/>
      <c r="N303" s="110"/>
      <c r="O303" s="6"/>
      <c r="P303" s="1"/>
      <c r="Q303" s="1"/>
      <c r="R303" s="1"/>
      <c r="S303" s="1"/>
      <c r="AA303" s="6"/>
      <c r="AB303" s="1"/>
      <c r="AC303" s="1"/>
      <c r="AD303" s="1"/>
      <c r="AE303" s="1"/>
    </row>
    <row r="304" spans="2:31" x14ac:dyDescent="0.5">
      <c r="B304" s="6"/>
      <c r="C304" s="1"/>
      <c r="D304" s="1"/>
      <c r="E304" s="1"/>
      <c r="F304" s="1"/>
      <c r="G304" s="1"/>
      <c r="N304" s="110"/>
      <c r="O304" s="6"/>
      <c r="P304" s="1"/>
      <c r="Q304" s="1"/>
      <c r="R304" s="1"/>
      <c r="S304" s="1"/>
      <c r="AA304" s="6"/>
      <c r="AB304" s="1"/>
      <c r="AC304" s="1"/>
      <c r="AD304" s="1"/>
      <c r="AE304" s="1"/>
    </row>
    <row r="305" spans="2:31" x14ac:dyDescent="0.5">
      <c r="B305" s="6"/>
      <c r="C305" s="1"/>
      <c r="D305" s="1"/>
      <c r="E305" s="1"/>
      <c r="F305" s="1"/>
      <c r="G305" s="1"/>
      <c r="N305" s="110"/>
      <c r="O305" s="6"/>
      <c r="P305" s="1"/>
      <c r="Q305" s="1"/>
      <c r="R305" s="1"/>
      <c r="S305" s="1"/>
      <c r="AA305" s="6"/>
      <c r="AB305" s="1"/>
      <c r="AC305" s="1"/>
      <c r="AD305" s="1"/>
      <c r="AE305" s="1"/>
    </row>
    <row r="306" spans="2:31" x14ac:dyDescent="0.5">
      <c r="B306" s="6"/>
      <c r="C306" s="1"/>
      <c r="D306" s="1"/>
      <c r="E306" s="1"/>
      <c r="F306" s="1"/>
      <c r="G306" s="1"/>
      <c r="N306" s="110"/>
      <c r="O306" s="6"/>
      <c r="P306" s="1"/>
      <c r="Q306" s="1"/>
      <c r="R306" s="1"/>
      <c r="S306" s="1"/>
      <c r="AA306" s="6"/>
      <c r="AB306" s="1"/>
      <c r="AC306" s="1"/>
      <c r="AD306" s="1"/>
      <c r="AE306" s="1"/>
    </row>
    <row r="307" spans="2:31" x14ac:dyDescent="0.5">
      <c r="B307" s="6"/>
      <c r="C307" s="1"/>
      <c r="D307" s="1"/>
      <c r="E307" s="1"/>
      <c r="F307" s="1"/>
      <c r="G307" s="1"/>
      <c r="N307" s="110"/>
      <c r="O307" s="6"/>
      <c r="P307" s="1"/>
      <c r="Q307" s="1"/>
      <c r="R307" s="1"/>
      <c r="S307" s="1"/>
      <c r="AA307" s="6"/>
      <c r="AB307" s="1"/>
      <c r="AC307" s="1"/>
      <c r="AD307" s="1"/>
      <c r="AE307" s="1"/>
    </row>
    <row r="308" spans="2:31" x14ac:dyDescent="0.5">
      <c r="B308" s="6"/>
      <c r="C308" s="1"/>
      <c r="D308" s="1"/>
      <c r="E308" s="1"/>
      <c r="F308" s="1"/>
      <c r="G308" s="1"/>
      <c r="N308" s="110"/>
      <c r="O308" s="6"/>
      <c r="P308" s="1"/>
      <c r="Q308" s="1"/>
      <c r="R308" s="1"/>
      <c r="S308" s="1"/>
      <c r="AA308" s="6"/>
      <c r="AB308" s="1"/>
      <c r="AC308" s="1"/>
      <c r="AD308" s="1"/>
      <c r="AE308" s="1"/>
    </row>
    <row r="309" spans="2:31" x14ac:dyDescent="0.5">
      <c r="B309" s="6"/>
      <c r="C309" s="1"/>
      <c r="D309" s="1"/>
      <c r="E309" s="1"/>
      <c r="F309" s="1"/>
      <c r="G309" s="1"/>
      <c r="N309" s="110"/>
      <c r="O309" s="6"/>
      <c r="P309" s="1"/>
      <c r="Q309" s="1"/>
      <c r="R309" s="1"/>
      <c r="S309" s="1"/>
      <c r="AA309" s="6"/>
      <c r="AB309" s="1"/>
      <c r="AC309" s="1"/>
      <c r="AD309" s="1"/>
      <c r="AE309" s="1"/>
    </row>
    <row r="310" spans="2:31" x14ac:dyDescent="0.5">
      <c r="B310" s="6"/>
      <c r="C310" s="1"/>
      <c r="D310" s="1"/>
      <c r="E310" s="1"/>
      <c r="F310" s="1"/>
      <c r="G310" s="1"/>
      <c r="N310" s="110"/>
      <c r="O310" s="6"/>
      <c r="P310" s="1"/>
      <c r="Q310" s="1"/>
      <c r="R310" s="1"/>
      <c r="S310" s="1"/>
      <c r="AA310" s="6"/>
      <c r="AB310" s="1"/>
      <c r="AC310" s="1"/>
      <c r="AD310" s="1"/>
      <c r="AE310" s="1"/>
    </row>
    <row r="311" spans="2:31" x14ac:dyDescent="0.5">
      <c r="B311" s="6"/>
      <c r="C311" s="1"/>
      <c r="D311" s="1"/>
      <c r="E311" s="1"/>
      <c r="F311" s="1"/>
      <c r="G311" s="1"/>
      <c r="N311" s="110"/>
      <c r="O311" s="6"/>
      <c r="P311" s="1"/>
      <c r="Q311" s="1"/>
      <c r="R311" s="1"/>
      <c r="S311" s="1"/>
      <c r="AA311" s="6"/>
      <c r="AB311" s="1"/>
      <c r="AC311" s="1"/>
      <c r="AD311" s="1"/>
      <c r="AE311" s="1"/>
    </row>
    <row r="312" spans="2:31" x14ac:dyDescent="0.5">
      <c r="B312" s="6"/>
      <c r="C312" s="1"/>
      <c r="D312" s="1"/>
      <c r="E312" s="1"/>
      <c r="F312" s="1"/>
      <c r="G312" s="1"/>
      <c r="N312" s="110"/>
      <c r="O312" s="6"/>
      <c r="P312" s="1"/>
      <c r="Q312" s="1"/>
      <c r="R312" s="1"/>
      <c r="S312" s="1"/>
      <c r="AA312" s="6"/>
      <c r="AB312" s="1"/>
      <c r="AC312" s="1"/>
      <c r="AD312" s="1"/>
      <c r="AE312" s="1"/>
    </row>
    <row r="313" spans="2:31" x14ac:dyDescent="0.5">
      <c r="B313" s="6"/>
      <c r="C313" s="1"/>
      <c r="D313" s="1"/>
      <c r="E313" s="1"/>
      <c r="F313" s="1"/>
      <c r="G313" s="1"/>
      <c r="N313" s="110"/>
      <c r="O313" s="6"/>
      <c r="P313" s="1"/>
      <c r="Q313" s="1"/>
      <c r="R313" s="1"/>
      <c r="S313" s="1"/>
      <c r="AA313" s="6"/>
      <c r="AB313" s="1"/>
      <c r="AC313" s="1"/>
      <c r="AD313" s="1"/>
      <c r="AE313" s="1"/>
    </row>
    <row r="314" spans="2:31" x14ac:dyDescent="0.5">
      <c r="B314" s="6"/>
      <c r="C314" s="1"/>
      <c r="D314" s="1"/>
      <c r="E314" s="1"/>
      <c r="F314" s="1"/>
      <c r="G314" s="1"/>
      <c r="N314" s="110"/>
      <c r="O314" s="6"/>
      <c r="P314" s="1"/>
      <c r="Q314" s="1"/>
      <c r="R314" s="1"/>
      <c r="S314" s="1"/>
      <c r="AA314" s="6"/>
      <c r="AB314" s="1"/>
      <c r="AC314" s="1"/>
      <c r="AD314" s="1"/>
      <c r="AE314" s="1"/>
    </row>
    <row r="315" spans="2:31" x14ac:dyDescent="0.5">
      <c r="B315" s="6"/>
      <c r="C315" s="1"/>
      <c r="D315" s="1"/>
      <c r="E315" s="1"/>
      <c r="F315" s="1"/>
      <c r="G315" s="1"/>
      <c r="N315" s="110"/>
      <c r="O315" s="6"/>
      <c r="P315" s="1"/>
      <c r="Q315" s="1"/>
      <c r="R315" s="1"/>
      <c r="S315" s="1"/>
      <c r="AA315" s="6"/>
      <c r="AB315" s="1"/>
      <c r="AC315" s="1"/>
      <c r="AD315" s="1"/>
      <c r="AE315" s="1"/>
    </row>
    <row r="316" spans="2:31" x14ac:dyDescent="0.5">
      <c r="B316" s="6"/>
      <c r="C316" s="1"/>
      <c r="D316" s="1"/>
      <c r="E316" s="1"/>
      <c r="F316" s="1"/>
      <c r="G316" s="1"/>
      <c r="N316" s="110"/>
      <c r="O316" s="6"/>
      <c r="P316" s="1"/>
      <c r="Q316" s="1"/>
      <c r="R316" s="1"/>
      <c r="S316" s="1"/>
      <c r="AA316" s="6"/>
      <c r="AB316" s="1"/>
      <c r="AC316" s="1"/>
      <c r="AD316" s="1"/>
      <c r="AE316" s="1"/>
    </row>
    <row r="317" spans="2:31" x14ac:dyDescent="0.5">
      <c r="B317" s="6"/>
      <c r="C317" s="1"/>
      <c r="D317" s="1"/>
      <c r="E317" s="1"/>
      <c r="F317" s="1"/>
      <c r="G317" s="1"/>
      <c r="N317" s="110"/>
      <c r="O317" s="6"/>
      <c r="P317" s="1"/>
      <c r="Q317" s="1"/>
      <c r="R317" s="1"/>
      <c r="S317" s="1"/>
      <c r="AA317" s="6"/>
      <c r="AB317" s="1"/>
      <c r="AC317" s="1"/>
      <c r="AD317" s="1"/>
      <c r="AE317" s="1"/>
    </row>
    <row r="318" spans="2:31" x14ac:dyDescent="0.5">
      <c r="B318" s="6"/>
      <c r="C318" s="1"/>
      <c r="D318" s="1"/>
      <c r="E318" s="1"/>
      <c r="F318" s="1"/>
      <c r="G318" s="1"/>
      <c r="N318" s="110"/>
      <c r="O318" s="6"/>
      <c r="P318" s="1"/>
      <c r="Q318" s="1"/>
      <c r="R318" s="1"/>
      <c r="S318" s="1"/>
      <c r="AA318" s="6"/>
      <c r="AB318" s="1"/>
      <c r="AC318" s="1"/>
      <c r="AD318" s="1"/>
      <c r="AE318" s="1"/>
    </row>
    <row r="319" spans="2:31" x14ac:dyDescent="0.5">
      <c r="B319" s="6"/>
      <c r="C319" s="1"/>
      <c r="D319" s="1"/>
      <c r="E319" s="1"/>
      <c r="F319" s="1"/>
      <c r="G319" s="1"/>
      <c r="N319" s="110"/>
      <c r="O319" s="6"/>
      <c r="P319" s="1"/>
      <c r="Q319" s="1"/>
      <c r="R319" s="1"/>
      <c r="S319" s="1"/>
      <c r="AA319" s="6"/>
      <c r="AB319" s="1"/>
      <c r="AC319" s="1"/>
      <c r="AD319" s="1"/>
      <c r="AE319" s="1"/>
    </row>
    <row r="320" spans="2:31" x14ac:dyDescent="0.5">
      <c r="B320" s="6"/>
      <c r="C320" s="1"/>
      <c r="D320" s="1"/>
      <c r="E320" s="1"/>
      <c r="F320" s="1"/>
      <c r="G320" s="1"/>
      <c r="N320" s="110"/>
      <c r="O320" s="6"/>
      <c r="P320" s="1"/>
      <c r="Q320" s="1"/>
      <c r="R320" s="1"/>
      <c r="S320" s="1"/>
      <c r="AA320" s="6"/>
      <c r="AB320" s="1"/>
      <c r="AC320" s="1"/>
      <c r="AD320" s="1"/>
      <c r="AE320" s="1"/>
    </row>
    <row r="321" spans="2:31" x14ac:dyDescent="0.5">
      <c r="B321" s="6"/>
      <c r="C321" s="1"/>
      <c r="D321" s="1"/>
      <c r="E321" s="1"/>
      <c r="F321" s="1"/>
      <c r="G321" s="1"/>
      <c r="N321" s="110"/>
      <c r="O321" s="6"/>
      <c r="P321" s="1"/>
      <c r="Q321" s="1"/>
      <c r="R321" s="1"/>
      <c r="S321" s="1"/>
      <c r="AA321" s="6"/>
      <c r="AB321" s="1"/>
      <c r="AC321" s="1"/>
      <c r="AD321" s="1"/>
      <c r="AE321" s="1"/>
    </row>
    <row r="322" spans="2:31" x14ac:dyDescent="0.5">
      <c r="B322" s="6"/>
      <c r="C322" s="1"/>
      <c r="D322" s="1"/>
      <c r="E322" s="1"/>
      <c r="F322" s="1"/>
      <c r="G322" s="1"/>
      <c r="N322" s="110"/>
      <c r="O322" s="6"/>
      <c r="P322" s="1"/>
      <c r="Q322" s="1"/>
      <c r="R322" s="1"/>
      <c r="S322" s="1"/>
      <c r="AA322" s="6"/>
      <c r="AB322" s="1"/>
      <c r="AC322" s="1"/>
      <c r="AD322" s="1"/>
      <c r="AE322" s="1"/>
    </row>
    <row r="323" spans="2:31" x14ac:dyDescent="0.5">
      <c r="B323" s="6"/>
      <c r="C323" s="1"/>
      <c r="D323" s="1"/>
      <c r="E323" s="1"/>
      <c r="F323" s="1"/>
      <c r="G323" s="1"/>
      <c r="N323" s="110"/>
      <c r="O323" s="6"/>
      <c r="P323" s="1"/>
      <c r="Q323" s="1"/>
      <c r="R323" s="1"/>
      <c r="S323" s="1"/>
      <c r="AA323" s="6"/>
      <c r="AB323" s="1"/>
      <c r="AC323" s="1"/>
      <c r="AD323" s="1"/>
      <c r="AE323" s="1"/>
    </row>
    <row r="324" spans="2:31" x14ac:dyDescent="0.5">
      <c r="B324" s="6"/>
      <c r="C324" s="1"/>
      <c r="D324" s="1"/>
      <c r="E324" s="1"/>
      <c r="F324" s="1"/>
      <c r="G324" s="1"/>
      <c r="N324" s="110"/>
      <c r="O324" s="6"/>
      <c r="P324" s="1"/>
      <c r="Q324" s="1"/>
      <c r="R324" s="1"/>
      <c r="S324" s="1"/>
      <c r="AA324" s="6"/>
      <c r="AB324" s="1"/>
      <c r="AC324" s="1"/>
      <c r="AD324" s="1"/>
      <c r="AE324" s="1"/>
    </row>
    <row r="325" spans="2:31" x14ac:dyDescent="0.5">
      <c r="B325" s="6"/>
      <c r="C325" s="1"/>
      <c r="D325" s="1"/>
      <c r="E325" s="1"/>
      <c r="F325" s="1"/>
      <c r="G325" s="1"/>
      <c r="N325" s="110"/>
      <c r="O325" s="6"/>
      <c r="P325" s="1"/>
      <c r="Q325" s="1"/>
      <c r="R325" s="1"/>
      <c r="S325" s="1"/>
      <c r="AA325" s="6"/>
      <c r="AB325" s="1"/>
      <c r="AC325" s="1"/>
      <c r="AD325" s="1"/>
      <c r="AE325" s="1"/>
    </row>
    <row r="326" spans="2:31" x14ac:dyDescent="0.5">
      <c r="B326" s="6"/>
      <c r="C326" s="1"/>
      <c r="D326" s="1"/>
      <c r="E326" s="1"/>
      <c r="F326" s="1"/>
      <c r="G326" s="1"/>
      <c r="N326" s="110"/>
      <c r="O326" s="6"/>
      <c r="P326" s="1"/>
      <c r="Q326" s="1"/>
      <c r="R326" s="1"/>
      <c r="S326" s="1"/>
      <c r="AA326" s="6"/>
      <c r="AB326" s="1"/>
      <c r="AC326" s="1"/>
      <c r="AD326" s="1"/>
      <c r="AE326" s="1"/>
    </row>
    <row r="327" spans="2:31" x14ac:dyDescent="0.5">
      <c r="B327" s="6"/>
      <c r="C327" s="1"/>
      <c r="D327" s="1"/>
      <c r="E327" s="1"/>
      <c r="F327" s="1"/>
      <c r="G327" s="1"/>
      <c r="N327" s="110"/>
      <c r="O327" s="6"/>
      <c r="P327" s="1"/>
      <c r="Q327" s="1"/>
      <c r="R327" s="1"/>
      <c r="S327" s="1"/>
      <c r="AA327" s="6"/>
      <c r="AB327" s="1"/>
      <c r="AC327" s="1"/>
      <c r="AD327" s="1"/>
      <c r="AE327" s="1"/>
    </row>
    <row r="328" spans="2:31" x14ac:dyDescent="0.5">
      <c r="B328" s="6"/>
      <c r="C328" s="1"/>
      <c r="D328" s="1"/>
      <c r="E328" s="1"/>
      <c r="F328" s="1"/>
      <c r="G328" s="1"/>
      <c r="N328" s="110"/>
      <c r="O328" s="6"/>
      <c r="P328" s="1"/>
      <c r="Q328" s="1"/>
      <c r="R328" s="1"/>
      <c r="S328" s="1"/>
      <c r="AA328" s="6"/>
      <c r="AB328" s="1"/>
      <c r="AC328" s="1"/>
      <c r="AD328" s="1"/>
      <c r="AE328" s="1"/>
    </row>
    <row r="329" spans="2:31" x14ac:dyDescent="0.5">
      <c r="B329" s="6"/>
      <c r="C329" s="1"/>
      <c r="D329" s="1"/>
      <c r="E329" s="1"/>
      <c r="F329" s="1"/>
      <c r="G329" s="1"/>
      <c r="N329" s="110"/>
      <c r="O329" s="6"/>
      <c r="P329" s="1"/>
      <c r="Q329" s="1"/>
      <c r="R329" s="1"/>
      <c r="S329" s="1"/>
      <c r="AA329" s="6"/>
      <c r="AB329" s="1"/>
      <c r="AC329" s="1"/>
      <c r="AD329" s="1"/>
      <c r="AE329" s="1"/>
    </row>
    <row r="330" spans="2:31" x14ac:dyDescent="0.5">
      <c r="B330" s="6"/>
      <c r="C330" s="1"/>
      <c r="D330" s="1"/>
      <c r="E330" s="1"/>
      <c r="F330" s="1"/>
      <c r="G330" s="1"/>
      <c r="N330" s="110"/>
      <c r="O330" s="6"/>
      <c r="P330" s="1"/>
      <c r="Q330" s="1"/>
      <c r="R330" s="1"/>
      <c r="S330" s="1"/>
      <c r="AA330" s="6"/>
      <c r="AB330" s="1"/>
      <c r="AC330" s="1"/>
      <c r="AD330" s="1"/>
      <c r="AE330" s="1"/>
    </row>
    <row r="331" spans="2:31" x14ac:dyDescent="0.5">
      <c r="B331" s="6"/>
      <c r="C331" s="1"/>
      <c r="D331" s="1"/>
      <c r="E331" s="1"/>
      <c r="F331" s="1"/>
      <c r="G331" s="1"/>
      <c r="N331" s="110"/>
      <c r="O331" s="6"/>
      <c r="P331" s="1"/>
      <c r="Q331" s="1"/>
      <c r="R331" s="1"/>
      <c r="S331" s="1"/>
      <c r="AA331" s="6"/>
      <c r="AB331" s="1"/>
      <c r="AC331" s="1"/>
      <c r="AD331" s="1"/>
      <c r="AE331" s="1"/>
    </row>
    <row r="332" spans="2:31" x14ac:dyDescent="0.5">
      <c r="B332" s="6"/>
      <c r="C332" s="1"/>
      <c r="D332" s="1"/>
      <c r="E332" s="1"/>
      <c r="F332" s="1"/>
      <c r="G332" s="1"/>
      <c r="N332" s="110"/>
      <c r="O332" s="6"/>
      <c r="P332" s="1"/>
      <c r="Q332" s="1"/>
      <c r="R332" s="1"/>
      <c r="S332" s="1"/>
      <c r="AA332" s="6"/>
      <c r="AB332" s="1"/>
      <c r="AC332" s="1"/>
      <c r="AD332" s="1"/>
      <c r="AE332" s="1"/>
    </row>
    <row r="333" spans="2:31" x14ac:dyDescent="0.5">
      <c r="B333" s="6"/>
      <c r="C333" s="1"/>
      <c r="D333" s="1"/>
      <c r="E333" s="1"/>
      <c r="F333" s="1"/>
      <c r="G333" s="1"/>
      <c r="N333" s="110"/>
      <c r="O333" s="6"/>
      <c r="P333" s="1"/>
      <c r="Q333" s="1"/>
      <c r="R333" s="1"/>
      <c r="S333" s="1"/>
      <c r="AA333" s="6"/>
      <c r="AB333" s="1"/>
      <c r="AC333" s="1"/>
      <c r="AD333" s="1"/>
      <c r="AE333" s="1"/>
    </row>
    <row r="334" spans="2:31" x14ac:dyDescent="0.5">
      <c r="B334" s="6"/>
      <c r="C334" s="1"/>
      <c r="D334" s="1"/>
      <c r="E334" s="1"/>
      <c r="F334" s="1"/>
      <c r="G334" s="1"/>
      <c r="N334" s="110"/>
      <c r="O334" s="6"/>
      <c r="P334" s="1"/>
      <c r="Q334" s="1"/>
      <c r="R334" s="1"/>
      <c r="S334" s="1"/>
      <c r="AA334" s="6"/>
      <c r="AB334" s="1"/>
      <c r="AC334" s="1"/>
      <c r="AD334" s="1"/>
      <c r="AE334" s="1"/>
    </row>
    <row r="335" spans="2:31" x14ac:dyDescent="0.5">
      <c r="B335" s="6"/>
      <c r="C335" s="1"/>
      <c r="D335" s="1"/>
      <c r="E335" s="1"/>
      <c r="F335" s="1"/>
      <c r="G335" s="1"/>
      <c r="N335" s="110"/>
      <c r="O335" s="6"/>
      <c r="P335" s="1"/>
      <c r="Q335" s="1"/>
      <c r="R335" s="1"/>
      <c r="S335" s="1"/>
      <c r="AA335" s="6"/>
      <c r="AB335" s="1"/>
      <c r="AC335" s="1"/>
      <c r="AD335" s="1"/>
      <c r="AE335" s="1"/>
    </row>
    <row r="336" spans="2:31" x14ac:dyDescent="0.5">
      <c r="B336" s="6"/>
      <c r="C336" s="1"/>
      <c r="D336" s="1"/>
      <c r="E336" s="1"/>
      <c r="F336" s="1"/>
      <c r="G336" s="1"/>
      <c r="N336" s="110"/>
      <c r="O336" s="6"/>
      <c r="P336" s="1"/>
      <c r="Q336" s="1"/>
      <c r="R336" s="1"/>
      <c r="S336" s="1"/>
      <c r="AA336" s="6"/>
      <c r="AB336" s="1"/>
      <c r="AC336" s="1"/>
      <c r="AD336" s="1"/>
      <c r="AE336" s="1"/>
    </row>
    <row r="337" spans="2:31" x14ac:dyDescent="0.5">
      <c r="B337" s="6"/>
      <c r="C337" s="1"/>
      <c r="D337" s="1"/>
      <c r="E337" s="1"/>
      <c r="F337" s="1"/>
      <c r="G337" s="1"/>
      <c r="N337" s="110"/>
      <c r="O337" s="6"/>
      <c r="P337" s="1"/>
      <c r="Q337" s="1"/>
      <c r="R337" s="1"/>
      <c r="S337" s="1"/>
      <c r="AA337" s="6"/>
      <c r="AB337" s="1"/>
      <c r="AC337" s="1"/>
      <c r="AD337" s="1"/>
      <c r="AE337" s="1"/>
    </row>
    <row r="338" spans="2:31" x14ac:dyDescent="0.5">
      <c r="B338" s="6"/>
      <c r="C338" s="1"/>
      <c r="D338" s="1"/>
      <c r="E338" s="1"/>
      <c r="F338" s="1"/>
      <c r="G338" s="1"/>
      <c r="N338" s="110"/>
      <c r="O338" s="6"/>
      <c r="P338" s="1"/>
      <c r="Q338" s="1"/>
      <c r="R338" s="1"/>
      <c r="S338" s="1"/>
      <c r="AA338" s="6"/>
      <c r="AB338" s="1"/>
      <c r="AC338" s="1"/>
      <c r="AD338" s="1"/>
      <c r="AE338" s="1"/>
    </row>
    <row r="339" spans="2:31" x14ac:dyDescent="0.5">
      <c r="B339" s="6"/>
      <c r="C339" s="1"/>
      <c r="D339" s="1"/>
      <c r="E339" s="1"/>
      <c r="F339" s="1"/>
      <c r="G339" s="1"/>
      <c r="N339" s="110"/>
      <c r="O339" s="6"/>
      <c r="P339" s="1"/>
      <c r="Q339" s="1"/>
      <c r="R339" s="1"/>
      <c r="S339" s="1"/>
      <c r="AA339" s="6"/>
      <c r="AB339" s="1"/>
      <c r="AC339" s="1"/>
      <c r="AD339" s="1"/>
      <c r="AE339" s="1"/>
    </row>
    <row r="340" spans="2:31" x14ac:dyDescent="0.5">
      <c r="B340" s="6"/>
      <c r="C340" s="1"/>
      <c r="D340" s="1"/>
      <c r="E340" s="1"/>
      <c r="F340" s="1"/>
      <c r="G340" s="1"/>
      <c r="N340" s="110"/>
      <c r="O340" s="6"/>
      <c r="P340" s="1"/>
      <c r="Q340" s="1"/>
      <c r="R340" s="1"/>
      <c r="S340" s="1"/>
      <c r="AA340" s="6"/>
      <c r="AB340" s="1"/>
      <c r="AC340" s="1"/>
      <c r="AD340" s="1"/>
      <c r="AE340" s="1"/>
    </row>
    <row r="341" spans="2:31" x14ac:dyDescent="0.5">
      <c r="B341" s="6"/>
      <c r="C341" s="1"/>
      <c r="D341" s="1"/>
      <c r="E341" s="1"/>
      <c r="F341" s="1"/>
      <c r="G341" s="1"/>
      <c r="N341" s="110"/>
      <c r="O341" s="6"/>
      <c r="P341" s="1"/>
      <c r="Q341" s="1"/>
      <c r="R341" s="1"/>
      <c r="S341" s="1"/>
      <c r="AA341" s="6"/>
      <c r="AB341" s="1"/>
      <c r="AC341" s="1"/>
      <c r="AD341" s="1"/>
      <c r="AE341" s="1"/>
    </row>
    <row r="342" spans="2:31" x14ac:dyDescent="0.5">
      <c r="B342" s="6"/>
      <c r="C342" s="1"/>
      <c r="D342" s="1"/>
      <c r="E342" s="1"/>
      <c r="F342" s="1"/>
      <c r="G342" s="1"/>
      <c r="N342" s="110"/>
      <c r="O342" s="6"/>
      <c r="P342" s="1"/>
      <c r="Q342" s="1"/>
      <c r="R342" s="1"/>
      <c r="S342" s="1"/>
      <c r="AA342" s="6"/>
      <c r="AB342" s="1"/>
      <c r="AC342" s="1"/>
      <c r="AD342" s="1"/>
      <c r="AE342" s="1"/>
    </row>
    <row r="343" spans="2:31" x14ac:dyDescent="0.5">
      <c r="B343" s="6"/>
      <c r="C343" s="1"/>
      <c r="D343" s="1"/>
      <c r="E343" s="1"/>
      <c r="F343" s="1"/>
      <c r="G343" s="1"/>
      <c r="N343" s="110"/>
      <c r="O343" s="6"/>
      <c r="P343" s="1"/>
      <c r="Q343" s="1"/>
      <c r="R343" s="1"/>
      <c r="S343" s="1"/>
      <c r="AA343" s="6"/>
      <c r="AB343" s="1"/>
      <c r="AC343" s="1"/>
      <c r="AD343" s="1"/>
      <c r="AE343" s="1"/>
    </row>
    <row r="344" spans="2:31" x14ac:dyDescent="0.5">
      <c r="B344" s="6"/>
      <c r="C344" s="1"/>
      <c r="D344" s="1"/>
      <c r="E344" s="1"/>
      <c r="F344" s="1"/>
      <c r="G344" s="1"/>
      <c r="N344" s="110"/>
      <c r="O344" s="6"/>
      <c r="P344" s="1"/>
      <c r="Q344" s="1"/>
      <c r="R344" s="1"/>
      <c r="S344" s="1"/>
      <c r="AA344" s="6"/>
      <c r="AB344" s="1"/>
      <c r="AC344" s="1"/>
      <c r="AD344" s="1"/>
      <c r="AE344" s="1"/>
    </row>
    <row r="345" spans="2:31" x14ac:dyDescent="0.5">
      <c r="B345" s="6"/>
      <c r="C345" s="1"/>
      <c r="D345" s="1"/>
      <c r="E345" s="1"/>
      <c r="F345" s="1"/>
      <c r="G345" s="1"/>
      <c r="N345" s="110"/>
      <c r="O345" s="6"/>
      <c r="P345" s="1"/>
      <c r="Q345" s="1"/>
      <c r="R345" s="1"/>
      <c r="S345" s="1"/>
      <c r="AA345" s="6"/>
      <c r="AB345" s="1"/>
      <c r="AC345" s="1"/>
      <c r="AD345" s="1"/>
      <c r="AE345" s="1"/>
    </row>
    <row r="346" spans="2:31" x14ac:dyDescent="0.5">
      <c r="B346" s="6"/>
      <c r="C346" s="1"/>
      <c r="D346" s="1"/>
      <c r="E346" s="1"/>
      <c r="F346" s="1"/>
      <c r="G346" s="1"/>
      <c r="N346" s="110"/>
      <c r="O346" s="6"/>
      <c r="P346" s="1"/>
      <c r="Q346" s="1"/>
      <c r="R346" s="1"/>
      <c r="S346" s="1"/>
      <c r="AA346" s="6"/>
      <c r="AB346" s="1"/>
      <c r="AC346" s="1"/>
      <c r="AD346" s="1"/>
      <c r="AE346" s="1"/>
    </row>
    <row r="347" spans="2:31" x14ac:dyDescent="0.5">
      <c r="B347" s="6"/>
      <c r="C347" s="1"/>
      <c r="D347" s="1"/>
      <c r="E347" s="1"/>
      <c r="F347" s="1"/>
      <c r="G347" s="1"/>
      <c r="N347" s="110"/>
      <c r="O347" s="6"/>
      <c r="P347" s="1"/>
      <c r="Q347" s="1"/>
      <c r="R347" s="1"/>
      <c r="S347" s="1"/>
      <c r="AA347" s="6"/>
      <c r="AB347" s="1"/>
      <c r="AC347" s="1"/>
      <c r="AD347" s="1"/>
      <c r="AE347" s="1"/>
    </row>
    <row r="348" spans="2:31" x14ac:dyDescent="0.5">
      <c r="B348" s="6"/>
      <c r="C348" s="1"/>
      <c r="D348" s="1"/>
      <c r="E348" s="1"/>
      <c r="F348" s="1"/>
      <c r="G348" s="1"/>
      <c r="N348" s="110"/>
      <c r="O348" s="6"/>
      <c r="P348" s="1"/>
      <c r="Q348" s="1"/>
      <c r="R348" s="1"/>
      <c r="S348" s="1"/>
      <c r="AA348" s="6"/>
      <c r="AB348" s="1"/>
      <c r="AC348" s="1"/>
      <c r="AD348" s="1"/>
      <c r="AE348" s="1"/>
    </row>
    <row r="349" spans="2:31" x14ac:dyDescent="0.5">
      <c r="B349" s="6"/>
      <c r="C349" s="1"/>
      <c r="D349" s="1"/>
      <c r="E349" s="1"/>
      <c r="F349" s="1"/>
      <c r="G349" s="1"/>
      <c r="N349" s="110"/>
      <c r="O349" s="6"/>
      <c r="P349" s="1"/>
      <c r="Q349" s="1"/>
      <c r="R349" s="1"/>
      <c r="S349" s="1"/>
      <c r="AA349" s="6"/>
      <c r="AB349" s="1"/>
      <c r="AC349" s="1"/>
      <c r="AD349" s="1"/>
      <c r="AE349" s="1"/>
    </row>
    <row r="350" spans="2:31" x14ac:dyDescent="0.5">
      <c r="B350" s="6"/>
      <c r="C350" s="1"/>
      <c r="D350" s="1"/>
      <c r="E350" s="1"/>
      <c r="F350" s="1"/>
      <c r="G350" s="1"/>
      <c r="N350" s="110"/>
      <c r="O350" s="6"/>
      <c r="P350" s="1"/>
      <c r="Q350" s="1"/>
      <c r="R350" s="1"/>
      <c r="S350" s="1"/>
      <c r="AA350" s="6"/>
      <c r="AB350" s="1"/>
      <c r="AC350" s="1"/>
      <c r="AD350" s="1"/>
      <c r="AE350" s="1"/>
    </row>
    <row r="351" spans="2:31" x14ac:dyDescent="0.5">
      <c r="B351" s="6"/>
      <c r="C351" s="1"/>
      <c r="D351" s="1"/>
      <c r="E351" s="1"/>
      <c r="F351" s="1"/>
      <c r="G351" s="1"/>
      <c r="N351" s="110"/>
      <c r="O351" s="6"/>
      <c r="P351" s="1"/>
      <c r="Q351" s="1"/>
      <c r="R351" s="1"/>
      <c r="S351" s="1"/>
      <c r="AA351" s="6"/>
      <c r="AB351" s="1"/>
      <c r="AC351" s="1"/>
      <c r="AD351" s="1"/>
      <c r="AE351" s="1"/>
    </row>
    <row r="352" spans="2:31" x14ac:dyDescent="0.5">
      <c r="B352" s="6"/>
      <c r="C352" s="1"/>
      <c r="D352" s="1"/>
      <c r="E352" s="1"/>
      <c r="F352" s="1"/>
      <c r="G352" s="1"/>
      <c r="N352" s="110"/>
      <c r="O352" s="6"/>
      <c r="P352" s="1"/>
      <c r="Q352" s="1"/>
      <c r="R352" s="1"/>
      <c r="S352" s="1"/>
      <c r="AA352" s="6"/>
      <c r="AB352" s="1"/>
      <c r="AC352" s="1"/>
      <c r="AD352" s="1"/>
      <c r="AE352" s="1"/>
    </row>
    <row r="353" spans="2:31" x14ac:dyDescent="0.5">
      <c r="B353" s="6"/>
      <c r="C353" s="1"/>
      <c r="D353" s="1"/>
      <c r="E353" s="1"/>
      <c r="F353" s="1"/>
      <c r="G353" s="1"/>
      <c r="N353" s="110"/>
      <c r="O353" s="6"/>
      <c r="P353" s="1"/>
      <c r="Q353" s="1"/>
      <c r="R353" s="1"/>
      <c r="S353" s="1"/>
      <c r="AA353" s="6"/>
      <c r="AB353" s="1"/>
      <c r="AC353" s="1"/>
      <c r="AD353" s="1"/>
      <c r="AE353" s="1"/>
    </row>
    <row r="354" spans="2:31" x14ac:dyDescent="0.5">
      <c r="B354" s="6"/>
      <c r="C354" s="1"/>
      <c r="D354" s="1"/>
      <c r="E354" s="1"/>
      <c r="F354" s="1"/>
      <c r="G354" s="1"/>
      <c r="N354" s="110"/>
      <c r="O354" s="6"/>
      <c r="P354" s="1"/>
      <c r="Q354" s="1"/>
      <c r="R354" s="1"/>
      <c r="S354" s="1"/>
      <c r="AA354" s="6"/>
      <c r="AB354" s="1"/>
      <c r="AC354" s="1"/>
      <c r="AD354" s="1"/>
      <c r="AE354" s="1"/>
    </row>
    <row r="355" spans="2:31" x14ac:dyDescent="0.5">
      <c r="B355" s="6"/>
      <c r="C355" s="1"/>
      <c r="D355" s="1"/>
      <c r="E355" s="1"/>
      <c r="F355" s="1"/>
      <c r="G355" s="1"/>
      <c r="N355" s="110"/>
      <c r="O355" s="6"/>
      <c r="P355" s="1"/>
      <c r="Q355" s="1"/>
      <c r="R355" s="1"/>
      <c r="S355" s="1"/>
      <c r="AA355" s="6"/>
      <c r="AB355" s="1"/>
      <c r="AC355" s="1"/>
      <c r="AD355" s="1"/>
      <c r="AE355" s="1"/>
    </row>
    <row r="356" spans="2:31" x14ac:dyDescent="0.5">
      <c r="B356" s="6"/>
      <c r="C356" s="1"/>
      <c r="D356" s="1"/>
      <c r="E356" s="1"/>
      <c r="F356" s="1"/>
      <c r="G356" s="1"/>
      <c r="N356" s="110"/>
      <c r="O356" s="6"/>
      <c r="P356" s="1"/>
      <c r="Q356" s="1"/>
      <c r="R356" s="1"/>
      <c r="S356" s="1"/>
      <c r="AA356" s="6"/>
      <c r="AB356" s="1"/>
      <c r="AC356" s="1"/>
      <c r="AD356" s="1"/>
      <c r="AE356" s="1"/>
    </row>
    <row r="357" spans="2:31" x14ac:dyDescent="0.5">
      <c r="B357" s="6"/>
      <c r="C357" s="1"/>
      <c r="D357" s="1"/>
      <c r="E357" s="1"/>
      <c r="F357" s="1"/>
      <c r="G357" s="1"/>
      <c r="N357" s="110"/>
      <c r="O357" s="6"/>
      <c r="P357" s="1"/>
      <c r="Q357" s="1"/>
      <c r="R357" s="1"/>
      <c r="S357" s="1"/>
      <c r="AA357" s="6"/>
      <c r="AB357" s="1"/>
      <c r="AC357" s="1"/>
      <c r="AD357" s="1"/>
      <c r="AE357" s="1"/>
    </row>
    <row r="358" spans="2:31" x14ac:dyDescent="0.5">
      <c r="B358" s="6"/>
      <c r="C358" s="1"/>
      <c r="D358" s="1"/>
      <c r="E358" s="1"/>
      <c r="F358" s="1"/>
      <c r="G358" s="1"/>
      <c r="N358" s="110"/>
      <c r="O358" s="6"/>
      <c r="P358" s="1"/>
      <c r="Q358" s="1"/>
      <c r="R358" s="1"/>
      <c r="S358" s="1"/>
      <c r="AA358" s="6"/>
      <c r="AB358" s="1"/>
      <c r="AC358" s="1"/>
      <c r="AD358" s="1"/>
      <c r="AE358" s="1"/>
    </row>
    <row r="359" spans="2:31" x14ac:dyDescent="0.5">
      <c r="B359" s="6"/>
      <c r="C359" s="1"/>
      <c r="D359" s="1"/>
      <c r="E359" s="1"/>
      <c r="F359" s="1"/>
      <c r="G359" s="1"/>
      <c r="N359" s="110"/>
      <c r="O359" s="6"/>
      <c r="P359" s="1"/>
      <c r="Q359" s="1"/>
      <c r="R359" s="1"/>
      <c r="S359" s="1"/>
      <c r="AA359" s="6"/>
      <c r="AB359" s="1"/>
      <c r="AC359" s="1"/>
      <c r="AD359" s="1"/>
      <c r="AE359" s="1"/>
    </row>
    <row r="360" spans="2:31" x14ac:dyDescent="0.5">
      <c r="B360" s="6"/>
      <c r="C360" s="1"/>
      <c r="D360" s="1"/>
      <c r="E360" s="1"/>
      <c r="F360" s="1"/>
      <c r="G360" s="1"/>
      <c r="N360" s="110"/>
      <c r="O360" s="6"/>
      <c r="P360" s="1"/>
      <c r="Q360" s="1"/>
      <c r="R360" s="1"/>
      <c r="S360" s="1"/>
      <c r="AA360" s="6"/>
      <c r="AB360" s="1"/>
      <c r="AC360" s="1"/>
      <c r="AD360" s="1"/>
      <c r="AE360" s="1"/>
    </row>
    <row r="361" spans="2:31" x14ac:dyDescent="0.5">
      <c r="B361" s="6"/>
      <c r="C361" s="1"/>
      <c r="D361" s="1"/>
      <c r="E361" s="1"/>
      <c r="F361" s="1"/>
      <c r="G361" s="1"/>
      <c r="N361" s="110"/>
      <c r="O361" s="6"/>
      <c r="P361" s="1"/>
      <c r="Q361" s="1"/>
      <c r="R361" s="1"/>
      <c r="S361" s="1"/>
      <c r="AA361" s="6"/>
      <c r="AB361" s="1"/>
      <c r="AC361" s="1"/>
      <c r="AD361" s="1"/>
      <c r="AE361" s="1"/>
    </row>
    <row r="362" spans="2:31" x14ac:dyDescent="0.5">
      <c r="B362" s="6"/>
      <c r="C362" s="1"/>
      <c r="D362" s="1"/>
      <c r="E362" s="1"/>
      <c r="F362" s="1"/>
      <c r="G362" s="1"/>
      <c r="N362" s="110"/>
      <c r="O362" s="6"/>
      <c r="P362" s="1"/>
      <c r="Q362" s="1"/>
      <c r="R362" s="1"/>
      <c r="S362" s="1"/>
      <c r="AA362" s="6"/>
      <c r="AB362" s="1"/>
      <c r="AC362" s="1"/>
      <c r="AD362" s="1"/>
      <c r="AE362" s="1"/>
    </row>
    <row r="363" spans="2:31" x14ac:dyDescent="0.5">
      <c r="B363" s="6"/>
      <c r="C363" s="1"/>
      <c r="D363" s="1"/>
      <c r="E363" s="1"/>
      <c r="F363" s="1"/>
      <c r="G363" s="1"/>
      <c r="N363" s="110"/>
      <c r="O363" s="6"/>
      <c r="P363" s="1"/>
      <c r="Q363" s="1"/>
      <c r="R363" s="1"/>
      <c r="S363" s="1"/>
      <c r="AA363" s="6"/>
      <c r="AB363" s="1"/>
      <c r="AC363" s="1"/>
      <c r="AD363" s="1"/>
      <c r="AE363" s="1"/>
    </row>
    <row r="364" spans="2:31" x14ac:dyDescent="0.5">
      <c r="B364" s="6"/>
      <c r="C364" s="1"/>
      <c r="D364" s="1"/>
      <c r="E364" s="1"/>
      <c r="F364" s="1"/>
      <c r="G364" s="1"/>
      <c r="N364" s="110"/>
      <c r="O364" s="6"/>
      <c r="P364" s="1"/>
      <c r="Q364" s="1"/>
      <c r="R364" s="1"/>
      <c r="S364" s="1"/>
      <c r="AA364" s="6"/>
      <c r="AB364" s="1"/>
      <c r="AC364" s="1"/>
      <c r="AD364" s="1"/>
      <c r="AE364" s="1"/>
    </row>
    <row r="365" spans="2:31" x14ac:dyDescent="0.5">
      <c r="B365" s="6"/>
      <c r="C365" s="1"/>
      <c r="D365" s="1"/>
      <c r="E365" s="1"/>
      <c r="F365" s="1"/>
      <c r="G365" s="1"/>
      <c r="N365" s="110"/>
      <c r="O365" s="6"/>
      <c r="P365" s="1"/>
      <c r="Q365" s="1"/>
      <c r="R365" s="1"/>
      <c r="S365" s="1"/>
      <c r="AA365" s="6"/>
      <c r="AB365" s="1"/>
      <c r="AC365" s="1"/>
      <c r="AD365" s="1"/>
      <c r="AE365" s="1"/>
    </row>
    <row r="366" spans="2:31" x14ac:dyDescent="0.5">
      <c r="B366" s="6"/>
      <c r="C366" s="1"/>
      <c r="D366" s="1"/>
      <c r="E366" s="1"/>
      <c r="F366" s="1"/>
      <c r="G366" s="1"/>
      <c r="N366" s="110"/>
      <c r="O366" s="6"/>
      <c r="P366" s="1"/>
      <c r="Q366" s="1"/>
      <c r="R366" s="1"/>
      <c r="S366" s="1"/>
      <c r="AA366" s="6"/>
      <c r="AB366" s="1"/>
      <c r="AC366" s="1"/>
      <c r="AD366" s="1"/>
      <c r="AE366" s="1"/>
    </row>
    <row r="367" spans="2:31" x14ac:dyDescent="0.5">
      <c r="B367" s="6"/>
      <c r="C367" s="1"/>
      <c r="D367" s="1"/>
      <c r="E367" s="1"/>
      <c r="F367" s="1"/>
      <c r="G367" s="1"/>
      <c r="N367" s="110"/>
      <c r="O367" s="6"/>
      <c r="P367" s="1"/>
      <c r="Q367" s="1"/>
      <c r="R367" s="1"/>
      <c r="S367" s="1"/>
      <c r="AA367" s="6"/>
      <c r="AB367" s="1"/>
      <c r="AC367" s="1"/>
      <c r="AD367" s="1"/>
      <c r="AE367" s="1"/>
    </row>
    <row r="368" spans="2:31" x14ac:dyDescent="0.5">
      <c r="B368" s="6"/>
      <c r="C368" s="1"/>
      <c r="D368" s="1"/>
      <c r="E368" s="1"/>
      <c r="F368" s="1"/>
      <c r="G368" s="1"/>
      <c r="N368" s="110"/>
      <c r="O368" s="6"/>
      <c r="P368" s="1"/>
      <c r="Q368" s="1"/>
      <c r="R368" s="1"/>
      <c r="S368" s="1"/>
      <c r="AA368" s="6"/>
      <c r="AB368" s="1"/>
      <c r="AC368" s="1"/>
      <c r="AD368" s="1"/>
      <c r="AE368" s="1"/>
    </row>
    <row r="369" spans="2:31" x14ac:dyDescent="0.5">
      <c r="B369" s="6"/>
      <c r="C369" s="1"/>
      <c r="D369" s="1"/>
      <c r="E369" s="1"/>
      <c r="F369" s="1"/>
      <c r="G369" s="1"/>
      <c r="N369" s="110"/>
      <c r="O369" s="6"/>
      <c r="P369" s="1"/>
      <c r="Q369" s="1"/>
      <c r="R369" s="1"/>
      <c r="S369" s="1"/>
      <c r="AA369" s="6"/>
      <c r="AB369" s="1"/>
      <c r="AC369" s="1"/>
      <c r="AD369" s="1"/>
      <c r="AE369" s="1"/>
    </row>
    <row r="370" spans="2:31" x14ac:dyDescent="0.5">
      <c r="B370" s="6"/>
      <c r="C370" s="1"/>
      <c r="D370" s="1"/>
      <c r="E370" s="1"/>
      <c r="F370" s="1"/>
      <c r="G370" s="1"/>
      <c r="N370" s="110"/>
      <c r="O370" s="6"/>
      <c r="P370" s="1"/>
      <c r="Q370" s="1"/>
      <c r="R370" s="1"/>
      <c r="S370" s="1"/>
      <c r="AA370" s="6"/>
      <c r="AB370" s="1"/>
      <c r="AC370" s="1"/>
      <c r="AD370" s="1"/>
      <c r="AE370" s="1"/>
    </row>
    <row r="371" spans="2:31" x14ac:dyDescent="0.5">
      <c r="B371" s="6"/>
      <c r="C371" s="1"/>
      <c r="D371" s="1"/>
      <c r="E371" s="1"/>
      <c r="F371" s="1"/>
      <c r="G371" s="1"/>
      <c r="N371" s="110"/>
      <c r="O371" s="6"/>
      <c r="P371" s="1"/>
      <c r="Q371" s="1"/>
      <c r="R371" s="1"/>
      <c r="S371" s="1"/>
      <c r="AA371" s="6"/>
      <c r="AB371" s="1"/>
      <c r="AC371" s="1"/>
      <c r="AD371" s="1"/>
      <c r="AE371" s="1"/>
    </row>
    <row r="372" spans="2:31" x14ac:dyDescent="0.5">
      <c r="B372" s="6"/>
      <c r="C372" s="1"/>
      <c r="D372" s="1"/>
      <c r="E372" s="1"/>
      <c r="F372" s="1"/>
      <c r="G372" s="1"/>
      <c r="N372" s="110"/>
      <c r="O372" s="6"/>
      <c r="P372" s="1"/>
      <c r="Q372" s="1"/>
      <c r="R372" s="1"/>
      <c r="S372" s="1"/>
      <c r="AA372" s="6"/>
      <c r="AB372" s="1"/>
      <c r="AC372" s="1"/>
      <c r="AD372" s="1"/>
      <c r="AE372" s="1"/>
    </row>
    <row r="373" spans="2:31" x14ac:dyDescent="0.5">
      <c r="B373" s="6"/>
      <c r="C373" s="1"/>
      <c r="D373" s="1"/>
      <c r="E373" s="1"/>
      <c r="F373" s="1"/>
      <c r="G373" s="1"/>
      <c r="N373" s="110"/>
      <c r="O373" s="6"/>
      <c r="P373" s="1"/>
      <c r="Q373" s="1"/>
      <c r="R373" s="1"/>
      <c r="S373" s="1"/>
      <c r="AA373" s="6"/>
      <c r="AB373" s="1"/>
      <c r="AC373" s="1"/>
      <c r="AD373" s="1"/>
      <c r="AE373" s="1"/>
    </row>
    <row r="374" spans="2:31" x14ac:dyDescent="0.5">
      <c r="B374" s="6"/>
      <c r="C374" s="1"/>
      <c r="D374" s="1"/>
      <c r="E374" s="1"/>
      <c r="F374" s="1"/>
      <c r="G374" s="1"/>
      <c r="N374" s="110"/>
      <c r="O374" s="6"/>
      <c r="P374" s="1"/>
      <c r="Q374" s="1"/>
      <c r="R374" s="1"/>
      <c r="S374" s="1"/>
      <c r="AA374" s="6"/>
      <c r="AB374" s="1"/>
      <c r="AC374" s="1"/>
      <c r="AD374" s="1"/>
      <c r="AE374" s="1"/>
    </row>
    <row r="375" spans="2:31" x14ac:dyDescent="0.5">
      <c r="B375" s="6"/>
      <c r="C375" s="1"/>
      <c r="D375" s="1"/>
      <c r="E375" s="1"/>
      <c r="F375" s="1"/>
      <c r="G375" s="1"/>
      <c r="N375" s="110"/>
      <c r="O375" s="6"/>
      <c r="P375" s="1"/>
      <c r="Q375" s="1"/>
      <c r="R375" s="1"/>
      <c r="S375" s="1"/>
      <c r="AA375" s="6"/>
      <c r="AB375" s="1"/>
      <c r="AC375" s="1"/>
      <c r="AD375" s="1"/>
      <c r="AE375" s="1"/>
    </row>
    <row r="376" spans="2:31" x14ac:dyDescent="0.5">
      <c r="B376" s="6"/>
      <c r="C376" s="1"/>
      <c r="D376" s="1"/>
      <c r="E376" s="1"/>
      <c r="F376" s="1"/>
      <c r="G376" s="1"/>
      <c r="N376" s="110"/>
      <c r="O376" s="6"/>
      <c r="P376" s="1"/>
      <c r="Q376" s="1"/>
      <c r="R376" s="1"/>
      <c r="S376" s="1"/>
      <c r="AA376" s="6"/>
      <c r="AB376" s="1"/>
      <c r="AC376" s="1"/>
      <c r="AD376" s="1"/>
      <c r="AE376" s="1"/>
    </row>
    <row r="377" spans="2:31" x14ac:dyDescent="0.5">
      <c r="B377" s="6"/>
      <c r="C377" s="1"/>
      <c r="D377" s="1"/>
      <c r="E377" s="1"/>
      <c r="F377" s="1"/>
      <c r="G377" s="1"/>
      <c r="N377" s="110"/>
      <c r="O377" s="6"/>
      <c r="P377" s="1"/>
      <c r="Q377" s="1"/>
      <c r="R377" s="1"/>
      <c r="S377" s="1"/>
      <c r="AA377" s="6"/>
      <c r="AB377" s="1"/>
      <c r="AC377" s="1"/>
      <c r="AD377" s="1"/>
      <c r="AE377" s="1"/>
    </row>
    <row r="378" spans="2:31" x14ac:dyDescent="0.5">
      <c r="B378" s="6"/>
      <c r="C378" s="1"/>
      <c r="D378" s="1"/>
      <c r="E378" s="1"/>
      <c r="F378" s="1"/>
      <c r="G378" s="1"/>
      <c r="N378" s="110"/>
      <c r="O378" s="6"/>
      <c r="P378" s="1"/>
      <c r="Q378" s="1"/>
      <c r="R378" s="1"/>
      <c r="S378" s="1"/>
      <c r="AA378" s="6"/>
      <c r="AB378" s="1"/>
      <c r="AC378" s="1"/>
      <c r="AD378" s="1"/>
      <c r="AE378" s="1"/>
    </row>
    <row r="379" spans="2:31" x14ac:dyDescent="0.5">
      <c r="B379" s="6"/>
      <c r="C379" s="1"/>
      <c r="D379" s="1"/>
      <c r="E379" s="1"/>
      <c r="F379" s="1"/>
      <c r="G379" s="1"/>
      <c r="N379" s="110"/>
      <c r="O379" s="6"/>
      <c r="P379" s="1"/>
      <c r="Q379" s="1"/>
      <c r="R379" s="1"/>
      <c r="S379" s="1"/>
      <c r="AA379" s="6"/>
      <c r="AB379" s="1"/>
      <c r="AC379" s="1"/>
      <c r="AD379" s="1"/>
      <c r="AE379" s="1"/>
    </row>
    <row r="380" spans="2:31" x14ac:dyDescent="0.5">
      <c r="B380" s="6"/>
      <c r="C380" s="1"/>
      <c r="D380" s="1"/>
      <c r="E380" s="1"/>
      <c r="F380" s="1"/>
      <c r="G380" s="1"/>
      <c r="N380" s="110"/>
      <c r="O380" s="6"/>
      <c r="P380" s="1"/>
      <c r="Q380" s="1"/>
      <c r="R380" s="1"/>
      <c r="S380" s="1"/>
      <c r="AA380" s="6"/>
      <c r="AB380" s="1"/>
      <c r="AC380" s="1"/>
      <c r="AD380" s="1"/>
      <c r="AE380" s="1"/>
    </row>
    <row r="381" spans="2:31" x14ac:dyDescent="0.5">
      <c r="B381" s="6"/>
      <c r="C381" s="1"/>
      <c r="D381" s="1"/>
      <c r="E381" s="1"/>
      <c r="F381" s="1"/>
      <c r="G381" s="1"/>
      <c r="N381" s="111"/>
      <c r="O381" s="6"/>
      <c r="P381" s="1"/>
      <c r="AA381" s="6"/>
      <c r="AB381" s="1"/>
    </row>
    <row r="382" spans="2:31" x14ac:dyDescent="0.5">
      <c r="B382" s="6"/>
      <c r="C382" s="1"/>
      <c r="D382" s="1"/>
      <c r="E382" s="1"/>
      <c r="F382" s="1"/>
      <c r="G382" s="1"/>
      <c r="N382" s="111"/>
      <c r="O382" s="6"/>
      <c r="P382" s="1"/>
      <c r="AA382" s="6"/>
      <c r="AB382" s="1"/>
    </row>
    <row r="383" spans="2:31" x14ac:dyDescent="0.5">
      <c r="B383" s="6"/>
      <c r="C383" s="1"/>
      <c r="D383" s="1"/>
      <c r="E383" s="1"/>
      <c r="F383" s="1"/>
      <c r="G383" s="1"/>
      <c r="N383" s="111"/>
      <c r="O383" s="6"/>
      <c r="P383" s="1"/>
      <c r="AA383" s="6"/>
      <c r="AB383" s="1"/>
    </row>
    <row r="384" spans="2:31" x14ac:dyDescent="0.5">
      <c r="B384" s="6"/>
      <c r="C384" s="1"/>
      <c r="D384" s="1"/>
      <c r="E384" s="1"/>
      <c r="F384" s="1"/>
      <c r="G384" s="1"/>
      <c r="N384" s="111"/>
      <c r="O384" s="6"/>
      <c r="P384" s="1"/>
      <c r="AA384" s="6"/>
      <c r="AB384" s="1"/>
    </row>
    <row r="385" spans="2:28" x14ac:dyDescent="0.5">
      <c r="B385" s="6"/>
      <c r="C385" s="1"/>
      <c r="D385" s="1"/>
      <c r="E385" s="1"/>
      <c r="F385" s="1"/>
      <c r="G385" s="1"/>
      <c r="N385" s="111"/>
      <c r="O385" s="6"/>
      <c r="P385" s="1"/>
      <c r="AA385" s="6"/>
      <c r="AB385" s="1"/>
    </row>
    <row r="386" spans="2:28" x14ac:dyDescent="0.5">
      <c r="B386" s="6"/>
      <c r="C386" s="1"/>
      <c r="D386" s="1"/>
      <c r="E386" s="1"/>
      <c r="F386" s="1"/>
      <c r="G386" s="1"/>
      <c r="N386" s="111"/>
      <c r="O386" s="6"/>
      <c r="P386" s="1"/>
      <c r="AA386" s="6"/>
      <c r="AB386" s="1"/>
    </row>
    <row r="387" spans="2:28" x14ac:dyDescent="0.5">
      <c r="B387" s="6"/>
      <c r="C387" s="1"/>
      <c r="D387" s="1"/>
      <c r="E387" s="1"/>
      <c r="F387" s="1"/>
      <c r="G387" s="1"/>
      <c r="N387" s="111"/>
      <c r="O387" s="6"/>
      <c r="P387" s="1"/>
      <c r="AA387" s="6"/>
      <c r="AB387" s="1"/>
    </row>
    <row r="388" spans="2:28" x14ac:dyDescent="0.5">
      <c r="B388" s="6"/>
      <c r="C388" s="1"/>
      <c r="D388" s="1"/>
      <c r="E388" s="1"/>
      <c r="F388" s="1"/>
      <c r="G388" s="1"/>
      <c r="N388" s="111"/>
      <c r="O388" s="6"/>
      <c r="P388" s="1"/>
      <c r="AA388" s="6"/>
      <c r="AB388" s="1"/>
    </row>
    <row r="389" spans="2:28" x14ac:dyDescent="0.5">
      <c r="B389" s="6"/>
      <c r="C389" s="1"/>
      <c r="D389" s="1"/>
      <c r="E389" s="1"/>
      <c r="F389" s="1"/>
      <c r="G389" s="1"/>
      <c r="N389" s="111"/>
      <c r="O389" s="6"/>
      <c r="P389" s="1"/>
      <c r="AA389" s="6"/>
      <c r="AB389" s="1"/>
    </row>
    <row r="390" spans="2:28" x14ac:dyDescent="0.5">
      <c r="B390" s="6"/>
      <c r="C390" s="1"/>
      <c r="D390" s="1"/>
      <c r="E390" s="1"/>
      <c r="F390" s="1"/>
      <c r="G390" s="1"/>
      <c r="N390" s="111"/>
      <c r="O390" s="6"/>
      <c r="P390" s="1"/>
      <c r="AA390" s="6"/>
      <c r="AB390" s="1"/>
    </row>
    <row r="391" spans="2:28" x14ac:dyDescent="0.5">
      <c r="B391" s="6"/>
      <c r="C391" s="1"/>
      <c r="D391" s="1"/>
      <c r="E391" s="1"/>
      <c r="F391" s="1"/>
      <c r="G391" s="1"/>
      <c r="N391" s="111"/>
      <c r="O391" s="6"/>
      <c r="P391" s="1"/>
      <c r="AA391" s="6"/>
      <c r="AB391" s="1"/>
    </row>
    <row r="392" spans="2:28" x14ac:dyDescent="0.5">
      <c r="B392" s="6"/>
      <c r="C392" s="1"/>
      <c r="D392" s="1"/>
      <c r="E392" s="1"/>
      <c r="F392" s="1"/>
      <c r="G392" s="1"/>
      <c r="N392" s="111"/>
      <c r="O392" s="6"/>
      <c r="P392" s="1"/>
      <c r="AA392" s="6"/>
      <c r="AB392" s="1"/>
    </row>
    <row r="393" spans="2:28" x14ac:dyDescent="0.5">
      <c r="B393" s="6"/>
      <c r="C393" s="1"/>
      <c r="D393" s="1"/>
      <c r="E393" s="1"/>
      <c r="F393" s="1"/>
      <c r="G393" s="1"/>
      <c r="N393" s="111"/>
      <c r="O393" s="6"/>
      <c r="P393" s="1"/>
      <c r="AA393" s="6"/>
      <c r="AB393" s="1"/>
    </row>
    <row r="394" spans="2:28" x14ac:dyDescent="0.5">
      <c r="B394" s="6"/>
      <c r="C394" s="1"/>
      <c r="D394" s="1"/>
      <c r="E394" s="1"/>
      <c r="F394" s="1"/>
      <c r="G394" s="1"/>
      <c r="N394" s="111"/>
      <c r="O394" s="6"/>
      <c r="P394" s="1"/>
      <c r="AA394" s="6"/>
      <c r="AB394" s="1"/>
    </row>
    <row r="395" spans="2:28" x14ac:dyDescent="0.5">
      <c r="B395" s="6"/>
      <c r="C395" s="1"/>
      <c r="D395" s="1"/>
      <c r="E395" s="1"/>
      <c r="F395" s="1"/>
      <c r="G395" s="1"/>
      <c r="N395" s="111"/>
      <c r="O395" s="6"/>
      <c r="P395" s="1"/>
      <c r="AA395" s="6"/>
      <c r="AB395" s="1"/>
    </row>
    <row r="396" spans="2:28" x14ac:dyDescent="0.5">
      <c r="B396" s="6"/>
      <c r="C396" s="1"/>
      <c r="D396" s="1"/>
      <c r="E396" s="1"/>
      <c r="F396" s="1"/>
      <c r="G396" s="1"/>
      <c r="N396" s="111"/>
      <c r="O396" s="6"/>
      <c r="P396" s="1"/>
      <c r="AA396" s="6"/>
      <c r="AB396" s="1"/>
    </row>
    <row r="397" spans="2:28" x14ac:dyDescent="0.5">
      <c r="B397" s="6"/>
      <c r="C397" s="1"/>
      <c r="D397" s="1"/>
      <c r="E397" s="1"/>
      <c r="F397" s="1"/>
      <c r="G397" s="1"/>
      <c r="N397" s="111"/>
      <c r="O397" s="6"/>
      <c r="P397" s="1"/>
      <c r="AA397" s="6"/>
      <c r="AB397" s="1"/>
    </row>
    <row r="398" spans="2:28" x14ac:dyDescent="0.5">
      <c r="B398" s="6"/>
      <c r="C398" s="1"/>
      <c r="D398" s="1"/>
      <c r="E398" s="1"/>
      <c r="F398" s="1"/>
      <c r="G398" s="1"/>
      <c r="N398" s="111"/>
      <c r="O398" s="6"/>
      <c r="P398" s="1"/>
      <c r="AA398" s="6"/>
      <c r="AB398" s="1"/>
    </row>
    <row r="399" spans="2:28" x14ac:dyDescent="0.5">
      <c r="B399" s="6"/>
      <c r="C399" s="1"/>
      <c r="D399" s="1"/>
      <c r="E399" s="1"/>
      <c r="F399" s="1"/>
      <c r="G399" s="1"/>
      <c r="N399" s="111"/>
      <c r="O399" s="6"/>
      <c r="P399" s="1"/>
      <c r="AA399" s="6"/>
      <c r="AB399" s="1"/>
    </row>
    <row r="400" spans="2:28" x14ac:dyDescent="0.5">
      <c r="B400" s="6"/>
      <c r="C400" s="1"/>
      <c r="D400" s="1"/>
      <c r="E400" s="1"/>
      <c r="F400" s="1"/>
      <c r="G400" s="1"/>
      <c r="N400" s="111"/>
      <c r="O400" s="6"/>
      <c r="P400" s="1"/>
      <c r="AA400" s="6"/>
      <c r="AB400" s="1"/>
    </row>
    <row r="401" spans="2:28" x14ac:dyDescent="0.5">
      <c r="B401" s="6"/>
      <c r="C401" s="1"/>
      <c r="D401" s="1"/>
      <c r="E401" s="1"/>
      <c r="F401" s="1"/>
      <c r="G401" s="1"/>
      <c r="N401" s="111"/>
      <c r="O401" s="6"/>
      <c r="P401" s="1"/>
      <c r="AA401" s="6"/>
      <c r="AB401" s="1"/>
    </row>
    <row r="402" spans="2:28" x14ac:dyDescent="0.5">
      <c r="B402" s="6"/>
      <c r="C402" s="1"/>
      <c r="D402" s="1"/>
      <c r="E402" s="1"/>
      <c r="F402" s="1"/>
      <c r="G402" s="1"/>
      <c r="N402" s="111"/>
      <c r="O402" s="6"/>
      <c r="P402" s="1"/>
      <c r="AA402" s="6"/>
      <c r="AB402" s="1"/>
    </row>
    <row r="403" spans="2:28" x14ac:dyDescent="0.5">
      <c r="B403" s="6"/>
      <c r="C403" s="1"/>
      <c r="D403" s="1"/>
      <c r="E403" s="1"/>
      <c r="F403" s="1"/>
      <c r="G403" s="1"/>
      <c r="N403" s="111"/>
      <c r="O403" s="6"/>
      <c r="P403" s="1"/>
      <c r="AA403" s="6"/>
      <c r="AB403" s="1"/>
    </row>
    <row r="404" spans="2:28" x14ac:dyDescent="0.5">
      <c r="B404" s="6"/>
      <c r="C404" s="1"/>
      <c r="D404" s="1"/>
      <c r="E404" s="1"/>
      <c r="F404" s="1"/>
      <c r="G404" s="1"/>
      <c r="N404" s="111"/>
      <c r="O404" s="6"/>
      <c r="P404" s="1"/>
      <c r="AA404" s="6"/>
      <c r="AB404" s="1"/>
    </row>
    <row r="405" spans="2:28" x14ac:dyDescent="0.5">
      <c r="B405" s="6"/>
      <c r="C405" s="1"/>
      <c r="D405" s="1"/>
      <c r="E405" s="1"/>
      <c r="F405" s="1"/>
      <c r="G405" s="1"/>
      <c r="N405" s="111"/>
      <c r="O405" s="6"/>
      <c r="P405" s="1"/>
      <c r="AA405" s="6"/>
      <c r="AB405" s="1"/>
    </row>
    <row r="406" spans="2:28" x14ac:dyDescent="0.5">
      <c r="B406" s="6"/>
      <c r="C406" s="1"/>
      <c r="D406" s="1"/>
      <c r="E406" s="1"/>
      <c r="F406" s="1"/>
      <c r="G406" s="1"/>
      <c r="N406" s="111"/>
      <c r="O406" s="6"/>
      <c r="P406" s="1"/>
      <c r="AA406" s="6"/>
      <c r="AB406" s="1"/>
    </row>
    <row r="407" spans="2:28" x14ac:dyDescent="0.5">
      <c r="B407" s="6"/>
      <c r="C407" s="1"/>
      <c r="D407" s="1"/>
      <c r="E407" s="1"/>
      <c r="F407" s="1"/>
      <c r="G407" s="1"/>
      <c r="N407" s="111"/>
      <c r="O407" s="6"/>
      <c r="P407" s="1"/>
      <c r="AA407" s="6"/>
      <c r="AB407" s="1"/>
    </row>
    <row r="408" spans="2:28" x14ac:dyDescent="0.5">
      <c r="B408" s="6"/>
      <c r="C408" s="1"/>
      <c r="D408" s="1"/>
      <c r="E408" s="1"/>
      <c r="F408" s="1"/>
      <c r="G408" s="1"/>
      <c r="N408" s="111"/>
      <c r="O408" s="6"/>
      <c r="P408" s="1"/>
      <c r="AA408" s="6"/>
      <c r="AB408" s="1"/>
    </row>
    <row r="409" spans="2:28" x14ac:dyDescent="0.5">
      <c r="B409" s="6"/>
      <c r="C409" s="1"/>
      <c r="D409" s="1"/>
      <c r="E409" s="1"/>
      <c r="F409" s="1"/>
      <c r="G409" s="1"/>
      <c r="N409" s="111"/>
      <c r="O409" s="6"/>
      <c r="P409" s="1"/>
      <c r="AA409" s="6"/>
      <c r="AB409" s="1"/>
    </row>
    <row r="410" spans="2:28" x14ac:dyDescent="0.5">
      <c r="B410" s="6"/>
      <c r="C410" s="1"/>
      <c r="D410" s="1"/>
      <c r="E410" s="1"/>
      <c r="F410" s="1"/>
      <c r="G410" s="1"/>
      <c r="N410" s="111"/>
      <c r="O410" s="6"/>
      <c r="P410" s="1"/>
      <c r="AA410" s="6"/>
      <c r="AB410" s="1"/>
    </row>
    <row r="411" spans="2:28" x14ac:dyDescent="0.5">
      <c r="B411" s="6"/>
      <c r="C411" s="1"/>
      <c r="D411" s="1"/>
      <c r="E411" s="1"/>
      <c r="F411" s="1"/>
      <c r="G411" s="1"/>
      <c r="N411" s="111"/>
      <c r="O411" s="6"/>
      <c r="P411" s="1"/>
      <c r="AA411" s="6"/>
      <c r="AB411" s="1"/>
    </row>
    <row r="412" spans="2:28" x14ac:dyDescent="0.5">
      <c r="B412" s="6"/>
      <c r="C412" s="1"/>
      <c r="D412" s="1"/>
      <c r="E412" s="1"/>
      <c r="F412" s="1"/>
      <c r="G412" s="1"/>
      <c r="N412" s="111"/>
      <c r="O412" s="6"/>
      <c r="P412" s="1"/>
      <c r="AA412" s="6"/>
      <c r="AB412" s="1"/>
    </row>
    <row r="413" spans="2:28" x14ac:dyDescent="0.5">
      <c r="B413" s="6"/>
      <c r="C413" s="1"/>
      <c r="D413" s="1"/>
      <c r="E413" s="1"/>
      <c r="F413" s="1"/>
      <c r="G413" s="1"/>
      <c r="N413" s="111"/>
      <c r="O413" s="6"/>
      <c r="P413" s="1"/>
      <c r="AA413" s="6"/>
      <c r="AB413" s="1"/>
    </row>
    <row r="414" spans="2:28" x14ac:dyDescent="0.5">
      <c r="B414" s="6"/>
      <c r="C414" s="1"/>
      <c r="D414" s="1"/>
      <c r="E414" s="1"/>
      <c r="F414" s="1"/>
      <c r="G414" s="1"/>
      <c r="N414" s="111"/>
      <c r="O414" s="6"/>
      <c r="P414" s="1"/>
      <c r="AA414" s="6"/>
      <c r="AB414" s="1"/>
    </row>
    <row r="415" spans="2:28" x14ac:dyDescent="0.5">
      <c r="B415" s="6"/>
      <c r="C415" s="1"/>
      <c r="D415" s="1"/>
      <c r="E415" s="1"/>
      <c r="F415" s="1"/>
      <c r="G415" s="1"/>
      <c r="N415" s="111"/>
      <c r="O415" s="6"/>
      <c r="P415" s="1"/>
      <c r="AA415" s="6"/>
      <c r="AB415" s="1"/>
    </row>
    <row r="416" spans="2:28" x14ac:dyDescent="0.5">
      <c r="B416" s="6"/>
      <c r="C416" s="1"/>
      <c r="D416" s="1"/>
      <c r="E416" s="1"/>
      <c r="F416" s="1"/>
      <c r="G416" s="1"/>
      <c r="N416" s="111"/>
      <c r="O416" s="6"/>
      <c r="P416" s="1"/>
      <c r="AA416" s="6"/>
      <c r="AB416" s="1"/>
    </row>
    <row r="417" spans="2:28" x14ac:dyDescent="0.5">
      <c r="B417" s="6"/>
      <c r="C417" s="1"/>
      <c r="D417" s="1"/>
      <c r="E417" s="1"/>
      <c r="F417" s="1"/>
      <c r="G417" s="1"/>
      <c r="N417" s="111"/>
      <c r="O417" s="6"/>
      <c r="P417" s="1"/>
      <c r="AA417" s="6"/>
      <c r="AB417" s="1"/>
    </row>
    <row r="418" spans="2:28" x14ac:dyDescent="0.5">
      <c r="B418" s="6"/>
      <c r="C418" s="1"/>
      <c r="D418" s="1"/>
      <c r="E418" s="1"/>
      <c r="F418" s="1"/>
      <c r="G418" s="1"/>
      <c r="N418" s="111"/>
      <c r="O418" s="6"/>
      <c r="P418" s="1"/>
      <c r="AA418" s="6"/>
      <c r="AB418" s="1"/>
    </row>
    <row r="419" spans="2:28" x14ac:dyDescent="0.5">
      <c r="B419" s="6"/>
      <c r="C419" s="1"/>
      <c r="D419" s="1"/>
      <c r="E419" s="1"/>
      <c r="F419" s="1"/>
      <c r="G419" s="1"/>
      <c r="N419" s="111"/>
      <c r="O419" s="6"/>
      <c r="P419" s="1"/>
      <c r="AA419" s="6"/>
      <c r="AB419" s="1"/>
    </row>
    <row r="420" spans="2:28" x14ac:dyDescent="0.5">
      <c r="B420" s="6"/>
      <c r="C420" s="1"/>
      <c r="D420" s="1"/>
      <c r="E420" s="1"/>
      <c r="F420" s="1"/>
      <c r="G420" s="1"/>
      <c r="N420" s="111"/>
      <c r="O420" s="6"/>
      <c r="P420" s="1"/>
      <c r="AA420" s="6"/>
      <c r="AB420" s="1"/>
    </row>
    <row r="421" spans="2:28" x14ac:dyDescent="0.5">
      <c r="B421" s="6"/>
      <c r="C421" s="1"/>
      <c r="D421" s="1"/>
      <c r="E421" s="1"/>
      <c r="F421" s="1"/>
      <c r="G421" s="1"/>
      <c r="N421" s="111"/>
      <c r="O421" s="6"/>
      <c r="P421" s="1"/>
      <c r="AA421" s="6"/>
      <c r="AB421" s="1"/>
    </row>
    <row r="422" spans="2:28" x14ac:dyDescent="0.5">
      <c r="B422" s="6"/>
      <c r="C422" s="1"/>
      <c r="D422" s="1"/>
      <c r="E422" s="1"/>
      <c r="F422" s="1"/>
      <c r="G422" s="1"/>
      <c r="N422" s="111"/>
      <c r="O422" s="6"/>
      <c r="P422" s="1"/>
      <c r="AA422" s="6"/>
      <c r="AB422" s="1"/>
    </row>
    <row r="423" spans="2:28" x14ac:dyDescent="0.5">
      <c r="B423" s="6"/>
      <c r="C423" s="1"/>
      <c r="D423" s="1"/>
      <c r="E423" s="1"/>
      <c r="F423" s="1"/>
      <c r="G423" s="1"/>
      <c r="N423" s="111"/>
      <c r="O423" s="6"/>
      <c r="P423" s="1"/>
      <c r="AA423" s="6"/>
      <c r="AB423" s="1"/>
    </row>
    <row r="424" spans="2:28" x14ac:dyDescent="0.5">
      <c r="B424" s="6"/>
      <c r="C424" s="1"/>
      <c r="D424" s="1"/>
      <c r="E424" s="1"/>
      <c r="F424" s="1"/>
      <c r="G424" s="1"/>
      <c r="N424" s="111"/>
      <c r="O424" s="6"/>
      <c r="P424" s="1"/>
      <c r="AA424" s="6"/>
      <c r="AB424" s="1"/>
    </row>
    <row r="425" spans="2:28" x14ac:dyDescent="0.5">
      <c r="B425" s="6"/>
      <c r="C425" s="1"/>
      <c r="D425" s="1"/>
      <c r="E425" s="1"/>
      <c r="F425" s="1"/>
      <c r="G425" s="1"/>
      <c r="N425" s="111"/>
      <c r="O425" s="6"/>
      <c r="P425" s="1"/>
      <c r="AA425" s="6"/>
      <c r="AB425" s="1"/>
    </row>
    <row r="426" spans="2:28" x14ac:dyDescent="0.5">
      <c r="B426" s="6"/>
      <c r="C426" s="1"/>
      <c r="D426" s="1"/>
      <c r="E426" s="1"/>
      <c r="F426" s="1"/>
      <c r="G426" s="1"/>
      <c r="N426" s="111"/>
      <c r="O426" s="6"/>
      <c r="P426" s="1"/>
      <c r="AA426" s="6"/>
      <c r="AB426" s="1"/>
    </row>
    <row r="427" spans="2:28" x14ac:dyDescent="0.5">
      <c r="B427" s="6"/>
      <c r="C427" s="1"/>
      <c r="D427" s="1"/>
      <c r="E427" s="1"/>
      <c r="F427" s="1"/>
      <c r="G427" s="1"/>
      <c r="N427" s="111"/>
      <c r="O427" s="6"/>
      <c r="P427" s="1"/>
      <c r="AA427" s="6"/>
      <c r="AB427" s="1"/>
    </row>
    <row r="428" spans="2:28" x14ac:dyDescent="0.5">
      <c r="B428" s="6"/>
      <c r="C428" s="1"/>
      <c r="D428" s="1"/>
      <c r="E428" s="1"/>
      <c r="F428" s="1"/>
      <c r="G428" s="1"/>
      <c r="N428" s="111"/>
      <c r="O428" s="6"/>
      <c r="P428" s="1"/>
      <c r="AA428" s="6"/>
      <c r="AB428" s="1"/>
    </row>
    <row r="429" spans="2:28" x14ac:dyDescent="0.5">
      <c r="B429" s="6"/>
      <c r="C429" s="1"/>
      <c r="D429" s="1"/>
      <c r="E429" s="1"/>
      <c r="F429" s="1"/>
      <c r="G429" s="1"/>
      <c r="N429" s="111"/>
      <c r="O429" s="6"/>
      <c r="P429" s="1"/>
      <c r="AA429" s="6"/>
      <c r="AB429" s="1"/>
    </row>
    <row r="430" spans="2:28" x14ac:dyDescent="0.5">
      <c r="B430" s="6"/>
      <c r="C430" s="1"/>
      <c r="D430" s="1"/>
      <c r="E430" s="1"/>
      <c r="F430" s="1"/>
      <c r="G430" s="1"/>
      <c r="N430" s="111"/>
      <c r="O430" s="6"/>
      <c r="P430" s="1"/>
      <c r="AA430" s="6"/>
      <c r="AB430" s="1"/>
    </row>
    <row r="431" spans="2:28" x14ac:dyDescent="0.5">
      <c r="B431" s="6"/>
      <c r="C431" s="1"/>
      <c r="D431" s="1"/>
      <c r="E431" s="1"/>
      <c r="F431" s="1"/>
      <c r="G431" s="1"/>
      <c r="N431" s="111"/>
      <c r="O431" s="6"/>
      <c r="P431" s="1"/>
      <c r="AA431" s="6"/>
      <c r="AB431" s="1"/>
    </row>
    <row r="432" spans="2:28" x14ac:dyDescent="0.5">
      <c r="B432" s="6"/>
      <c r="C432" s="1"/>
      <c r="D432" s="1"/>
      <c r="E432" s="1"/>
      <c r="F432" s="1"/>
      <c r="G432" s="1"/>
      <c r="N432" s="111"/>
      <c r="O432" s="6"/>
      <c r="P432" s="1"/>
      <c r="AA432" s="6"/>
      <c r="AB432" s="1"/>
    </row>
    <row r="433" spans="2:28" x14ac:dyDescent="0.5">
      <c r="B433" s="6"/>
      <c r="C433" s="1"/>
      <c r="D433" s="1"/>
      <c r="E433" s="1"/>
      <c r="F433" s="1"/>
      <c r="G433" s="1"/>
      <c r="N433" s="111"/>
      <c r="O433" s="6"/>
      <c r="P433" s="1"/>
      <c r="AA433" s="6"/>
      <c r="AB433" s="1"/>
    </row>
    <row r="434" spans="2:28" x14ac:dyDescent="0.5">
      <c r="B434" s="6"/>
      <c r="C434" s="1"/>
      <c r="D434" s="1"/>
      <c r="E434" s="1"/>
      <c r="F434" s="1"/>
      <c r="G434" s="1"/>
      <c r="N434" s="111"/>
      <c r="O434" s="6"/>
      <c r="P434" s="1"/>
      <c r="AA434" s="6"/>
      <c r="AB434" s="1"/>
    </row>
    <row r="435" spans="2:28" x14ac:dyDescent="0.5">
      <c r="B435" s="6"/>
      <c r="C435" s="1"/>
      <c r="D435" s="1"/>
      <c r="E435" s="1"/>
      <c r="F435" s="1"/>
      <c r="G435" s="1"/>
      <c r="N435" s="111"/>
      <c r="O435" s="6"/>
      <c r="P435" s="1"/>
      <c r="AA435" s="6"/>
      <c r="AB435" s="1"/>
    </row>
    <row r="436" spans="2:28" x14ac:dyDescent="0.5">
      <c r="B436" s="6"/>
      <c r="C436" s="1"/>
      <c r="D436" s="1"/>
      <c r="E436" s="1"/>
      <c r="F436" s="1"/>
      <c r="G436" s="1"/>
      <c r="N436" s="111"/>
      <c r="O436" s="6"/>
      <c r="P436" s="1"/>
      <c r="AA436" s="6"/>
      <c r="AB436" s="1"/>
    </row>
    <row r="437" spans="2:28" x14ac:dyDescent="0.5">
      <c r="B437" s="6"/>
      <c r="C437" s="1"/>
      <c r="D437" s="1"/>
      <c r="E437" s="1"/>
      <c r="F437" s="1"/>
      <c r="G437" s="1"/>
      <c r="N437" s="111"/>
      <c r="O437" s="6"/>
      <c r="P437" s="1"/>
      <c r="AA437" s="6"/>
      <c r="AB437" s="1"/>
    </row>
    <row r="438" spans="2:28" x14ac:dyDescent="0.5">
      <c r="B438" s="6"/>
      <c r="C438" s="1"/>
      <c r="D438" s="1"/>
      <c r="E438" s="1"/>
      <c r="F438" s="1"/>
      <c r="G438" s="1"/>
      <c r="N438" s="111"/>
      <c r="O438" s="6"/>
      <c r="P438" s="1"/>
      <c r="AA438" s="6"/>
      <c r="AB438" s="1"/>
    </row>
    <row r="439" spans="2:28" x14ac:dyDescent="0.5">
      <c r="B439" s="6"/>
      <c r="C439" s="1"/>
      <c r="D439" s="1"/>
      <c r="E439" s="1"/>
      <c r="F439" s="1"/>
      <c r="G439" s="1"/>
      <c r="N439" s="111"/>
      <c r="O439" s="6"/>
      <c r="P439" s="1"/>
      <c r="AA439" s="6"/>
      <c r="AB439" s="1"/>
    </row>
    <row r="440" spans="2:28" x14ac:dyDescent="0.5">
      <c r="B440" s="6"/>
      <c r="C440" s="1"/>
      <c r="D440" s="1"/>
      <c r="E440" s="1"/>
      <c r="F440" s="1"/>
      <c r="G440" s="1"/>
      <c r="N440" s="111"/>
      <c r="O440" s="6"/>
      <c r="P440" s="1"/>
      <c r="AA440" s="6"/>
      <c r="AB440" s="1"/>
    </row>
    <row r="441" spans="2:28" x14ac:dyDescent="0.5">
      <c r="B441" s="6"/>
      <c r="C441" s="1"/>
      <c r="D441" s="1"/>
      <c r="E441" s="1"/>
      <c r="F441" s="1"/>
      <c r="G441" s="1"/>
      <c r="N441" s="111"/>
      <c r="O441" s="6"/>
      <c r="P441" s="1"/>
      <c r="AA441" s="6"/>
      <c r="AB441" s="1"/>
    </row>
    <row r="442" spans="2:28" x14ac:dyDescent="0.5">
      <c r="B442" s="6"/>
      <c r="C442" s="1"/>
      <c r="D442" s="1"/>
      <c r="E442" s="1"/>
      <c r="F442" s="1"/>
      <c r="G442" s="1"/>
      <c r="N442" s="111"/>
      <c r="O442" s="6"/>
      <c r="P442" s="1"/>
      <c r="AA442" s="6"/>
      <c r="AB442" s="1"/>
    </row>
    <row r="443" spans="2:28" x14ac:dyDescent="0.5">
      <c r="B443" s="6"/>
      <c r="C443" s="1"/>
      <c r="D443" s="1"/>
      <c r="E443" s="1"/>
      <c r="F443" s="1"/>
      <c r="G443" s="1"/>
      <c r="N443" s="111"/>
      <c r="O443" s="6"/>
      <c r="P443" s="1"/>
      <c r="AA443" s="6"/>
      <c r="AB443" s="1"/>
    </row>
    <row r="444" spans="2:28" x14ac:dyDescent="0.5">
      <c r="B444" s="6"/>
      <c r="C444" s="1"/>
      <c r="D444" s="1"/>
      <c r="E444" s="1"/>
      <c r="F444" s="1"/>
      <c r="G444" s="1"/>
      <c r="N444" s="111"/>
      <c r="O444" s="6"/>
      <c r="P444" s="1"/>
      <c r="AA444" s="6"/>
      <c r="AB444" s="1"/>
    </row>
    <row r="445" spans="2:28" x14ac:dyDescent="0.5">
      <c r="B445" s="6"/>
      <c r="C445" s="1"/>
      <c r="D445" s="1"/>
      <c r="E445" s="1"/>
      <c r="F445" s="1"/>
      <c r="G445" s="1"/>
      <c r="N445" s="111"/>
      <c r="O445" s="6"/>
      <c r="P445" s="1"/>
      <c r="AA445" s="6"/>
      <c r="AB445" s="1"/>
    </row>
    <row r="446" spans="2:28" x14ac:dyDescent="0.5">
      <c r="B446" s="6"/>
      <c r="C446" s="1"/>
      <c r="D446" s="1"/>
      <c r="E446" s="1"/>
      <c r="F446" s="1"/>
      <c r="G446" s="1"/>
      <c r="N446" s="111"/>
      <c r="O446" s="6"/>
      <c r="P446" s="1"/>
      <c r="AA446" s="6"/>
      <c r="AB446" s="1"/>
    </row>
    <row r="447" spans="2:28" x14ac:dyDescent="0.5">
      <c r="B447" s="6"/>
      <c r="C447" s="1"/>
      <c r="D447" s="1"/>
      <c r="E447" s="1"/>
      <c r="F447" s="1"/>
      <c r="G447" s="1"/>
      <c r="N447" s="111"/>
      <c r="O447" s="6"/>
      <c r="P447" s="1"/>
      <c r="AA447" s="6"/>
      <c r="AB447" s="1"/>
    </row>
    <row r="448" spans="2:28" x14ac:dyDescent="0.5">
      <c r="B448" s="6"/>
      <c r="C448" s="1"/>
      <c r="D448" s="1"/>
      <c r="E448" s="1"/>
      <c r="F448" s="1"/>
      <c r="G448" s="1"/>
      <c r="N448" s="111"/>
      <c r="O448" s="6"/>
      <c r="P448" s="1"/>
      <c r="AA448" s="6"/>
      <c r="AB448" s="1"/>
    </row>
    <row r="449" spans="2:28" x14ac:dyDescent="0.5">
      <c r="B449" s="6"/>
      <c r="C449" s="1"/>
      <c r="D449" s="1"/>
      <c r="E449" s="1"/>
      <c r="F449" s="1"/>
      <c r="G449" s="1"/>
      <c r="N449" s="111"/>
      <c r="O449" s="6"/>
      <c r="P449" s="1"/>
      <c r="AA449" s="6"/>
      <c r="AB449" s="1"/>
    </row>
    <row r="450" spans="2:28" x14ac:dyDescent="0.5">
      <c r="B450" s="6"/>
      <c r="C450" s="1"/>
      <c r="D450" s="1"/>
      <c r="E450" s="1"/>
      <c r="F450" s="1"/>
      <c r="G450" s="1"/>
      <c r="N450" s="111"/>
      <c r="O450" s="6"/>
      <c r="P450" s="1"/>
      <c r="AA450" s="6"/>
      <c r="AB450" s="1"/>
    </row>
    <row r="451" spans="2:28" x14ac:dyDescent="0.5">
      <c r="B451" s="6"/>
      <c r="C451" s="1"/>
      <c r="D451" s="1"/>
      <c r="E451" s="1"/>
      <c r="F451" s="1"/>
      <c r="G451" s="1"/>
      <c r="N451" s="111"/>
      <c r="O451" s="6"/>
      <c r="P451" s="1"/>
      <c r="AA451" s="6"/>
      <c r="AB451" s="1"/>
    </row>
    <row r="452" spans="2:28" x14ac:dyDescent="0.5">
      <c r="B452" s="6"/>
      <c r="C452" s="1"/>
      <c r="D452" s="1"/>
      <c r="E452" s="1"/>
      <c r="F452" s="1"/>
      <c r="G452" s="1"/>
      <c r="N452" s="111"/>
      <c r="O452" s="6"/>
      <c r="P452" s="1"/>
      <c r="AA452" s="6"/>
      <c r="AB452" s="1"/>
    </row>
    <row r="453" spans="2:28" x14ac:dyDescent="0.5">
      <c r="B453" s="6"/>
      <c r="C453" s="1"/>
      <c r="D453" s="1"/>
      <c r="E453" s="1"/>
      <c r="F453" s="1"/>
      <c r="G453" s="1"/>
      <c r="N453" s="111"/>
      <c r="O453" s="6"/>
      <c r="P453" s="1"/>
      <c r="AA453" s="6"/>
      <c r="AB453" s="1"/>
    </row>
    <row r="454" spans="2:28" x14ac:dyDescent="0.5">
      <c r="B454" s="6"/>
      <c r="C454" s="1"/>
      <c r="D454" s="1"/>
      <c r="E454" s="1"/>
      <c r="F454" s="1"/>
      <c r="G454" s="1"/>
      <c r="N454" s="111"/>
      <c r="O454" s="6"/>
      <c r="P454" s="1"/>
      <c r="AA454" s="6"/>
      <c r="AB454" s="1"/>
    </row>
    <row r="455" spans="2:28" x14ac:dyDescent="0.5">
      <c r="B455" s="6"/>
      <c r="C455" s="1"/>
      <c r="D455" s="1"/>
      <c r="E455" s="1"/>
      <c r="F455" s="1"/>
      <c r="G455" s="1"/>
      <c r="N455" s="111"/>
      <c r="O455" s="6"/>
      <c r="P455" s="1"/>
      <c r="AA455" s="6"/>
      <c r="AB455" s="1"/>
    </row>
    <row r="456" spans="2:28" x14ac:dyDescent="0.5">
      <c r="B456" s="6"/>
      <c r="C456" s="1"/>
      <c r="D456" s="1"/>
      <c r="E456" s="1"/>
      <c r="F456" s="1"/>
      <c r="G456" s="1"/>
      <c r="N456" s="111"/>
      <c r="O456" s="6"/>
      <c r="P456" s="1"/>
      <c r="AA456" s="6"/>
      <c r="AB456" s="1"/>
    </row>
    <row r="457" spans="2:28" x14ac:dyDescent="0.5">
      <c r="B457" s="6"/>
      <c r="C457" s="1"/>
      <c r="D457" s="1"/>
      <c r="E457" s="1"/>
      <c r="F457" s="1"/>
      <c r="G457" s="1"/>
      <c r="N457" s="111"/>
      <c r="O457" s="6"/>
      <c r="P457" s="1"/>
      <c r="AA457" s="6"/>
      <c r="AB457" s="1"/>
    </row>
    <row r="458" spans="2:28" x14ac:dyDescent="0.5">
      <c r="B458" s="6"/>
      <c r="C458" s="1"/>
      <c r="D458" s="1"/>
      <c r="E458" s="1"/>
      <c r="F458" s="1"/>
      <c r="G458" s="1"/>
      <c r="N458" s="111"/>
      <c r="O458" s="6"/>
      <c r="P458" s="1"/>
      <c r="AA458" s="6"/>
      <c r="AB458" s="1"/>
    </row>
    <row r="459" spans="2:28" x14ac:dyDescent="0.5">
      <c r="B459" s="6"/>
      <c r="C459" s="1"/>
      <c r="D459" s="1"/>
      <c r="E459" s="1"/>
      <c r="F459" s="1"/>
      <c r="G459" s="1"/>
      <c r="N459" s="111"/>
      <c r="O459" s="6"/>
      <c r="P459" s="1"/>
      <c r="AA459" s="6"/>
      <c r="AB459" s="1"/>
    </row>
    <row r="460" spans="2:28" x14ac:dyDescent="0.5">
      <c r="B460" s="6"/>
      <c r="C460" s="1"/>
      <c r="D460" s="1"/>
      <c r="E460" s="1"/>
      <c r="F460" s="1"/>
      <c r="G460" s="1"/>
      <c r="N460" s="111"/>
      <c r="O460" s="6"/>
      <c r="P460" s="1"/>
      <c r="AA460" s="6"/>
      <c r="AB460" s="1"/>
    </row>
    <row r="461" spans="2:28" x14ac:dyDescent="0.5">
      <c r="B461" s="6"/>
      <c r="C461" s="1"/>
      <c r="D461" s="1"/>
      <c r="E461" s="1"/>
      <c r="F461" s="1"/>
      <c r="G461" s="1"/>
      <c r="N461" s="111"/>
      <c r="O461" s="6"/>
      <c r="P461" s="1"/>
      <c r="AA461" s="6"/>
      <c r="AB461" s="1"/>
    </row>
    <row r="462" spans="2:28" x14ac:dyDescent="0.5">
      <c r="B462" s="6"/>
      <c r="C462" s="1"/>
      <c r="D462" s="1"/>
      <c r="E462" s="1"/>
      <c r="F462" s="1"/>
      <c r="G462" s="1"/>
      <c r="N462" s="111"/>
      <c r="O462" s="6"/>
      <c r="P462" s="1"/>
      <c r="AA462" s="6"/>
      <c r="AB462" s="1"/>
    </row>
    <row r="463" spans="2:28" x14ac:dyDescent="0.5">
      <c r="B463" s="6"/>
      <c r="C463" s="1"/>
      <c r="D463" s="1"/>
      <c r="E463" s="1"/>
      <c r="F463" s="1"/>
      <c r="G463" s="1"/>
      <c r="N463" s="111"/>
      <c r="O463" s="6"/>
      <c r="P463" s="1"/>
      <c r="AA463" s="6"/>
      <c r="AB463" s="1"/>
    </row>
    <row r="464" spans="2:28" x14ac:dyDescent="0.5">
      <c r="B464" s="6"/>
      <c r="C464" s="1"/>
      <c r="D464" s="1"/>
      <c r="E464" s="1"/>
      <c r="F464" s="1"/>
      <c r="G464" s="1"/>
      <c r="N464" s="111"/>
      <c r="O464" s="6"/>
      <c r="P464" s="1"/>
      <c r="AA464" s="6"/>
      <c r="AB464" s="1"/>
    </row>
    <row r="465" spans="2:28" x14ac:dyDescent="0.5">
      <c r="B465" s="6"/>
      <c r="C465" s="1"/>
      <c r="D465" s="1"/>
      <c r="E465" s="1"/>
      <c r="F465" s="1"/>
      <c r="G465" s="1"/>
      <c r="N465" s="111"/>
      <c r="O465" s="6"/>
      <c r="P465" s="1"/>
      <c r="AA465" s="6"/>
      <c r="AB465" s="1"/>
    </row>
    <row r="466" spans="2:28" x14ac:dyDescent="0.5">
      <c r="B466" s="6"/>
      <c r="C466" s="1"/>
      <c r="D466" s="1"/>
      <c r="E466" s="1"/>
      <c r="F466" s="1"/>
      <c r="G466" s="1"/>
      <c r="N466" s="111"/>
      <c r="O466" s="6"/>
      <c r="P466" s="1"/>
      <c r="AA466" s="6"/>
      <c r="AB466" s="1"/>
    </row>
    <row r="467" spans="2:28" x14ac:dyDescent="0.5">
      <c r="B467" s="6"/>
      <c r="C467" s="1"/>
      <c r="D467" s="1"/>
      <c r="E467" s="1"/>
      <c r="F467" s="1"/>
      <c r="G467" s="1"/>
      <c r="N467" s="111"/>
      <c r="O467" s="6"/>
      <c r="P467" s="1"/>
      <c r="AA467" s="6"/>
      <c r="AB467" s="1"/>
    </row>
    <row r="468" spans="2:28" x14ac:dyDescent="0.5">
      <c r="B468" s="6"/>
      <c r="C468" s="1"/>
      <c r="D468" s="1"/>
      <c r="E468" s="1"/>
      <c r="F468" s="1"/>
      <c r="G468" s="1"/>
      <c r="N468" s="111"/>
      <c r="O468" s="6"/>
      <c r="P468" s="1"/>
      <c r="AA468" s="6"/>
      <c r="AB468" s="1"/>
    </row>
    <row r="469" spans="2:28" x14ac:dyDescent="0.5">
      <c r="B469" s="6"/>
      <c r="C469" s="1"/>
      <c r="D469" s="1"/>
      <c r="E469" s="1"/>
      <c r="F469" s="1"/>
      <c r="G469" s="1"/>
      <c r="N469" s="111"/>
      <c r="O469" s="6"/>
      <c r="P469" s="1"/>
      <c r="AA469" s="6"/>
      <c r="AB469" s="1"/>
    </row>
    <row r="470" spans="2:28" x14ac:dyDescent="0.5">
      <c r="B470" s="6"/>
      <c r="C470" s="1"/>
      <c r="D470" s="1"/>
      <c r="E470" s="1"/>
      <c r="F470" s="1"/>
      <c r="G470" s="1"/>
      <c r="N470" s="111"/>
      <c r="O470" s="6"/>
      <c r="P470" s="1"/>
      <c r="AA470" s="6"/>
      <c r="AB470" s="1"/>
    </row>
    <row r="471" spans="2:28" x14ac:dyDescent="0.5">
      <c r="B471" s="6"/>
      <c r="C471" s="1"/>
      <c r="D471" s="1"/>
      <c r="E471" s="1"/>
      <c r="F471" s="1"/>
      <c r="G471" s="1"/>
      <c r="N471" s="111"/>
      <c r="O471" s="6"/>
      <c r="P471" s="1"/>
      <c r="AA471" s="6"/>
      <c r="AB471" s="1"/>
    </row>
    <row r="472" spans="2:28" x14ac:dyDescent="0.5">
      <c r="B472" s="6"/>
      <c r="C472" s="1"/>
      <c r="D472" s="1"/>
      <c r="E472" s="1"/>
      <c r="F472" s="1"/>
      <c r="G472" s="1"/>
      <c r="N472" s="111"/>
      <c r="O472" s="6"/>
      <c r="P472" s="1"/>
      <c r="AA472" s="6"/>
      <c r="AB472" s="1"/>
    </row>
    <row r="473" spans="2:28" x14ac:dyDescent="0.5">
      <c r="B473" s="6"/>
      <c r="C473" s="1"/>
      <c r="D473" s="1"/>
      <c r="E473" s="1"/>
      <c r="F473" s="1"/>
      <c r="G473" s="1"/>
      <c r="N473" s="111"/>
      <c r="O473" s="6"/>
      <c r="P473" s="1"/>
      <c r="AA473" s="6"/>
      <c r="AB473" s="1"/>
    </row>
    <row r="474" spans="2:28" x14ac:dyDescent="0.5">
      <c r="B474" s="6"/>
      <c r="C474" s="1"/>
      <c r="D474" s="1"/>
      <c r="E474" s="1"/>
      <c r="F474" s="1"/>
      <c r="G474" s="1"/>
      <c r="N474" s="111"/>
      <c r="O474" s="6"/>
      <c r="P474" s="1"/>
      <c r="AA474" s="6"/>
      <c r="AB474" s="1"/>
    </row>
    <row r="475" spans="2:28" x14ac:dyDescent="0.5">
      <c r="B475" s="6"/>
      <c r="C475" s="1"/>
      <c r="D475" s="1"/>
      <c r="E475" s="1"/>
      <c r="F475" s="1"/>
      <c r="G475" s="1"/>
      <c r="N475" s="111"/>
      <c r="O475" s="6"/>
      <c r="P475" s="1"/>
      <c r="AA475" s="6"/>
      <c r="AB475" s="1"/>
    </row>
    <row r="476" spans="2:28" x14ac:dyDescent="0.5">
      <c r="B476" s="6"/>
      <c r="C476" s="1"/>
      <c r="D476" s="1"/>
      <c r="E476" s="1"/>
      <c r="F476" s="1"/>
      <c r="G476" s="1"/>
      <c r="N476" s="111"/>
      <c r="O476" s="6"/>
      <c r="P476" s="1"/>
      <c r="AA476" s="6"/>
      <c r="AB476" s="1"/>
    </row>
    <row r="477" spans="2:28" x14ac:dyDescent="0.5">
      <c r="B477" s="6"/>
      <c r="C477" s="1"/>
      <c r="D477" s="1"/>
      <c r="E477" s="1"/>
      <c r="F477" s="1"/>
      <c r="G477" s="1"/>
      <c r="N477" s="111"/>
      <c r="O477" s="6"/>
      <c r="P477" s="1"/>
      <c r="AA477" s="6"/>
      <c r="AB477" s="1"/>
    </row>
    <row r="478" spans="2:28" x14ac:dyDescent="0.5">
      <c r="B478" s="6"/>
      <c r="C478" s="1"/>
      <c r="D478" s="1"/>
      <c r="E478" s="1"/>
      <c r="F478" s="1"/>
      <c r="G478" s="1"/>
      <c r="N478" s="111"/>
      <c r="O478" s="6"/>
      <c r="P478" s="1"/>
      <c r="AA478" s="6"/>
      <c r="AB478" s="1"/>
    </row>
    <row r="479" spans="2:28" x14ac:dyDescent="0.5">
      <c r="B479" s="6"/>
      <c r="C479" s="1"/>
      <c r="D479" s="1"/>
      <c r="E479" s="1"/>
      <c r="F479" s="1"/>
      <c r="G479" s="1"/>
      <c r="N479" s="111"/>
      <c r="O479" s="6"/>
      <c r="P479" s="1"/>
      <c r="AA479" s="6"/>
      <c r="AB479" s="1"/>
    </row>
    <row r="480" spans="2:28" x14ac:dyDescent="0.5">
      <c r="B480" s="6"/>
      <c r="C480" s="1"/>
      <c r="D480" s="1"/>
      <c r="E480" s="1"/>
      <c r="F480" s="1"/>
      <c r="G480" s="1"/>
      <c r="N480" s="111"/>
      <c r="O480" s="6"/>
      <c r="P480" s="1"/>
      <c r="AA480" s="6"/>
      <c r="AB480" s="1"/>
    </row>
    <row r="481" spans="2:28" x14ac:dyDescent="0.5">
      <c r="B481" s="6"/>
      <c r="C481" s="1"/>
      <c r="D481" s="1"/>
      <c r="E481" s="1"/>
      <c r="F481" s="1"/>
      <c r="G481" s="1"/>
      <c r="N481" s="111"/>
      <c r="O481" s="6"/>
      <c r="P481" s="1"/>
      <c r="AA481" s="6"/>
      <c r="AB481" s="1"/>
    </row>
    <row r="482" spans="2:28" x14ac:dyDescent="0.5">
      <c r="B482" s="6"/>
      <c r="C482" s="1"/>
      <c r="D482" s="1"/>
      <c r="E482" s="1"/>
      <c r="F482" s="1"/>
      <c r="G482" s="1"/>
      <c r="N482" s="111"/>
      <c r="O482" s="6"/>
      <c r="P482" s="1"/>
      <c r="AA482" s="6"/>
      <c r="AB482" s="1"/>
    </row>
    <row r="483" spans="2:28" x14ac:dyDescent="0.5">
      <c r="B483" s="6"/>
      <c r="C483" s="1"/>
      <c r="D483" s="1"/>
      <c r="E483" s="1"/>
      <c r="F483" s="1"/>
      <c r="G483" s="1"/>
      <c r="N483" s="111"/>
      <c r="O483" s="6"/>
      <c r="P483" s="1"/>
      <c r="AA483" s="6"/>
      <c r="AB483" s="1"/>
    </row>
    <row r="484" spans="2:28" x14ac:dyDescent="0.5">
      <c r="B484" s="6"/>
      <c r="C484" s="1"/>
      <c r="D484" s="1"/>
      <c r="E484" s="1"/>
      <c r="F484" s="1"/>
      <c r="G484" s="1"/>
      <c r="N484" s="111"/>
      <c r="O484" s="6"/>
      <c r="P484" s="1"/>
      <c r="AA484" s="6"/>
      <c r="AB484" s="1"/>
    </row>
    <row r="485" spans="2:28" x14ac:dyDescent="0.5">
      <c r="B485" s="6"/>
      <c r="C485" s="1"/>
      <c r="D485" s="1"/>
      <c r="E485" s="1"/>
      <c r="F485" s="1"/>
      <c r="G485" s="1"/>
      <c r="N485" s="111"/>
      <c r="O485" s="6"/>
      <c r="P485" s="1"/>
      <c r="AA485" s="6"/>
      <c r="AB485" s="1"/>
    </row>
    <row r="486" spans="2:28" x14ac:dyDescent="0.5">
      <c r="B486" s="6"/>
      <c r="C486" s="1"/>
      <c r="D486" s="1"/>
      <c r="E486" s="1"/>
      <c r="F486" s="1"/>
      <c r="G486" s="1"/>
      <c r="N486" s="111"/>
      <c r="O486" s="6"/>
      <c r="P486" s="1"/>
      <c r="AA486" s="6"/>
      <c r="AB486" s="1"/>
    </row>
    <row r="487" spans="2:28" x14ac:dyDescent="0.5">
      <c r="B487" s="6"/>
      <c r="C487" s="1"/>
      <c r="D487" s="1"/>
      <c r="E487" s="1"/>
      <c r="F487" s="1"/>
      <c r="G487" s="1"/>
      <c r="N487" s="111"/>
      <c r="O487" s="6"/>
      <c r="P487" s="1"/>
      <c r="AA487" s="6"/>
      <c r="AB487" s="1"/>
    </row>
    <row r="488" spans="2:28" x14ac:dyDescent="0.5">
      <c r="B488" s="6"/>
      <c r="C488" s="1"/>
      <c r="D488" s="1"/>
      <c r="E488" s="1"/>
      <c r="F488" s="1"/>
      <c r="G488" s="1"/>
      <c r="N488" s="111"/>
      <c r="O488" s="6"/>
      <c r="P488" s="1"/>
      <c r="AA488" s="6"/>
      <c r="AB488" s="1"/>
    </row>
    <row r="489" spans="2:28" x14ac:dyDescent="0.5">
      <c r="B489" s="6"/>
      <c r="C489" s="1"/>
      <c r="D489" s="1"/>
      <c r="E489" s="1"/>
      <c r="F489" s="1"/>
      <c r="G489" s="1"/>
      <c r="N489" s="111"/>
      <c r="O489" s="6"/>
      <c r="P489" s="1"/>
      <c r="AA489" s="6"/>
      <c r="AB489" s="1"/>
    </row>
    <row r="490" spans="2:28" x14ac:dyDescent="0.5">
      <c r="B490" s="6"/>
      <c r="C490" s="1"/>
      <c r="D490" s="1"/>
      <c r="E490" s="1"/>
      <c r="F490" s="1"/>
      <c r="G490" s="1"/>
      <c r="N490" s="111"/>
      <c r="O490" s="6"/>
      <c r="P490" s="1"/>
      <c r="AA490" s="6"/>
      <c r="AB490" s="1"/>
    </row>
    <row r="491" spans="2:28" x14ac:dyDescent="0.5">
      <c r="B491" s="6"/>
      <c r="C491" s="1"/>
      <c r="D491" s="1"/>
      <c r="E491" s="1"/>
      <c r="F491" s="1"/>
      <c r="G491" s="1"/>
      <c r="N491" s="111"/>
      <c r="O491" s="6"/>
      <c r="P491" s="1"/>
      <c r="AA491" s="6"/>
      <c r="AB491" s="1"/>
    </row>
    <row r="492" spans="2:28" x14ac:dyDescent="0.5">
      <c r="B492" s="6"/>
      <c r="C492" s="1"/>
      <c r="D492" s="1"/>
      <c r="E492" s="1"/>
      <c r="F492" s="1"/>
      <c r="G492" s="1"/>
      <c r="N492" s="111"/>
      <c r="O492" s="6"/>
      <c r="P492" s="1"/>
      <c r="AA492" s="6"/>
      <c r="AB492" s="1"/>
    </row>
    <row r="493" spans="2:28" x14ac:dyDescent="0.5">
      <c r="B493" s="6"/>
      <c r="C493" s="1"/>
      <c r="D493" s="1"/>
      <c r="E493" s="1"/>
      <c r="F493" s="1"/>
      <c r="G493" s="1"/>
      <c r="N493" s="111"/>
      <c r="O493" s="6"/>
      <c r="P493" s="1"/>
      <c r="AA493" s="6"/>
      <c r="AB493" s="1"/>
    </row>
    <row r="494" spans="2:28" x14ac:dyDescent="0.5">
      <c r="B494" s="6"/>
      <c r="C494" s="1"/>
      <c r="D494" s="1"/>
      <c r="E494" s="1"/>
      <c r="F494" s="1"/>
      <c r="G494" s="1"/>
      <c r="N494" s="111"/>
      <c r="O494" s="6"/>
      <c r="P494" s="1"/>
      <c r="AA494" s="6"/>
      <c r="AB494" s="1"/>
    </row>
    <row r="495" spans="2:28" x14ac:dyDescent="0.5">
      <c r="B495" s="6"/>
      <c r="C495" s="1"/>
      <c r="D495" s="1"/>
      <c r="E495" s="1"/>
      <c r="F495" s="1"/>
      <c r="G495" s="1"/>
      <c r="N495" s="111"/>
      <c r="O495" s="6"/>
      <c r="P495" s="1"/>
      <c r="AA495" s="6"/>
      <c r="AB495" s="1"/>
    </row>
    <row r="496" spans="2:28" x14ac:dyDescent="0.5">
      <c r="B496" s="6"/>
      <c r="C496" s="1"/>
      <c r="D496" s="1"/>
      <c r="E496" s="1"/>
      <c r="F496" s="1"/>
      <c r="G496" s="1"/>
      <c r="N496" s="111"/>
      <c r="O496" s="6"/>
      <c r="P496" s="1"/>
      <c r="AA496" s="6"/>
      <c r="AB496" s="1"/>
    </row>
    <row r="497" spans="2:28" x14ac:dyDescent="0.5">
      <c r="B497" s="6"/>
      <c r="C497" s="1"/>
      <c r="D497" s="1"/>
      <c r="E497" s="1"/>
      <c r="F497" s="1"/>
      <c r="G497" s="1"/>
      <c r="N497" s="111"/>
      <c r="O497" s="6"/>
      <c r="P497" s="1"/>
      <c r="AA497" s="6"/>
      <c r="AB497" s="1"/>
    </row>
    <row r="498" spans="2:28" x14ac:dyDescent="0.5">
      <c r="B498" s="6"/>
      <c r="C498" s="1"/>
      <c r="D498" s="1"/>
      <c r="E498" s="1"/>
      <c r="F498" s="1"/>
      <c r="G498" s="1"/>
      <c r="N498" s="111"/>
      <c r="O498" s="6"/>
      <c r="P498" s="1"/>
      <c r="AA498" s="6"/>
      <c r="AB498" s="1"/>
    </row>
    <row r="499" spans="2:28" x14ac:dyDescent="0.5">
      <c r="B499" s="6"/>
      <c r="C499" s="1"/>
      <c r="D499" s="1"/>
      <c r="E499" s="1"/>
      <c r="F499" s="1"/>
      <c r="G499" s="1"/>
      <c r="N499" s="111"/>
      <c r="O499" s="6"/>
      <c r="P499" s="1"/>
      <c r="AA499" s="6"/>
      <c r="AB499" s="1"/>
    </row>
    <row r="500" spans="2:28" x14ac:dyDescent="0.5">
      <c r="B500" s="6"/>
      <c r="C500" s="1"/>
      <c r="D500" s="1"/>
      <c r="E500" s="1"/>
      <c r="F500" s="1"/>
      <c r="G500" s="1"/>
      <c r="N500" s="111"/>
      <c r="O500" s="6"/>
      <c r="P500" s="1"/>
      <c r="AA500" s="6"/>
      <c r="AB500" s="1"/>
    </row>
    <row r="501" spans="2:28" x14ac:dyDescent="0.5">
      <c r="B501" s="6"/>
      <c r="C501" s="1"/>
      <c r="D501" s="1"/>
      <c r="E501" s="1"/>
      <c r="F501" s="1"/>
      <c r="G501" s="1"/>
      <c r="N501" s="111"/>
      <c r="O501" s="6"/>
      <c r="P501" s="1"/>
      <c r="AA501" s="6"/>
      <c r="AB501" s="1"/>
    </row>
    <row r="502" spans="2:28" x14ac:dyDescent="0.5">
      <c r="B502" s="6"/>
      <c r="C502" s="1"/>
      <c r="D502" s="1"/>
      <c r="E502" s="1"/>
      <c r="F502" s="1"/>
      <c r="G502" s="1"/>
      <c r="N502" s="111"/>
      <c r="O502" s="6"/>
      <c r="P502" s="1"/>
      <c r="AA502" s="6"/>
      <c r="AB502" s="1"/>
    </row>
    <row r="503" spans="2:28" x14ac:dyDescent="0.5">
      <c r="B503" s="6"/>
      <c r="C503" s="1"/>
      <c r="D503" s="1"/>
      <c r="E503" s="1"/>
      <c r="F503" s="1"/>
      <c r="G503" s="1"/>
      <c r="N503" s="111"/>
      <c r="O503" s="6"/>
      <c r="P503" s="1"/>
      <c r="AA503" s="6"/>
      <c r="AB503" s="1"/>
    </row>
    <row r="504" spans="2:28" x14ac:dyDescent="0.5">
      <c r="B504" s="6"/>
      <c r="C504" s="1"/>
      <c r="D504" s="1"/>
      <c r="E504" s="1"/>
      <c r="F504" s="1"/>
      <c r="G504" s="1"/>
      <c r="N504" s="111"/>
      <c r="O504" s="6"/>
      <c r="P504" s="1"/>
      <c r="AA504" s="6"/>
      <c r="AB504" s="1"/>
    </row>
    <row r="505" spans="2:28" x14ac:dyDescent="0.5">
      <c r="B505" s="6"/>
      <c r="C505" s="1"/>
      <c r="D505" s="1"/>
      <c r="E505" s="1"/>
      <c r="F505" s="1"/>
      <c r="G505" s="1"/>
      <c r="N505" s="111"/>
      <c r="O505" s="6"/>
      <c r="P505" s="1"/>
      <c r="AA505" s="6"/>
      <c r="AB505" s="1"/>
    </row>
    <row r="506" spans="2:28" x14ac:dyDescent="0.5">
      <c r="B506" s="6"/>
      <c r="C506" s="1"/>
      <c r="D506" s="1"/>
      <c r="E506" s="1"/>
      <c r="F506" s="1"/>
      <c r="G506" s="1"/>
      <c r="N506" s="111"/>
      <c r="O506" s="6"/>
      <c r="P506" s="1"/>
      <c r="AA506" s="6"/>
      <c r="AB506" s="1"/>
    </row>
    <row r="507" spans="2:28" x14ac:dyDescent="0.5">
      <c r="B507" s="6"/>
      <c r="C507" s="1"/>
      <c r="D507" s="1"/>
      <c r="E507" s="1"/>
      <c r="F507" s="1"/>
      <c r="G507" s="1"/>
      <c r="N507" s="111"/>
      <c r="O507" s="6"/>
      <c r="P507" s="1"/>
      <c r="AA507" s="6"/>
      <c r="AB507" s="1"/>
    </row>
    <row r="508" spans="2:28" x14ac:dyDescent="0.5">
      <c r="B508" s="6"/>
      <c r="C508" s="1"/>
      <c r="D508" s="1"/>
      <c r="E508" s="1"/>
      <c r="F508" s="1"/>
      <c r="G508" s="1"/>
      <c r="N508" s="111"/>
      <c r="O508" s="6"/>
      <c r="P508" s="1"/>
      <c r="AA508" s="6"/>
      <c r="AB508" s="1"/>
    </row>
  </sheetData>
  <sheetProtection algorithmName="SHA-512" hashValue="zcPMzT5dg01xS/gxEIaHar0On6zLxSINmvOFYMtMn2N6tNH908NmGAuZvuV+3LK1cCngISNBfrUCn1YP9WQP4g==" saltValue="2yXBznhLdEzB6wTnPHl4XQ==" spinCount="100000" sheet="1" objects="1" scenarios="1" selectLockedCells="1"/>
  <mergeCells count="8">
    <mergeCell ref="AN12:AP12"/>
    <mergeCell ref="AQ12:AV12"/>
    <mergeCell ref="C12:G12"/>
    <mergeCell ref="H12:M12"/>
    <mergeCell ref="P12:S12"/>
    <mergeCell ref="T12:Y12"/>
    <mergeCell ref="AB12:AE12"/>
    <mergeCell ref="AF12:AK12"/>
  </mergeCells>
  <conditionalFormatting sqref="H14:M44">
    <cfRule type="expression" dxfId="144" priority="10">
      <formula>AND($B$11=$B14,$B$2=H$13)</formula>
    </cfRule>
    <cfRule type="cellIs" dxfId="143" priority="18" operator="equal">
      <formula>$N14</formula>
    </cfRule>
  </conditionalFormatting>
  <conditionalFormatting sqref="T15:Y29">
    <cfRule type="cellIs" dxfId="142" priority="17" operator="equal">
      <formula>$Z15</formula>
    </cfRule>
  </conditionalFormatting>
  <conditionalFormatting sqref="AF15:AK29">
    <cfRule type="cellIs" dxfId="141" priority="16" operator="equal">
      <formula>$AL15</formula>
    </cfRule>
  </conditionalFormatting>
  <conditionalFormatting sqref="AQ15:AV21">
    <cfRule type="cellIs" dxfId="140" priority="15" operator="equal">
      <formula>$AW15</formula>
    </cfRule>
  </conditionalFormatting>
  <conditionalFormatting sqref="H13:M13 T13:Y13 AF13:AK13 AQ13:AV13">
    <cfRule type="cellIs" dxfId="139" priority="14" operator="equal">
      <formula>$B$2</formula>
    </cfRule>
  </conditionalFormatting>
  <conditionalFormatting sqref="T14:Y14 AF14:AK14 AQ14:AV14">
    <cfRule type="expression" dxfId="138" priority="13">
      <formula>$B$2=T13</formula>
    </cfRule>
  </conditionalFormatting>
  <conditionalFormatting sqref="C14:G44">
    <cfRule type="expression" dxfId="137" priority="12">
      <formula>AND($B$11&lt;&gt;$B14,$B$10&gt;0)</formula>
    </cfRule>
  </conditionalFormatting>
  <conditionalFormatting sqref="B14:B44">
    <cfRule type="cellIs" dxfId="136" priority="11" operator="equal">
      <formula>$B$11</formula>
    </cfRule>
  </conditionalFormatting>
  <conditionalFormatting sqref="O14:O29">
    <cfRule type="cellIs" dxfId="135" priority="9" operator="equal">
      <formula>$O$11</formula>
    </cfRule>
  </conditionalFormatting>
  <conditionalFormatting sqref="AA14:AA29">
    <cfRule type="cellIs" dxfId="134" priority="8" operator="equal">
      <formula>$AA$11</formula>
    </cfRule>
  </conditionalFormatting>
  <conditionalFormatting sqref="AM14:AM21">
    <cfRule type="cellIs" dxfId="133" priority="7" operator="equal">
      <formula>$AM$11</formula>
    </cfRule>
  </conditionalFormatting>
  <conditionalFormatting sqref="T14:Y29">
    <cfRule type="expression" dxfId="132" priority="6">
      <formula>AND($O$11=$O14,T$13=$B$2)</formula>
    </cfRule>
  </conditionalFormatting>
  <conditionalFormatting sqref="P14:S29">
    <cfRule type="expression" dxfId="131" priority="5">
      <formula>AND($O14&lt;&gt;$O$11,$O$10&gt;0)</formula>
    </cfRule>
  </conditionalFormatting>
  <conditionalFormatting sqref="AF14:AK29">
    <cfRule type="expression" dxfId="130" priority="4">
      <formula>AND($AA14=$AA$11,AF$13=$B$2)</formula>
    </cfRule>
  </conditionalFormatting>
  <conditionalFormatting sqref="AB14:AE29">
    <cfRule type="expression" dxfId="129" priority="3">
      <formula>AND($AA14&lt;&gt;$AA$11,$AA$10&gt;0)</formula>
    </cfRule>
  </conditionalFormatting>
  <conditionalFormatting sqref="AQ14:AV21">
    <cfRule type="expression" dxfId="128" priority="2">
      <formula>AND($AM14=$AM$11,AQ$13=$B$2)</formula>
    </cfRule>
  </conditionalFormatting>
  <conditionalFormatting sqref="AN14:AP21">
    <cfRule type="expression" dxfId="127" priority="1">
      <formula>AND($AM14&lt;&gt;$AM$11,$AM$10&gt;0)</formula>
    </cfRule>
  </conditionalFormatting>
  <dataValidations count="6">
    <dataValidation type="list" allowBlank="1" showInputMessage="1" showErrorMessage="1" sqref="AM10" xr:uid="{3FD26D2A-CCA7-4A97-8723-7DF46B640564}">
      <formula1>$AW$14:$AW$21</formula1>
    </dataValidation>
    <dataValidation type="list" allowBlank="1" showInputMessage="1" showErrorMessage="1" sqref="AA10" xr:uid="{F97F398A-50A0-4752-AB09-C84D747A29C0}">
      <formula1>$AL$14:$AL$29</formula1>
    </dataValidation>
    <dataValidation type="list" allowBlank="1" showInputMessage="1" showErrorMessage="1" sqref="O10" xr:uid="{F91B6F24-0E4E-4D32-8D07-004E984490F8}">
      <formula1>$Z$14:$Z$29</formula1>
    </dataValidation>
    <dataValidation type="list" allowBlank="1" showInputMessage="1" showErrorMessage="1" sqref="B2" xr:uid="{FDDD904F-45EE-41F5-BCD9-29AE18DF3313}">
      <formula1>$H$13:$M$13</formula1>
    </dataValidation>
    <dataValidation allowBlank="1" showInputMessage="1" showErrorMessage="1" errorTitle="Select the amp rating" error="Possible values are:_x000a_10_x000a_25_x000a_60_x000a_100_x000a_125" sqref="B11 AA11 O11 AM11" xr:uid="{B5C8325D-0637-4A17-9F03-9095D25E63CC}"/>
    <dataValidation type="list" allowBlank="1" showInputMessage="1" showErrorMessage="1" sqref="B10" xr:uid="{7D8345DA-C592-40E6-8647-9AC2BE3C3067}">
      <formula1>$N$14:$N$44</formula1>
    </dataValidation>
  </dataValidations>
  <pageMargins left="0.7" right="0.7" top="0.75" bottom="0.75" header="0.3" footer="0.3"/>
  <pageSetup scale="39" orientation="landscape" r:id="rId1"/>
  <headerFooter>
    <oddHeader>&amp;L&amp;"ABB Logo,Plain"&amp;40&amp;KFF0000ABB&amp;24&amp;KFF0000
&amp;"-,Regular"&amp;18&amp;KFF0000___</oddHeader>
    <oddFooter>&amp;F</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A6018-8C24-4F73-B443-BEF9A318838B}">
  <sheetPr>
    <pageSetUpPr fitToPage="1"/>
  </sheetPr>
  <dimension ref="B1:Z509"/>
  <sheetViews>
    <sheetView showGridLines="0" zoomScale="70" zoomScaleNormal="70" workbookViewId="0">
      <pane ySplit="13" topLeftCell="A14" activePane="bottomLeft" state="frozen"/>
      <selection activeCell="B1" sqref="B1"/>
      <selection pane="bottomLeft" activeCell="B2" sqref="B2"/>
    </sheetView>
  </sheetViews>
  <sheetFormatPr defaultColWidth="9.1796875" defaultRowHeight="21" x14ac:dyDescent="0.5"/>
  <cols>
    <col min="1" max="1" width="1.81640625" style="3" customWidth="1"/>
    <col min="2" max="2" width="12.1796875" style="7" customWidth="1"/>
    <col min="3" max="6" width="3" style="2" customWidth="1"/>
    <col min="7" max="10" width="8.453125" style="8" bestFit="1" customWidth="1"/>
    <col min="11" max="11" width="9.1796875" style="107"/>
    <col min="12" max="12" width="12.1796875" style="7" customWidth="1"/>
    <col min="13" max="16" width="3" style="3" customWidth="1"/>
    <col min="17" max="20" width="7.54296875" style="3" bestFit="1" customWidth="1"/>
    <col min="21" max="21" width="9.1796875" style="112"/>
    <col min="22" max="16384" width="9.1796875" style="3"/>
  </cols>
  <sheetData>
    <row r="1" spans="2:26" ht="21.5" thickBot="1" x14ac:dyDescent="0.55000000000000004"/>
    <row r="2" spans="2:26" s="165" customFormat="1" ht="21.5" thickBot="1" x14ac:dyDescent="0.55000000000000004">
      <c r="B2" s="146"/>
      <c r="C2" s="9" t="s">
        <v>142</v>
      </c>
      <c r="D2" s="166"/>
      <c r="E2" s="166"/>
      <c r="F2" s="166"/>
      <c r="H2" s="8"/>
      <c r="I2" s="8"/>
      <c r="J2" s="8"/>
      <c r="K2" s="167"/>
      <c r="U2" s="168"/>
    </row>
    <row r="3" spans="2:26" s="171" customFormat="1" ht="26" x14ac:dyDescent="0.6">
      <c r="C3" s="172"/>
      <c r="D3" s="172"/>
      <c r="E3" s="172"/>
      <c r="F3" s="172"/>
      <c r="G3" s="172"/>
      <c r="H3" s="172"/>
      <c r="I3" s="172"/>
      <c r="J3" s="172"/>
      <c r="K3" s="172"/>
      <c r="L3" s="172"/>
      <c r="M3" s="172"/>
      <c r="N3" s="172"/>
      <c r="O3" s="172"/>
      <c r="P3" s="172"/>
      <c r="Q3" s="172"/>
      <c r="R3" s="172"/>
      <c r="S3" s="172"/>
      <c r="T3" s="172"/>
      <c r="U3" s="172"/>
      <c r="V3" s="172"/>
      <c r="W3" s="172"/>
      <c r="X3" s="172"/>
      <c r="Y3" s="172"/>
      <c r="Z3" s="172"/>
    </row>
    <row r="4" spans="2:26" s="171" customFormat="1" ht="26" x14ac:dyDescent="0.6">
      <c r="C4" s="172"/>
      <c r="D4" s="172"/>
      <c r="E4" s="172"/>
      <c r="F4" s="172"/>
      <c r="G4" s="172"/>
      <c r="H4" s="172"/>
      <c r="I4" s="172"/>
      <c r="J4" s="172"/>
      <c r="K4" s="172"/>
      <c r="L4" s="172"/>
      <c r="M4" s="172"/>
      <c r="N4" s="172"/>
      <c r="O4" s="172"/>
      <c r="P4" s="172"/>
      <c r="Q4" s="172"/>
      <c r="R4" s="172"/>
      <c r="S4" s="172"/>
      <c r="T4" s="172"/>
      <c r="U4" s="172"/>
      <c r="V4" s="172"/>
      <c r="W4" s="172"/>
      <c r="X4" s="172"/>
      <c r="Y4" s="172"/>
      <c r="Z4" s="172"/>
    </row>
    <row r="5" spans="2:26" s="171" customFormat="1" ht="26" x14ac:dyDescent="0.6">
      <c r="C5" s="172"/>
      <c r="D5" s="172"/>
      <c r="E5" s="172"/>
      <c r="F5" s="172"/>
      <c r="G5" s="172"/>
      <c r="H5" s="172"/>
      <c r="I5" s="172"/>
      <c r="J5" s="172"/>
      <c r="K5" s="172"/>
      <c r="L5" s="172"/>
      <c r="M5" s="172"/>
      <c r="N5" s="172"/>
      <c r="O5" s="172"/>
      <c r="P5" s="172"/>
      <c r="Q5" s="172"/>
      <c r="R5" s="172"/>
      <c r="S5" s="172"/>
      <c r="T5" s="172"/>
      <c r="U5" s="172"/>
      <c r="V5" s="172"/>
      <c r="W5" s="172"/>
      <c r="X5" s="172"/>
      <c r="Y5" s="172"/>
      <c r="Z5" s="172"/>
    </row>
    <row r="6" spans="2:26" s="171" customFormat="1" ht="26" x14ac:dyDescent="0.6">
      <c r="C6" s="172"/>
      <c r="D6" s="172"/>
      <c r="E6" s="172"/>
      <c r="F6" s="172"/>
      <c r="G6" s="172"/>
      <c r="H6" s="172"/>
      <c r="I6" s="172"/>
      <c r="J6" s="172"/>
      <c r="K6" s="172"/>
      <c r="L6" s="172"/>
      <c r="M6" s="172"/>
      <c r="N6" s="172"/>
      <c r="O6" s="172"/>
      <c r="P6" s="172"/>
      <c r="Q6" s="172"/>
      <c r="R6" s="172"/>
      <c r="S6" s="172"/>
      <c r="T6" s="172"/>
      <c r="U6" s="172"/>
      <c r="V6" s="172"/>
      <c r="W6" s="172"/>
      <c r="X6" s="172"/>
      <c r="Y6" s="172"/>
      <c r="Z6" s="172"/>
    </row>
    <row r="7" spans="2:26" s="171" customFormat="1" ht="26" x14ac:dyDescent="0.6">
      <c r="C7" s="172"/>
      <c r="D7" s="172"/>
      <c r="E7" s="172"/>
      <c r="F7" s="172"/>
      <c r="G7" s="172"/>
      <c r="H7" s="172"/>
      <c r="I7" s="172"/>
      <c r="J7" s="172"/>
      <c r="K7" s="172"/>
      <c r="L7" s="172"/>
      <c r="M7" s="172"/>
      <c r="N7" s="172"/>
      <c r="O7" s="172"/>
      <c r="P7" s="172"/>
      <c r="Q7" s="172"/>
      <c r="R7" s="172"/>
      <c r="S7" s="172"/>
      <c r="T7" s="172"/>
      <c r="U7" s="172"/>
      <c r="V7" s="172"/>
      <c r="W7" s="172"/>
      <c r="X7" s="172"/>
      <c r="Y7" s="172"/>
      <c r="Z7" s="172"/>
    </row>
    <row r="8" spans="2:26" s="171" customFormat="1" ht="26" x14ac:dyDescent="0.6">
      <c r="C8" s="172"/>
      <c r="D8" s="172"/>
      <c r="E8" s="172"/>
      <c r="F8" s="172"/>
      <c r="G8" s="172"/>
      <c r="H8" s="172"/>
      <c r="I8" s="172"/>
      <c r="J8" s="172"/>
      <c r="K8" s="172"/>
      <c r="L8" s="172"/>
      <c r="M8" s="172"/>
      <c r="N8" s="172"/>
      <c r="O8" s="172"/>
      <c r="P8" s="172"/>
      <c r="Q8" s="172"/>
      <c r="R8" s="172"/>
      <c r="S8" s="172"/>
      <c r="T8" s="172"/>
      <c r="U8" s="172"/>
      <c r="V8" s="172"/>
      <c r="W8" s="172"/>
      <c r="X8" s="172"/>
      <c r="Y8" s="172"/>
      <c r="Z8" s="172"/>
    </row>
    <row r="9" spans="2:26" s="171" customFormat="1" ht="26.5" thickBot="1" x14ac:dyDescent="0.65">
      <c r="C9" s="172"/>
      <c r="D9" s="172"/>
      <c r="E9" s="172"/>
      <c r="F9" s="172"/>
      <c r="G9" s="172"/>
      <c r="H9" s="172"/>
      <c r="I9" s="172"/>
      <c r="J9" s="172"/>
      <c r="K9" s="172"/>
      <c r="L9" s="172"/>
      <c r="M9" s="172"/>
      <c r="N9" s="172"/>
      <c r="O9" s="172"/>
      <c r="P9" s="172"/>
      <c r="Q9" s="172"/>
      <c r="R9" s="172"/>
      <c r="S9" s="172"/>
      <c r="T9" s="172"/>
      <c r="U9" s="172"/>
      <c r="V9" s="172"/>
      <c r="W9" s="172"/>
      <c r="X9" s="172"/>
      <c r="Y9" s="172"/>
      <c r="Z9" s="172"/>
    </row>
    <row r="10" spans="2:26" s="165" customFormat="1" ht="21.5" thickBot="1" x14ac:dyDescent="0.55000000000000004">
      <c r="B10" s="146"/>
      <c r="C10" s="9" t="s">
        <v>18</v>
      </c>
      <c r="D10" s="166"/>
      <c r="E10" s="166"/>
      <c r="F10" s="166"/>
      <c r="H10" s="8"/>
      <c r="I10" s="8"/>
      <c r="J10" s="8"/>
      <c r="K10" s="167"/>
      <c r="L10" s="146"/>
      <c r="M10" s="9" t="s">
        <v>139</v>
      </c>
      <c r="U10" s="168"/>
    </row>
    <row r="11" spans="2:26" s="112" customFormat="1" ht="21.5" thickBot="1" x14ac:dyDescent="0.55000000000000004">
      <c r="B11" s="142">
        <f>IFERROR(B10/$B$2,0)</f>
        <v>0</v>
      </c>
      <c r="C11" s="143" t="s">
        <v>8</v>
      </c>
      <c r="D11" s="144"/>
      <c r="E11" s="144"/>
      <c r="F11" s="144"/>
      <c r="H11" s="145"/>
      <c r="I11" s="145"/>
      <c r="J11" s="145"/>
      <c r="K11" s="107"/>
      <c r="L11" s="142">
        <f>IFERROR(L10/$B$2,L10)</f>
        <v>0</v>
      </c>
      <c r="M11" s="143" t="s">
        <v>8</v>
      </c>
    </row>
    <row r="12" spans="2:26" ht="21.75" customHeight="1" thickBot="1" x14ac:dyDescent="0.55000000000000004">
      <c r="B12" s="116" t="s">
        <v>2</v>
      </c>
      <c r="C12" s="359" t="s">
        <v>29</v>
      </c>
      <c r="D12" s="360"/>
      <c r="E12" s="360"/>
      <c r="F12" s="361"/>
      <c r="G12" s="362" t="s">
        <v>141</v>
      </c>
      <c r="H12" s="363"/>
      <c r="I12" s="363"/>
      <c r="J12" s="364"/>
      <c r="L12" s="116" t="str">
        <f>$B$12</f>
        <v>XT5</v>
      </c>
      <c r="M12" s="365" t="s">
        <v>15</v>
      </c>
      <c r="N12" s="366"/>
      <c r="O12" s="366"/>
      <c r="P12" s="367"/>
      <c r="Q12" s="362" t="s">
        <v>140</v>
      </c>
      <c r="R12" s="363"/>
      <c r="S12" s="363"/>
      <c r="T12" s="364"/>
    </row>
    <row r="13" spans="2:26" s="134" customFormat="1" ht="39.75" customHeight="1" thickBot="1" x14ac:dyDescent="0.4">
      <c r="B13" s="94" t="s">
        <v>5</v>
      </c>
      <c r="C13" s="35">
        <v>0.04</v>
      </c>
      <c r="D13" s="26">
        <v>0.08</v>
      </c>
      <c r="E13" s="26">
        <v>0.16</v>
      </c>
      <c r="F13" s="36">
        <v>0.32</v>
      </c>
      <c r="G13" s="95">
        <v>250</v>
      </c>
      <c r="H13" s="31">
        <v>300</v>
      </c>
      <c r="I13" s="31">
        <v>400</v>
      </c>
      <c r="J13" s="32">
        <v>600</v>
      </c>
      <c r="K13" s="136">
        <f>IFERROR(MATCH($B$2,G13:J13,0),6)</f>
        <v>6</v>
      </c>
      <c r="L13" s="94" t="s">
        <v>5</v>
      </c>
      <c r="M13" s="35">
        <v>1</v>
      </c>
      <c r="N13" s="26">
        <v>1.5</v>
      </c>
      <c r="O13" s="26">
        <v>2</v>
      </c>
      <c r="P13" s="36">
        <v>5.5</v>
      </c>
      <c r="Q13" s="34">
        <f>G13</f>
        <v>250</v>
      </c>
      <c r="R13" s="31">
        <f>H13</f>
        <v>300</v>
      </c>
      <c r="S13" s="31">
        <f>I13</f>
        <v>400</v>
      </c>
      <c r="T13" s="32">
        <f>J13</f>
        <v>600</v>
      </c>
      <c r="U13" s="136">
        <f>IFERROR(MATCH($B$2,Q13:T13,0),6)</f>
        <v>6</v>
      </c>
    </row>
    <row r="14" spans="2:26" ht="30" customHeight="1" x14ac:dyDescent="0.35">
      <c r="B14" s="66">
        <v>0.4</v>
      </c>
      <c r="C14" s="10" t="s">
        <v>6</v>
      </c>
      <c r="D14" s="4" t="s">
        <v>6</v>
      </c>
      <c r="E14" s="4" t="s">
        <v>6</v>
      </c>
      <c r="F14" s="11" t="s">
        <v>6</v>
      </c>
      <c r="G14" s="90">
        <f>$B14*G$13</f>
        <v>100</v>
      </c>
      <c r="H14" s="77">
        <f t="shared" ref="H14:J29" si="0">$B14*H$13</f>
        <v>120</v>
      </c>
      <c r="I14" s="77">
        <f t="shared" si="0"/>
        <v>160</v>
      </c>
      <c r="J14" s="74">
        <f t="shared" si="0"/>
        <v>240</v>
      </c>
      <c r="K14" s="109" cm="1">
        <f t="array" ref="K14">IFERROR(INDEX(G14:J14,1,K$13),0)</f>
        <v>0</v>
      </c>
      <c r="L14" s="66" t="s">
        <v>9</v>
      </c>
      <c r="M14" s="118" t="s">
        <v>6</v>
      </c>
      <c r="N14" s="23" t="s">
        <v>6</v>
      </c>
      <c r="O14" s="23" t="s">
        <v>6</v>
      </c>
      <c r="P14" s="119" t="s">
        <v>6</v>
      </c>
      <c r="Q14" s="24" t="s">
        <v>9</v>
      </c>
      <c r="R14" s="22" t="s">
        <v>9</v>
      </c>
      <c r="S14" s="22" t="s">
        <v>9</v>
      </c>
      <c r="T14" s="25" t="s">
        <v>9</v>
      </c>
      <c r="U14" s="109" cm="1">
        <f t="array" ref="U14">IFERROR(INDEX(Q14:T14,1,U$13),0)</f>
        <v>0</v>
      </c>
    </row>
    <row r="15" spans="2:26" ht="30" customHeight="1" x14ac:dyDescent="0.35">
      <c r="B15" s="67">
        <v>0.44</v>
      </c>
      <c r="C15" s="12" t="s">
        <v>7</v>
      </c>
      <c r="D15" s="5" t="s">
        <v>6</v>
      </c>
      <c r="E15" s="5" t="s">
        <v>6</v>
      </c>
      <c r="F15" s="13" t="s">
        <v>6</v>
      </c>
      <c r="G15" s="91">
        <f t="shared" ref="G15:G29" si="1">$B15*G$13</f>
        <v>110</v>
      </c>
      <c r="H15" s="78">
        <f t="shared" si="0"/>
        <v>132</v>
      </c>
      <c r="I15" s="78">
        <f t="shared" si="0"/>
        <v>176</v>
      </c>
      <c r="J15" s="75">
        <f t="shared" si="0"/>
        <v>264</v>
      </c>
      <c r="K15" s="109" cm="1">
        <f t="array" ref="K15">IFERROR(INDEX(G15:J15,1,K$13),0)</f>
        <v>0</v>
      </c>
      <c r="L15" s="67">
        <v>1</v>
      </c>
      <c r="M15" s="12" t="s">
        <v>7</v>
      </c>
      <c r="N15" s="5" t="s">
        <v>6</v>
      </c>
      <c r="O15" s="5" t="s">
        <v>6</v>
      </c>
      <c r="P15" s="13" t="s">
        <v>6</v>
      </c>
      <c r="Q15" s="52">
        <f>$L15*Q$13</f>
        <v>250</v>
      </c>
      <c r="R15" s="53">
        <f t="shared" ref="R15:T29" si="2">$L15*R$13</f>
        <v>300</v>
      </c>
      <c r="S15" s="53">
        <f t="shared" si="2"/>
        <v>400</v>
      </c>
      <c r="T15" s="54">
        <f t="shared" si="2"/>
        <v>600</v>
      </c>
      <c r="U15" s="107" cm="1">
        <f t="array" ref="U15">IFERROR(INDEX(Q15:T15,1,U$13),0)</f>
        <v>0</v>
      </c>
    </row>
    <row r="16" spans="2:26" ht="30" customHeight="1" x14ac:dyDescent="0.35">
      <c r="B16" s="67">
        <v>0.48000000000000004</v>
      </c>
      <c r="C16" s="12" t="s">
        <v>6</v>
      </c>
      <c r="D16" s="5" t="s">
        <v>7</v>
      </c>
      <c r="E16" s="5" t="s">
        <v>6</v>
      </c>
      <c r="F16" s="13" t="s">
        <v>6</v>
      </c>
      <c r="G16" s="91">
        <f t="shared" si="1"/>
        <v>120.00000000000001</v>
      </c>
      <c r="H16" s="78">
        <f t="shared" si="0"/>
        <v>144</v>
      </c>
      <c r="I16" s="78">
        <f t="shared" si="0"/>
        <v>192.00000000000003</v>
      </c>
      <c r="J16" s="75">
        <f t="shared" si="0"/>
        <v>288</v>
      </c>
      <c r="K16" s="109" cm="1">
        <f t="array" ref="K16">IFERROR(INDEX(G16:J16,1,K$13),0)</f>
        <v>0</v>
      </c>
      <c r="L16" s="67">
        <v>1.5</v>
      </c>
      <c r="M16" s="12" t="s">
        <v>6</v>
      </c>
      <c r="N16" s="5" t="s">
        <v>7</v>
      </c>
      <c r="O16" s="5" t="s">
        <v>6</v>
      </c>
      <c r="P16" s="13" t="s">
        <v>6</v>
      </c>
      <c r="Q16" s="52">
        <f t="shared" ref="Q16:Q29" si="3">$L16*Q$13</f>
        <v>375</v>
      </c>
      <c r="R16" s="53">
        <f t="shared" si="2"/>
        <v>450</v>
      </c>
      <c r="S16" s="53">
        <f t="shared" si="2"/>
        <v>600</v>
      </c>
      <c r="T16" s="54">
        <f t="shared" si="2"/>
        <v>900</v>
      </c>
      <c r="U16" s="107" cm="1">
        <f t="array" ref="U16">IFERROR(INDEX(Q16:T16,1,U$13),0)</f>
        <v>0</v>
      </c>
    </row>
    <row r="17" spans="2:21" ht="30" customHeight="1" x14ac:dyDescent="0.35">
      <c r="B17" s="67">
        <v>0.52</v>
      </c>
      <c r="C17" s="12" t="s">
        <v>7</v>
      </c>
      <c r="D17" s="5" t="s">
        <v>7</v>
      </c>
      <c r="E17" s="5" t="s">
        <v>6</v>
      </c>
      <c r="F17" s="13" t="s">
        <v>6</v>
      </c>
      <c r="G17" s="91">
        <f t="shared" si="1"/>
        <v>130</v>
      </c>
      <c r="H17" s="78">
        <f t="shared" si="0"/>
        <v>156</v>
      </c>
      <c r="I17" s="78">
        <f t="shared" si="0"/>
        <v>208</v>
      </c>
      <c r="J17" s="75">
        <f t="shared" si="0"/>
        <v>312</v>
      </c>
      <c r="K17" s="109" cm="1">
        <f t="array" ref="K17">IFERROR(INDEX(G17:J17,1,K$13),0)</f>
        <v>0</v>
      </c>
      <c r="L17" s="67">
        <v>2</v>
      </c>
      <c r="M17" s="12" t="s">
        <v>6</v>
      </c>
      <c r="N17" s="5" t="s">
        <v>6</v>
      </c>
      <c r="O17" s="5" t="s">
        <v>7</v>
      </c>
      <c r="P17" s="13" t="s">
        <v>6</v>
      </c>
      <c r="Q17" s="52">
        <f t="shared" si="3"/>
        <v>500</v>
      </c>
      <c r="R17" s="53">
        <f t="shared" si="2"/>
        <v>600</v>
      </c>
      <c r="S17" s="53">
        <f t="shared" si="2"/>
        <v>800</v>
      </c>
      <c r="T17" s="54">
        <f t="shared" si="2"/>
        <v>1200</v>
      </c>
      <c r="U17" s="107" cm="1">
        <f t="array" ref="U17">IFERROR(INDEX(Q17:T17,1,U$13),0)</f>
        <v>0</v>
      </c>
    </row>
    <row r="18" spans="2:21" ht="30" customHeight="1" x14ac:dyDescent="0.35">
      <c r="B18" s="67">
        <v>0.56000000000000005</v>
      </c>
      <c r="C18" s="12" t="s">
        <v>6</v>
      </c>
      <c r="D18" s="5" t="s">
        <v>6</v>
      </c>
      <c r="E18" s="5" t="s">
        <v>7</v>
      </c>
      <c r="F18" s="13" t="s">
        <v>6</v>
      </c>
      <c r="G18" s="91">
        <f t="shared" si="1"/>
        <v>140</v>
      </c>
      <c r="H18" s="78">
        <f t="shared" si="0"/>
        <v>168.00000000000003</v>
      </c>
      <c r="I18" s="78">
        <f t="shared" si="0"/>
        <v>224.00000000000003</v>
      </c>
      <c r="J18" s="75">
        <f t="shared" si="0"/>
        <v>336.00000000000006</v>
      </c>
      <c r="K18" s="109" cm="1">
        <f t="array" ref="K18">IFERROR(INDEX(G18:J18,1,K$13),0)</f>
        <v>0</v>
      </c>
      <c r="L18" s="67">
        <v>2.5</v>
      </c>
      <c r="M18" s="120" t="s">
        <v>13</v>
      </c>
      <c r="N18" s="64" t="s">
        <v>13</v>
      </c>
      <c r="O18" s="64" t="s">
        <v>6</v>
      </c>
      <c r="P18" s="13" t="s">
        <v>6</v>
      </c>
      <c r="Q18" s="52">
        <f t="shared" si="3"/>
        <v>625</v>
      </c>
      <c r="R18" s="53">
        <f t="shared" si="2"/>
        <v>750</v>
      </c>
      <c r="S18" s="53">
        <f t="shared" si="2"/>
        <v>1000</v>
      </c>
      <c r="T18" s="54">
        <f t="shared" si="2"/>
        <v>1500</v>
      </c>
      <c r="U18" s="107" cm="1">
        <f t="array" ref="U18">IFERROR(INDEX(Q18:T18,1,U$13),0)</f>
        <v>0</v>
      </c>
    </row>
    <row r="19" spans="2:21" ht="30" customHeight="1" x14ac:dyDescent="0.35">
      <c r="B19" s="67">
        <v>0.6</v>
      </c>
      <c r="C19" s="12" t="s">
        <v>7</v>
      </c>
      <c r="D19" s="5" t="s">
        <v>6</v>
      </c>
      <c r="E19" s="5" t="s">
        <v>7</v>
      </c>
      <c r="F19" s="13" t="s">
        <v>6</v>
      </c>
      <c r="G19" s="91">
        <f t="shared" si="1"/>
        <v>150</v>
      </c>
      <c r="H19" s="78">
        <f t="shared" si="0"/>
        <v>180</v>
      </c>
      <c r="I19" s="78">
        <f t="shared" si="0"/>
        <v>240</v>
      </c>
      <c r="J19" s="75">
        <f t="shared" si="0"/>
        <v>360</v>
      </c>
      <c r="K19" s="109" cm="1">
        <f t="array" ref="K19">IFERROR(INDEX(G19:J19,1,K$13),0)</f>
        <v>0</v>
      </c>
      <c r="L19" s="67">
        <v>3</v>
      </c>
      <c r="M19" s="12" t="s">
        <v>7</v>
      </c>
      <c r="N19" s="5" t="s">
        <v>6</v>
      </c>
      <c r="O19" s="5" t="s">
        <v>7</v>
      </c>
      <c r="P19" s="13" t="s">
        <v>6</v>
      </c>
      <c r="Q19" s="52">
        <f t="shared" si="3"/>
        <v>750</v>
      </c>
      <c r="R19" s="53">
        <f t="shared" si="2"/>
        <v>900</v>
      </c>
      <c r="S19" s="53">
        <f t="shared" si="2"/>
        <v>1200</v>
      </c>
      <c r="T19" s="54">
        <f t="shared" si="2"/>
        <v>1800</v>
      </c>
      <c r="U19" s="107" cm="1">
        <f t="array" ref="U19">IFERROR(INDEX(Q19:T19,1,U$13),0)</f>
        <v>0</v>
      </c>
    </row>
    <row r="20" spans="2:21" ht="30" customHeight="1" x14ac:dyDescent="0.35">
      <c r="B20" s="67">
        <v>0.64</v>
      </c>
      <c r="C20" s="12" t="s">
        <v>6</v>
      </c>
      <c r="D20" s="5" t="s">
        <v>7</v>
      </c>
      <c r="E20" s="5" t="s">
        <v>7</v>
      </c>
      <c r="F20" s="13" t="s">
        <v>6</v>
      </c>
      <c r="G20" s="91">
        <f t="shared" si="1"/>
        <v>160</v>
      </c>
      <c r="H20" s="78">
        <f t="shared" si="0"/>
        <v>192</v>
      </c>
      <c r="I20" s="78">
        <f t="shared" si="0"/>
        <v>256</v>
      </c>
      <c r="J20" s="75">
        <f t="shared" si="0"/>
        <v>384</v>
      </c>
      <c r="K20" s="109" cm="1">
        <f t="array" ref="K20">IFERROR(INDEX(G20:J20,1,K$13),0)</f>
        <v>0</v>
      </c>
      <c r="L20" s="67">
        <v>3.5</v>
      </c>
      <c r="M20" s="12" t="s">
        <v>6</v>
      </c>
      <c r="N20" s="5" t="s">
        <v>7</v>
      </c>
      <c r="O20" s="5" t="s">
        <v>7</v>
      </c>
      <c r="P20" s="13" t="s">
        <v>6</v>
      </c>
      <c r="Q20" s="52">
        <f t="shared" si="3"/>
        <v>875</v>
      </c>
      <c r="R20" s="53">
        <f t="shared" si="2"/>
        <v>1050</v>
      </c>
      <c r="S20" s="53">
        <f t="shared" si="2"/>
        <v>1400</v>
      </c>
      <c r="T20" s="54">
        <f t="shared" si="2"/>
        <v>2100</v>
      </c>
      <c r="U20" s="107" cm="1">
        <f t="array" ref="U20">IFERROR(INDEX(Q20:T20,1,U$13),0)</f>
        <v>0</v>
      </c>
    </row>
    <row r="21" spans="2:21" ht="30" customHeight="1" x14ac:dyDescent="0.35">
      <c r="B21" s="67">
        <v>0.68</v>
      </c>
      <c r="C21" s="12" t="s">
        <v>7</v>
      </c>
      <c r="D21" s="5" t="s">
        <v>7</v>
      </c>
      <c r="E21" s="5" t="s">
        <v>7</v>
      </c>
      <c r="F21" s="13" t="s">
        <v>6</v>
      </c>
      <c r="G21" s="91">
        <f t="shared" si="1"/>
        <v>170</v>
      </c>
      <c r="H21" s="78">
        <f t="shared" si="0"/>
        <v>204.00000000000003</v>
      </c>
      <c r="I21" s="78">
        <f t="shared" si="0"/>
        <v>272</v>
      </c>
      <c r="J21" s="75">
        <f t="shared" si="0"/>
        <v>408.00000000000006</v>
      </c>
      <c r="K21" s="109" cm="1">
        <f t="array" ref="K21">IFERROR(INDEX(G21:J21,1,K$13),0)</f>
        <v>0</v>
      </c>
      <c r="L21" s="67">
        <v>4.5</v>
      </c>
      <c r="M21" s="12" t="s">
        <v>7</v>
      </c>
      <c r="N21" s="5" t="s">
        <v>7</v>
      </c>
      <c r="O21" s="5" t="s">
        <v>7</v>
      </c>
      <c r="P21" s="13" t="s">
        <v>6</v>
      </c>
      <c r="Q21" s="52">
        <f t="shared" si="3"/>
        <v>1125</v>
      </c>
      <c r="R21" s="53">
        <f t="shared" si="2"/>
        <v>1350</v>
      </c>
      <c r="S21" s="53">
        <f t="shared" si="2"/>
        <v>1800</v>
      </c>
      <c r="T21" s="54">
        <f t="shared" si="2"/>
        <v>2700</v>
      </c>
      <c r="U21" s="107" cm="1">
        <f t="array" ref="U21">IFERROR(INDEX(Q21:T21,1,U$13),0)</f>
        <v>0</v>
      </c>
    </row>
    <row r="22" spans="2:21" ht="30" customHeight="1" x14ac:dyDescent="0.35">
      <c r="B22" s="67">
        <v>0.72</v>
      </c>
      <c r="C22" s="12" t="s">
        <v>6</v>
      </c>
      <c r="D22" s="5" t="s">
        <v>6</v>
      </c>
      <c r="E22" s="5" t="s">
        <v>6</v>
      </c>
      <c r="F22" s="13" t="s">
        <v>7</v>
      </c>
      <c r="G22" s="91">
        <f t="shared" si="1"/>
        <v>180</v>
      </c>
      <c r="H22" s="78">
        <f t="shared" si="0"/>
        <v>216</v>
      </c>
      <c r="I22" s="78">
        <f t="shared" si="0"/>
        <v>288</v>
      </c>
      <c r="J22" s="75">
        <f t="shared" si="0"/>
        <v>432</v>
      </c>
      <c r="K22" s="109" cm="1">
        <f t="array" ref="K22">IFERROR(INDEX(G22:J22,1,K$13),0)</f>
        <v>0</v>
      </c>
      <c r="L22" s="67">
        <v>5.5</v>
      </c>
      <c r="M22" s="12" t="s">
        <v>6</v>
      </c>
      <c r="N22" s="5" t="s">
        <v>6</v>
      </c>
      <c r="O22" s="5" t="s">
        <v>6</v>
      </c>
      <c r="P22" s="13" t="s">
        <v>7</v>
      </c>
      <c r="Q22" s="52">
        <f t="shared" si="3"/>
        <v>1375</v>
      </c>
      <c r="R22" s="53">
        <f t="shared" si="2"/>
        <v>1650</v>
      </c>
      <c r="S22" s="53">
        <f t="shared" si="2"/>
        <v>2200</v>
      </c>
      <c r="T22" s="54">
        <f t="shared" si="2"/>
        <v>3300</v>
      </c>
      <c r="U22" s="107" cm="1">
        <f t="array" ref="U22">IFERROR(INDEX(Q22:T22,1,U$13),0)</f>
        <v>0</v>
      </c>
    </row>
    <row r="23" spans="2:21" ht="30" customHeight="1" x14ac:dyDescent="0.35">
      <c r="B23" s="67">
        <v>0.76</v>
      </c>
      <c r="C23" s="12" t="s">
        <v>7</v>
      </c>
      <c r="D23" s="5" t="s">
        <v>6</v>
      </c>
      <c r="E23" s="5" t="s">
        <v>6</v>
      </c>
      <c r="F23" s="13" t="s">
        <v>7</v>
      </c>
      <c r="G23" s="91">
        <f t="shared" si="1"/>
        <v>190</v>
      </c>
      <c r="H23" s="78">
        <f t="shared" si="0"/>
        <v>228</v>
      </c>
      <c r="I23" s="78">
        <f t="shared" si="0"/>
        <v>304</v>
      </c>
      <c r="J23" s="75">
        <f t="shared" si="0"/>
        <v>456</v>
      </c>
      <c r="K23" s="109" cm="1">
        <f t="array" ref="K23">IFERROR(INDEX(G23:J23,1,K$13),0)</f>
        <v>0</v>
      </c>
      <c r="L23" s="67">
        <v>6.5</v>
      </c>
      <c r="M23" s="12" t="s">
        <v>7</v>
      </c>
      <c r="N23" s="5" t="s">
        <v>6</v>
      </c>
      <c r="O23" s="5" t="s">
        <v>6</v>
      </c>
      <c r="P23" s="13" t="s">
        <v>7</v>
      </c>
      <c r="Q23" s="52">
        <f t="shared" si="3"/>
        <v>1625</v>
      </c>
      <c r="R23" s="53">
        <f t="shared" si="2"/>
        <v>1950</v>
      </c>
      <c r="S23" s="53">
        <f t="shared" si="2"/>
        <v>2600</v>
      </c>
      <c r="T23" s="54">
        <f t="shared" si="2"/>
        <v>3900</v>
      </c>
      <c r="U23" s="107" cm="1">
        <f t="array" ref="U23">IFERROR(INDEX(Q23:T23,1,U$13),0)</f>
        <v>0</v>
      </c>
    </row>
    <row r="24" spans="2:21" ht="30" customHeight="1" x14ac:dyDescent="0.35">
      <c r="B24" s="67">
        <v>0.8</v>
      </c>
      <c r="C24" s="12" t="s">
        <v>6</v>
      </c>
      <c r="D24" s="5" t="s">
        <v>7</v>
      </c>
      <c r="E24" s="5" t="s">
        <v>6</v>
      </c>
      <c r="F24" s="13" t="s">
        <v>7</v>
      </c>
      <c r="G24" s="91">
        <f t="shared" si="1"/>
        <v>200</v>
      </c>
      <c r="H24" s="78">
        <f t="shared" si="0"/>
        <v>240</v>
      </c>
      <c r="I24" s="78">
        <f t="shared" si="0"/>
        <v>320</v>
      </c>
      <c r="J24" s="75">
        <f t="shared" si="0"/>
        <v>480</v>
      </c>
      <c r="K24" s="109" cm="1">
        <f t="array" ref="K24">IFERROR(INDEX(G24:J24,1,K$13),0)</f>
        <v>0</v>
      </c>
      <c r="L24" s="67">
        <v>7</v>
      </c>
      <c r="M24" s="12" t="s">
        <v>6</v>
      </c>
      <c r="N24" s="5" t="s">
        <v>7</v>
      </c>
      <c r="O24" s="5" t="s">
        <v>6</v>
      </c>
      <c r="P24" s="13" t="s">
        <v>7</v>
      </c>
      <c r="Q24" s="52">
        <f t="shared" si="3"/>
        <v>1750</v>
      </c>
      <c r="R24" s="53">
        <f t="shared" si="2"/>
        <v>2100</v>
      </c>
      <c r="S24" s="53">
        <f t="shared" si="2"/>
        <v>2800</v>
      </c>
      <c r="T24" s="54">
        <f t="shared" si="2"/>
        <v>4200</v>
      </c>
      <c r="U24" s="107" cm="1">
        <f t="array" ref="U24">IFERROR(INDEX(Q24:T24,1,U$13),0)</f>
        <v>0</v>
      </c>
    </row>
    <row r="25" spans="2:21" ht="30" customHeight="1" x14ac:dyDescent="0.35">
      <c r="B25" s="67">
        <v>0.84000000000000008</v>
      </c>
      <c r="C25" s="12" t="s">
        <v>7</v>
      </c>
      <c r="D25" s="5" t="s">
        <v>7</v>
      </c>
      <c r="E25" s="5" t="s">
        <v>6</v>
      </c>
      <c r="F25" s="13" t="s">
        <v>7</v>
      </c>
      <c r="G25" s="91">
        <f t="shared" si="1"/>
        <v>210.00000000000003</v>
      </c>
      <c r="H25" s="78">
        <f t="shared" si="0"/>
        <v>252.00000000000003</v>
      </c>
      <c r="I25" s="78">
        <f t="shared" si="0"/>
        <v>336.00000000000006</v>
      </c>
      <c r="J25" s="75">
        <f t="shared" si="0"/>
        <v>504.00000000000006</v>
      </c>
      <c r="K25" s="109" cm="1">
        <f t="array" ref="K25">IFERROR(INDEX(G25:J25,1,K$13),0)</f>
        <v>0</v>
      </c>
      <c r="L25" s="67">
        <v>7.5</v>
      </c>
      <c r="M25" s="121" t="s">
        <v>14</v>
      </c>
      <c r="N25" s="65" t="s">
        <v>14</v>
      </c>
      <c r="O25" s="65" t="s">
        <v>7</v>
      </c>
      <c r="P25" s="122" t="s">
        <v>7</v>
      </c>
      <c r="Q25" s="52">
        <f t="shared" si="3"/>
        <v>1875</v>
      </c>
      <c r="R25" s="53">
        <f t="shared" si="2"/>
        <v>2250</v>
      </c>
      <c r="S25" s="53">
        <f t="shared" si="2"/>
        <v>3000</v>
      </c>
      <c r="T25" s="54">
        <f t="shared" si="2"/>
        <v>4500</v>
      </c>
      <c r="U25" s="107" cm="1">
        <f t="array" ref="U25">IFERROR(INDEX(Q25:T25,1,U$13),0)</f>
        <v>0</v>
      </c>
    </row>
    <row r="26" spans="2:21" ht="30" customHeight="1" x14ac:dyDescent="0.35">
      <c r="B26" s="67">
        <v>0.88000000000000012</v>
      </c>
      <c r="C26" s="12" t="s">
        <v>6</v>
      </c>
      <c r="D26" s="5" t="s">
        <v>6</v>
      </c>
      <c r="E26" s="5" t="s">
        <v>7</v>
      </c>
      <c r="F26" s="13" t="s">
        <v>7</v>
      </c>
      <c r="G26" s="91">
        <f t="shared" si="1"/>
        <v>220.00000000000003</v>
      </c>
      <c r="H26" s="78">
        <f t="shared" si="0"/>
        <v>264.00000000000006</v>
      </c>
      <c r="I26" s="78">
        <f t="shared" si="0"/>
        <v>352.00000000000006</v>
      </c>
      <c r="J26" s="75">
        <f t="shared" si="0"/>
        <v>528.00000000000011</v>
      </c>
      <c r="K26" s="109" cm="1">
        <f t="array" ref="K26">IFERROR(INDEX(G26:J26,1,K$13),0)</f>
        <v>0</v>
      </c>
      <c r="L26" s="67">
        <v>8</v>
      </c>
      <c r="M26" s="121" t="s">
        <v>7</v>
      </c>
      <c r="N26" s="65" t="s">
        <v>7</v>
      </c>
      <c r="O26" s="65" t="s">
        <v>14</v>
      </c>
      <c r="P26" s="122" t="s">
        <v>7</v>
      </c>
      <c r="Q26" s="52">
        <f t="shared" si="3"/>
        <v>2000</v>
      </c>
      <c r="R26" s="53">
        <f t="shared" si="2"/>
        <v>2400</v>
      </c>
      <c r="S26" s="53">
        <f t="shared" si="2"/>
        <v>3200</v>
      </c>
      <c r="T26" s="54">
        <f t="shared" si="2"/>
        <v>4800</v>
      </c>
      <c r="U26" s="107" cm="1">
        <f t="array" ref="U26">IFERROR(INDEX(Q26:T26,1,U$13),0)</f>
        <v>0</v>
      </c>
    </row>
    <row r="27" spans="2:21" ht="30" customHeight="1" x14ac:dyDescent="0.35">
      <c r="B27" s="67">
        <v>0.91999999999999993</v>
      </c>
      <c r="C27" s="12" t="s">
        <v>7</v>
      </c>
      <c r="D27" s="5" t="s">
        <v>6</v>
      </c>
      <c r="E27" s="5" t="s">
        <v>7</v>
      </c>
      <c r="F27" s="13" t="s">
        <v>7</v>
      </c>
      <c r="G27" s="91">
        <f t="shared" si="1"/>
        <v>229.99999999999997</v>
      </c>
      <c r="H27" s="78">
        <f t="shared" si="0"/>
        <v>276</v>
      </c>
      <c r="I27" s="78">
        <f t="shared" si="0"/>
        <v>368</v>
      </c>
      <c r="J27" s="75">
        <f t="shared" si="0"/>
        <v>552</v>
      </c>
      <c r="K27" s="109" cm="1">
        <f t="array" ref="K27">IFERROR(INDEX(G27:J27,1,K$13),0)</f>
        <v>0</v>
      </c>
      <c r="L27" s="67">
        <v>8.5</v>
      </c>
      <c r="M27" s="12" t="s">
        <v>7</v>
      </c>
      <c r="N27" s="5" t="s">
        <v>6</v>
      </c>
      <c r="O27" s="5" t="s">
        <v>7</v>
      </c>
      <c r="P27" s="13" t="s">
        <v>7</v>
      </c>
      <c r="Q27" s="52">
        <f t="shared" si="3"/>
        <v>2125</v>
      </c>
      <c r="R27" s="53">
        <f t="shared" si="2"/>
        <v>2550</v>
      </c>
      <c r="S27" s="53">
        <f t="shared" si="2"/>
        <v>3400</v>
      </c>
      <c r="T27" s="54">
        <f t="shared" si="2"/>
        <v>5100</v>
      </c>
      <c r="U27" s="107" cm="1">
        <f t="array" ref="U27">IFERROR(INDEX(Q27:T27,1,U$13),0)</f>
        <v>0</v>
      </c>
    </row>
    <row r="28" spans="2:21" ht="30" customHeight="1" x14ac:dyDescent="0.35">
      <c r="B28" s="67">
        <v>0.96</v>
      </c>
      <c r="C28" s="12" t="s">
        <v>6</v>
      </c>
      <c r="D28" s="5" t="s">
        <v>7</v>
      </c>
      <c r="E28" s="5" t="s">
        <v>7</v>
      </c>
      <c r="F28" s="13" t="s">
        <v>7</v>
      </c>
      <c r="G28" s="91">
        <f t="shared" si="1"/>
        <v>240</v>
      </c>
      <c r="H28" s="78">
        <f t="shared" si="0"/>
        <v>288</v>
      </c>
      <c r="I28" s="78">
        <f t="shared" si="0"/>
        <v>384</v>
      </c>
      <c r="J28" s="75">
        <f t="shared" si="0"/>
        <v>576</v>
      </c>
      <c r="K28" s="109" cm="1">
        <f t="array" ref="K28">IFERROR(INDEX(G28:J28,1,K$13),0)</f>
        <v>0</v>
      </c>
      <c r="L28" s="67">
        <v>9</v>
      </c>
      <c r="M28" s="12" t="s">
        <v>6</v>
      </c>
      <c r="N28" s="5" t="s">
        <v>7</v>
      </c>
      <c r="O28" s="5" t="s">
        <v>7</v>
      </c>
      <c r="P28" s="13" t="s">
        <v>7</v>
      </c>
      <c r="Q28" s="52">
        <f t="shared" si="3"/>
        <v>2250</v>
      </c>
      <c r="R28" s="53">
        <f t="shared" si="2"/>
        <v>2700</v>
      </c>
      <c r="S28" s="53">
        <f t="shared" si="2"/>
        <v>3600</v>
      </c>
      <c r="T28" s="54">
        <f t="shared" si="2"/>
        <v>5400</v>
      </c>
      <c r="U28" s="107" cm="1">
        <f t="array" ref="U28">IFERROR(INDEX(Q28:T28,1,U$13),0)</f>
        <v>0</v>
      </c>
    </row>
    <row r="29" spans="2:21" ht="29" thickBot="1" x14ac:dyDescent="0.4">
      <c r="B29" s="68">
        <v>1</v>
      </c>
      <c r="C29" s="27" t="s">
        <v>7</v>
      </c>
      <c r="D29" s="14" t="s">
        <v>7</v>
      </c>
      <c r="E29" s="14" t="s">
        <v>7</v>
      </c>
      <c r="F29" s="15" t="s">
        <v>7</v>
      </c>
      <c r="G29" s="92">
        <f t="shared" si="1"/>
        <v>250</v>
      </c>
      <c r="H29" s="79">
        <f t="shared" si="0"/>
        <v>300</v>
      </c>
      <c r="I29" s="79">
        <f t="shared" si="0"/>
        <v>400</v>
      </c>
      <c r="J29" s="76">
        <f t="shared" si="0"/>
        <v>600</v>
      </c>
      <c r="K29" s="109" cm="1">
        <f t="array" ref="K29">IFERROR(INDEX(G29:J29,1,K$13),0)</f>
        <v>0</v>
      </c>
      <c r="L29" s="68">
        <v>10</v>
      </c>
      <c r="M29" s="27" t="s">
        <v>7</v>
      </c>
      <c r="N29" s="14" t="s">
        <v>7</v>
      </c>
      <c r="O29" s="14" t="s">
        <v>7</v>
      </c>
      <c r="P29" s="15" t="s">
        <v>7</v>
      </c>
      <c r="Q29" s="55">
        <f t="shared" si="3"/>
        <v>2500</v>
      </c>
      <c r="R29" s="56">
        <f t="shared" si="2"/>
        <v>3000</v>
      </c>
      <c r="S29" s="56">
        <f t="shared" si="2"/>
        <v>4000</v>
      </c>
      <c r="T29" s="57">
        <f t="shared" si="2"/>
        <v>6000</v>
      </c>
      <c r="U29" s="107" cm="1">
        <f t="array" ref="U29">IFERROR(INDEX(Q29:T29,1,U$13),0)</f>
        <v>0</v>
      </c>
    </row>
    <row r="30" spans="2:21" x14ac:dyDescent="0.5">
      <c r="B30" s="6"/>
      <c r="C30" s="1"/>
      <c r="D30" s="1"/>
      <c r="E30" s="1"/>
      <c r="F30" s="1"/>
      <c r="K30" s="110"/>
      <c r="L30" s="6"/>
      <c r="M30" s="1"/>
      <c r="N30" s="1"/>
      <c r="O30" s="1"/>
      <c r="P30" s="1"/>
    </row>
    <row r="31" spans="2:21" x14ac:dyDescent="0.5">
      <c r="B31" s="147" t="s">
        <v>21</v>
      </c>
      <c r="C31" s="1"/>
      <c r="D31" s="1"/>
      <c r="E31" s="1"/>
      <c r="F31" s="1"/>
      <c r="K31" s="110"/>
      <c r="L31" s="6"/>
      <c r="M31" s="1"/>
      <c r="N31" s="1"/>
      <c r="O31" s="1"/>
      <c r="P31" s="1"/>
    </row>
    <row r="32" spans="2:21" x14ac:dyDescent="0.5">
      <c r="B32" s="6"/>
      <c r="C32" s="1"/>
      <c r="D32" s="1"/>
      <c r="E32" s="1"/>
      <c r="F32" s="1"/>
      <c r="K32" s="110"/>
      <c r="L32" s="6"/>
      <c r="M32" s="1"/>
      <c r="N32" s="1"/>
      <c r="O32" s="1"/>
      <c r="P32" s="1"/>
    </row>
    <row r="33" spans="2:16" x14ac:dyDescent="0.5">
      <c r="B33" s="6"/>
      <c r="C33" s="1"/>
      <c r="D33" s="1"/>
      <c r="E33" s="1"/>
      <c r="F33" s="1"/>
      <c r="K33" s="110"/>
      <c r="L33" s="6"/>
      <c r="M33" s="1"/>
      <c r="N33" s="1"/>
      <c r="O33" s="1"/>
      <c r="P33" s="1"/>
    </row>
    <row r="34" spans="2:16" x14ac:dyDescent="0.5">
      <c r="B34" s="6"/>
      <c r="C34" s="1"/>
      <c r="D34" s="1"/>
      <c r="E34" s="1"/>
      <c r="F34" s="1"/>
      <c r="K34" s="110"/>
      <c r="L34" s="6"/>
      <c r="M34" s="1"/>
      <c r="N34" s="1"/>
      <c r="O34" s="1"/>
      <c r="P34" s="1"/>
    </row>
    <row r="35" spans="2:16" x14ac:dyDescent="0.5">
      <c r="B35" s="6"/>
      <c r="C35" s="1"/>
      <c r="D35" s="1"/>
      <c r="E35" s="1"/>
      <c r="F35" s="1"/>
      <c r="K35" s="110"/>
      <c r="L35" s="6"/>
      <c r="M35" s="1"/>
      <c r="N35" s="1"/>
      <c r="O35" s="1"/>
      <c r="P35" s="1"/>
    </row>
    <row r="36" spans="2:16" x14ac:dyDescent="0.5">
      <c r="B36" s="6"/>
      <c r="C36" s="1"/>
      <c r="D36" s="1"/>
      <c r="E36" s="1"/>
      <c r="F36" s="1"/>
      <c r="K36" s="110"/>
      <c r="L36" s="6"/>
      <c r="M36" s="1"/>
      <c r="N36" s="1"/>
      <c r="O36" s="1"/>
      <c r="P36" s="1"/>
    </row>
    <row r="37" spans="2:16" x14ac:dyDescent="0.5">
      <c r="B37" s="6"/>
      <c r="C37" s="1"/>
      <c r="D37" s="1"/>
      <c r="E37" s="1"/>
      <c r="F37" s="1"/>
      <c r="K37" s="110"/>
      <c r="L37" s="6"/>
      <c r="M37" s="1"/>
      <c r="N37" s="1"/>
      <c r="O37" s="1"/>
      <c r="P37" s="1"/>
    </row>
    <row r="38" spans="2:16" x14ac:dyDescent="0.5">
      <c r="B38" s="6"/>
      <c r="C38" s="1"/>
      <c r="D38" s="1"/>
      <c r="E38" s="1"/>
      <c r="F38" s="1"/>
      <c r="K38" s="110"/>
      <c r="L38" s="6"/>
      <c r="M38" s="1"/>
      <c r="N38" s="1"/>
      <c r="O38" s="1"/>
      <c r="P38" s="1"/>
    </row>
    <row r="39" spans="2:16" x14ac:dyDescent="0.5">
      <c r="B39" s="6"/>
      <c r="C39" s="1"/>
      <c r="D39" s="1"/>
      <c r="E39" s="1"/>
      <c r="F39" s="1"/>
      <c r="K39" s="110"/>
      <c r="L39" s="6"/>
      <c r="M39" s="1"/>
      <c r="N39" s="1"/>
      <c r="O39" s="1"/>
      <c r="P39" s="1"/>
    </row>
    <row r="40" spans="2:16" x14ac:dyDescent="0.5">
      <c r="B40" s="6"/>
      <c r="C40" s="1"/>
      <c r="D40" s="1"/>
      <c r="E40" s="1"/>
      <c r="F40" s="1"/>
      <c r="K40" s="110"/>
      <c r="L40" s="6"/>
      <c r="M40" s="1"/>
      <c r="N40" s="1"/>
      <c r="O40" s="1"/>
      <c r="P40" s="1"/>
    </row>
    <row r="41" spans="2:16" x14ac:dyDescent="0.5">
      <c r="B41" s="6"/>
      <c r="C41" s="1"/>
      <c r="D41" s="1"/>
      <c r="E41" s="1"/>
      <c r="F41" s="1"/>
      <c r="K41" s="110"/>
      <c r="L41" s="6"/>
      <c r="M41" s="1"/>
      <c r="N41" s="1"/>
      <c r="O41" s="1"/>
      <c r="P41" s="1"/>
    </row>
    <row r="42" spans="2:16" x14ac:dyDescent="0.5">
      <c r="B42" s="6"/>
      <c r="C42" s="1"/>
      <c r="D42" s="1"/>
      <c r="E42" s="1"/>
      <c r="F42" s="1"/>
      <c r="K42" s="110"/>
      <c r="L42" s="6"/>
      <c r="M42" s="1"/>
      <c r="N42" s="1"/>
      <c r="O42" s="1"/>
      <c r="P42" s="1"/>
    </row>
    <row r="43" spans="2:16" x14ac:dyDescent="0.5">
      <c r="B43" s="6"/>
      <c r="C43" s="1"/>
      <c r="D43" s="1"/>
      <c r="E43" s="1"/>
      <c r="F43" s="1"/>
      <c r="K43" s="110"/>
      <c r="L43" s="6"/>
      <c r="M43" s="1"/>
      <c r="N43" s="1"/>
      <c r="O43" s="1"/>
      <c r="P43" s="1"/>
    </row>
    <row r="44" spans="2:16" x14ac:dyDescent="0.5">
      <c r="B44" s="6"/>
      <c r="C44" s="1"/>
      <c r="D44" s="1"/>
      <c r="E44" s="1"/>
      <c r="F44" s="1"/>
      <c r="K44" s="110"/>
      <c r="L44" s="6"/>
      <c r="M44" s="1"/>
      <c r="N44" s="1"/>
      <c r="O44" s="1"/>
      <c r="P44" s="1"/>
    </row>
    <row r="45" spans="2:16" x14ac:dyDescent="0.5">
      <c r="B45" s="6"/>
      <c r="C45" s="1"/>
      <c r="D45" s="1"/>
      <c r="E45" s="1"/>
      <c r="F45" s="1"/>
      <c r="K45" s="110"/>
      <c r="L45" s="6"/>
      <c r="M45" s="1"/>
      <c r="N45" s="1"/>
      <c r="O45" s="1"/>
      <c r="P45" s="1"/>
    </row>
    <row r="46" spans="2:16" x14ac:dyDescent="0.5">
      <c r="B46" s="6"/>
      <c r="C46" s="1"/>
      <c r="D46" s="1"/>
      <c r="E46" s="1"/>
      <c r="F46" s="1"/>
      <c r="K46" s="110"/>
      <c r="L46" s="6"/>
      <c r="M46" s="1"/>
      <c r="N46" s="1"/>
      <c r="O46" s="1"/>
      <c r="P46" s="1"/>
    </row>
    <row r="47" spans="2:16" x14ac:dyDescent="0.5">
      <c r="B47" s="6"/>
      <c r="C47" s="1"/>
      <c r="D47" s="1"/>
      <c r="E47" s="1"/>
      <c r="F47" s="1"/>
      <c r="K47" s="110"/>
      <c r="L47" s="6"/>
      <c r="M47" s="1"/>
      <c r="N47" s="1"/>
      <c r="O47" s="1"/>
      <c r="P47" s="1"/>
    </row>
    <row r="48" spans="2:16" x14ac:dyDescent="0.5">
      <c r="B48" s="6"/>
      <c r="C48" s="1"/>
      <c r="D48" s="1"/>
      <c r="E48" s="1"/>
      <c r="F48" s="1"/>
      <c r="K48" s="110"/>
      <c r="L48" s="6"/>
      <c r="M48" s="1"/>
      <c r="N48" s="1"/>
      <c r="O48" s="1"/>
      <c r="P48" s="1"/>
    </row>
    <row r="49" spans="2:16" x14ac:dyDescent="0.5">
      <c r="B49" s="6"/>
      <c r="C49" s="1"/>
      <c r="D49" s="1"/>
      <c r="E49" s="1"/>
      <c r="F49" s="1"/>
      <c r="K49" s="110"/>
      <c r="L49" s="6"/>
      <c r="M49" s="1"/>
      <c r="N49" s="1"/>
      <c r="O49" s="1"/>
      <c r="P49" s="1"/>
    </row>
    <row r="50" spans="2:16" x14ac:dyDescent="0.5">
      <c r="B50" s="6"/>
      <c r="C50" s="1"/>
      <c r="D50" s="1"/>
      <c r="E50" s="1"/>
      <c r="F50" s="1"/>
      <c r="K50" s="110"/>
      <c r="L50" s="6"/>
      <c r="M50" s="1"/>
      <c r="N50" s="1"/>
      <c r="O50" s="1"/>
      <c r="P50" s="1"/>
    </row>
    <row r="51" spans="2:16" x14ac:dyDescent="0.5">
      <c r="B51" s="6"/>
      <c r="C51" s="1"/>
      <c r="D51" s="1"/>
      <c r="E51" s="1"/>
      <c r="F51" s="1"/>
      <c r="K51" s="110"/>
      <c r="L51" s="6"/>
      <c r="M51" s="1"/>
      <c r="N51" s="1"/>
      <c r="O51" s="1"/>
      <c r="P51" s="1"/>
    </row>
    <row r="52" spans="2:16" x14ac:dyDescent="0.5">
      <c r="B52" s="6"/>
      <c r="C52" s="1"/>
      <c r="D52" s="1"/>
      <c r="E52" s="1"/>
      <c r="F52" s="1"/>
      <c r="K52" s="110"/>
      <c r="L52" s="6"/>
      <c r="M52" s="1"/>
      <c r="N52" s="1"/>
      <c r="O52" s="1"/>
      <c r="P52" s="1"/>
    </row>
    <row r="53" spans="2:16" x14ac:dyDescent="0.5">
      <c r="B53" s="6"/>
      <c r="C53" s="1"/>
      <c r="D53" s="1"/>
      <c r="E53" s="1"/>
      <c r="F53" s="1"/>
      <c r="K53" s="110"/>
      <c r="L53" s="6"/>
      <c r="M53" s="1"/>
      <c r="N53" s="1"/>
      <c r="O53" s="1"/>
      <c r="P53" s="1"/>
    </row>
    <row r="54" spans="2:16" x14ac:dyDescent="0.5">
      <c r="B54" s="6"/>
      <c r="C54" s="1"/>
      <c r="D54" s="1"/>
      <c r="E54" s="1"/>
      <c r="F54" s="1"/>
      <c r="K54" s="110"/>
      <c r="L54" s="6"/>
      <c r="M54" s="1"/>
      <c r="N54" s="1"/>
      <c r="O54" s="1"/>
      <c r="P54" s="1"/>
    </row>
    <row r="55" spans="2:16" x14ac:dyDescent="0.5">
      <c r="B55" s="6"/>
      <c r="C55" s="1"/>
      <c r="D55" s="1"/>
      <c r="E55" s="1"/>
      <c r="F55" s="1"/>
      <c r="K55" s="110"/>
      <c r="L55" s="6"/>
      <c r="M55" s="1"/>
      <c r="N55" s="1"/>
      <c r="O55" s="1"/>
      <c r="P55" s="1"/>
    </row>
    <row r="56" spans="2:16" x14ac:dyDescent="0.5">
      <c r="B56" s="6"/>
      <c r="C56" s="1"/>
      <c r="D56" s="1"/>
      <c r="E56" s="1"/>
      <c r="F56" s="1"/>
      <c r="K56" s="110"/>
      <c r="L56" s="6"/>
      <c r="M56" s="1"/>
      <c r="N56" s="1"/>
      <c r="O56" s="1"/>
      <c r="P56" s="1"/>
    </row>
    <row r="57" spans="2:16" x14ac:dyDescent="0.5">
      <c r="B57" s="6"/>
      <c r="C57" s="1"/>
      <c r="D57" s="1"/>
      <c r="E57" s="1"/>
      <c r="F57" s="1"/>
      <c r="K57" s="110"/>
      <c r="L57" s="6"/>
      <c r="M57" s="1"/>
      <c r="N57" s="1"/>
      <c r="O57" s="1"/>
      <c r="P57" s="1"/>
    </row>
    <row r="58" spans="2:16" x14ac:dyDescent="0.5">
      <c r="B58" s="6"/>
      <c r="C58" s="1"/>
      <c r="D58" s="1"/>
      <c r="E58" s="1"/>
      <c r="F58" s="1"/>
      <c r="K58" s="110"/>
      <c r="L58" s="6"/>
      <c r="M58" s="1"/>
      <c r="N58" s="1"/>
      <c r="O58" s="1"/>
      <c r="P58" s="1"/>
    </row>
    <row r="59" spans="2:16" x14ac:dyDescent="0.5">
      <c r="B59" s="6"/>
      <c r="C59" s="1"/>
      <c r="D59" s="1"/>
      <c r="E59" s="1"/>
      <c r="F59" s="1"/>
      <c r="K59" s="110"/>
      <c r="L59" s="6"/>
      <c r="M59" s="1"/>
      <c r="N59" s="1"/>
      <c r="O59" s="1"/>
      <c r="P59" s="1"/>
    </row>
    <row r="60" spans="2:16" x14ac:dyDescent="0.5">
      <c r="B60" s="6"/>
      <c r="C60" s="1"/>
      <c r="D60" s="1"/>
      <c r="E60" s="1"/>
      <c r="F60" s="1"/>
      <c r="K60" s="110"/>
      <c r="L60" s="6"/>
      <c r="M60" s="1"/>
      <c r="N60" s="1"/>
      <c r="O60" s="1"/>
      <c r="P60" s="1"/>
    </row>
    <row r="61" spans="2:16" x14ac:dyDescent="0.5">
      <c r="B61" s="6"/>
      <c r="C61" s="1"/>
      <c r="D61" s="1"/>
      <c r="E61" s="1"/>
      <c r="F61" s="1"/>
      <c r="K61" s="110"/>
      <c r="L61" s="6"/>
      <c r="M61" s="1"/>
      <c r="N61" s="1"/>
      <c r="O61" s="1"/>
      <c r="P61" s="1"/>
    </row>
    <row r="62" spans="2:16" x14ac:dyDescent="0.5">
      <c r="B62" s="6"/>
      <c r="C62" s="1"/>
      <c r="D62" s="1"/>
      <c r="E62" s="1"/>
      <c r="F62" s="1"/>
      <c r="K62" s="110"/>
      <c r="L62" s="6"/>
      <c r="M62" s="1"/>
      <c r="N62" s="1"/>
      <c r="O62" s="1"/>
      <c r="P62" s="1"/>
    </row>
    <row r="63" spans="2:16" x14ac:dyDescent="0.5">
      <c r="B63" s="6"/>
      <c r="C63" s="1"/>
      <c r="D63" s="1"/>
      <c r="E63" s="1"/>
      <c r="F63" s="1"/>
      <c r="K63" s="110"/>
      <c r="L63" s="6"/>
      <c r="M63" s="1"/>
      <c r="N63" s="1"/>
      <c r="O63" s="1"/>
      <c r="P63" s="1"/>
    </row>
    <row r="64" spans="2:16" x14ac:dyDescent="0.5">
      <c r="B64" s="6"/>
      <c r="C64" s="1"/>
      <c r="D64" s="1"/>
      <c r="E64" s="1"/>
      <c r="F64" s="1"/>
      <c r="K64" s="110"/>
      <c r="L64" s="6"/>
      <c r="M64" s="1"/>
      <c r="N64" s="1"/>
      <c r="O64" s="1"/>
      <c r="P64" s="1"/>
    </row>
    <row r="65" spans="2:16" x14ac:dyDescent="0.5">
      <c r="B65" s="6"/>
      <c r="C65" s="1"/>
      <c r="D65" s="1"/>
      <c r="E65" s="1"/>
      <c r="F65" s="1"/>
      <c r="K65" s="110"/>
      <c r="L65" s="6"/>
      <c r="M65" s="1"/>
      <c r="N65" s="1"/>
      <c r="O65" s="1"/>
      <c r="P65" s="1"/>
    </row>
    <row r="66" spans="2:16" x14ac:dyDescent="0.5">
      <c r="B66" s="6"/>
      <c r="C66" s="1"/>
      <c r="D66" s="1"/>
      <c r="E66" s="1"/>
      <c r="F66" s="1"/>
      <c r="K66" s="110"/>
      <c r="L66" s="6"/>
      <c r="M66" s="1"/>
      <c r="N66" s="1"/>
      <c r="O66" s="1"/>
      <c r="P66" s="1"/>
    </row>
    <row r="67" spans="2:16" x14ac:dyDescent="0.5">
      <c r="B67" s="6"/>
      <c r="C67" s="1"/>
      <c r="D67" s="1"/>
      <c r="E67" s="1"/>
      <c r="F67" s="1"/>
      <c r="K67" s="110"/>
      <c r="L67" s="6"/>
      <c r="M67" s="1"/>
      <c r="N67" s="1"/>
      <c r="O67" s="1"/>
      <c r="P67" s="1"/>
    </row>
    <row r="68" spans="2:16" x14ac:dyDescent="0.5">
      <c r="B68" s="6"/>
      <c r="C68" s="1"/>
      <c r="D68" s="1"/>
      <c r="E68" s="1"/>
      <c r="F68" s="1"/>
      <c r="K68" s="110"/>
      <c r="L68" s="6"/>
      <c r="M68" s="1"/>
      <c r="N68" s="1"/>
      <c r="O68" s="1"/>
      <c r="P68" s="1"/>
    </row>
    <row r="69" spans="2:16" x14ac:dyDescent="0.5">
      <c r="B69" s="6"/>
      <c r="C69" s="1"/>
      <c r="D69" s="1"/>
      <c r="E69" s="1"/>
      <c r="F69" s="1"/>
      <c r="K69" s="110"/>
      <c r="L69" s="6"/>
      <c r="M69" s="1"/>
      <c r="N69" s="1"/>
      <c r="O69" s="1"/>
      <c r="P69" s="1"/>
    </row>
    <row r="70" spans="2:16" x14ac:dyDescent="0.5">
      <c r="B70" s="6"/>
      <c r="C70" s="1"/>
      <c r="D70" s="1"/>
      <c r="E70" s="1"/>
      <c r="F70" s="1"/>
      <c r="K70" s="110"/>
      <c r="L70" s="6"/>
      <c r="M70" s="1"/>
      <c r="N70" s="1"/>
      <c r="O70" s="1"/>
      <c r="P70" s="1"/>
    </row>
    <row r="71" spans="2:16" x14ac:dyDescent="0.5">
      <c r="B71" s="6"/>
      <c r="C71" s="1"/>
      <c r="D71" s="1"/>
      <c r="E71" s="1"/>
      <c r="F71" s="1"/>
      <c r="K71" s="110"/>
      <c r="L71" s="6"/>
      <c r="M71" s="1"/>
      <c r="N71" s="1"/>
      <c r="O71" s="1"/>
      <c r="P71" s="1"/>
    </row>
    <row r="72" spans="2:16" x14ac:dyDescent="0.5">
      <c r="B72" s="6"/>
      <c r="C72" s="1"/>
      <c r="D72" s="1"/>
      <c r="E72" s="1"/>
      <c r="F72" s="1"/>
      <c r="K72" s="110"/>
      <c r="L72" s="6"/>
      <c r="M72" s="1"/>
      <c r="N72" s="1"/>
      <c r="O72" s="1"/>
      <c r="P72" s="1"/>
    </row>
    <row r="73" spans="2:16" x14ac:dyDescent="0.5">
      <c r="B73" s="6"/>
      <c r="C73" s="1"/>
      <c r="D73" s="1"/>
      <c r="E73" s="1"/>
      <c r="F73" s="1"/>
      <c r="K73" s="110"/>
      <c r="L73" s="6"/>
      <c r="M73" s="1"/>
      <c r="N73" s="1"/>
      <c r="O73" s="1"/>
      <c r="P73" s="1"/>
    </row>
    <row r="74" spans="2:16" x14ac:dyDescent="0.5">
      <c r="B74" s="6"/>
      <c r="C74" s="1"/>
      <c r="D74" s="1"/>
      <c r="E74" s="1"/>
      <c r="F74" s="1"/>
      <c r="K74" s="110"/>
      <c r="L74" s="6"/>
      <c r="M74" s="1"/>
      <c r="N74" s="1"/>
      <c r="O74" s="1"/>
      <c r="P74" s="1"/>
    </row>
    <row r="75" spans="2:16" x14ac:dyDescent="0.5">
      <c r="B75" s="6"/>
      <c r="C75" s="1"/>
      <c r="D75" s="1"/>
      <c r="E75" s="1"/>
      <c r="F75" s="1"/>
      <c r="K75" s="110"/>
      <c r="L75" s="6"/>
      <c r="M75" s="1"/>
      <c r="N75" s="1"/>
      <c r="O75" s="1"/>
      <c r="P75" s="1"/>
    </row>
    <row r="76" spans="2:16" x14ac:dyDescent="0.5">
      <c r="B76" s="6"/>
      <c r="C76" s="1"/>
      <c r="D76" s="1"/>
      <c r="E76" s="1"/>
      <c r="F76" s="1"/>
      <c r="K76" s="110"/>
      <c r="L76" s="6"/>
      <c r="M76" s="1"/>
      <c r="N76" s="1"/>
      <c r="O76" s="1"/>
      <c r="P76" s="1"/>
    </row>
    <row r="77" spans="2:16" x14ac:dyDescent="0.5">
      <c r="B77" s="6"/>
      <c r="C77" s="1"/>
      <c r="D77" s="1"/>
      <c r="E77" s="1"/>
      <c r="F77" s="1"/>
      <c r="K77" s="110"/>
      <c r="L77" s="6"/>
      <c r="M77" s="1"/>
      <c r="N77" s="1"/>
      <c r="O77" s="1"/>
      <c r="P77" s="1"/>
    </row>
    <row r="78" spans="2:16" x14ac:dyDescent="0.5">
      <c r="B78" s="6"/>
      <c r="C78" s="1"/>
      <c r="D78" s="1"/>
      <c r="E78" s="1"/>
      <c r="F78" s="1"/>
      <c r="K78" s="110"/>
      <c r="L78" s="6"/>
      <c r="M78" s="1"/>
      <c r="N78" s="1"/>
      <c r="O78" s="1"/>
      <c r="P78" s="1"/>
    </row>
    <row r="79" spans="2:16" x14ac:dyDescent="0.5">
      <c r="B79" s="6"/>
      <c r="C79" s="1"/>
      <c r="D79" s="1"/>
      <c r="E79" s="1"/>
      <c r="F79" s="1"/>
      <c r="K79" s="110"/>
      <c r="L79" s="6"/>
      <c r="M79" s="1"/>
      <c r="N79" s="1"/>
      <c r="O79" s="1"/>
      <c r="P79" s="1"/>
    </row>
    <row r="80" spans="2:16" x14ac:dyDescent="0.5">
      <c r="B80" s="6"/>
      <c r="C80" s="1"/>
      <c r="D80" s="1"/>
      <c r="E80" s="1"/>
      <c r="F80" s="1"/>
      <c r="K80" s="110"/>
      <c r="L80" s="6"/>
      <c r="M80" s="1"/>
      <c r="N80" s="1"/>
      <c r="O80" s="1"/>
      <c r="P80" s="1"/>
    </row>
    <row r="81" spans="2:16" x14ac:dyDescent="0.5">
      <c r="B81" s="6"/>
      <c r="C81" s="1"/>
      <c r="D81" s="1"/>
      <c r="E81" s="1"/>
      <c r="F81" s="1"/>
      <c r="K81" s="110"/>
      <c r="L81" s="6"/>
      <c r="M81" s="1"/>
      <c r="N81" s="1"/>
      <c r="O81" s="1"/>
      <c r="P81" s="1"/>
    </row>
    <row r="82" spans="2:16" x14ac:dyDescent="0.5">
      <c r="B82" s="6"/>
      <c r="C82" s="1"/>
      <c r="D82" s="1"/>
      <c r="E82" s="1"/>
      <c r="F82" s="1"/>
      <c r="K82" s="110"/>
      <c r="L82" s="6"/>
      <c r="M82" s="1"/>
      <c r="N82" s="1"/>
      <c r="O82" s="1"/>
      <c r="P82" s="1"/>
    </row>
    <row r="83" spans="2:16" x14ac:dyDescent="0.5">
      <c r="B83" s="6"/>
      <c r="C83" s="1"/>
      <c r="D83" s="1"/>
      <c r="E83" s="1"/>
      <c r="F83" s="1"/>
      <c r="K83" s="110"/>
      <c r="L83" s="6"/>
      <c r="M83" s="1"/>
      <c r="N83" s="1"/>
      <c r="O83" s="1"/>
      <c r="P83" s="1"/>
    </row>
    <row r="84" spans="2:16" x14ac:dyDescent="0.5">
      <c r="B84" s="6"/>
      <c r="C84" s="1"/>
      <c r="D84" s="1"/>
      <c r="E84" s="1"/>
      <c r="F84" s="1"/>
      <c r="K84" s="110"/>
      <c r="L84" s="6"/>
      <c r="M84" s="1"/>
      <c r="N84" s="1"/>
      <c r="O84" s="1"/>
      <c r="P84" s="1"/>
    </row>
    <row r="85" spans="2:16" x14ac:dyDescent="0.5">
      <c r="B85" s="6"/>
      <c r="C85" s="1"/>
      <c r="D85" s="1"/>
      <c r="E85" s="1"/>
      <c r="F85" s="1"/>
      <c r="K85" s="110"/>
      <c r="L85" s="6"/>
      <c r="M85" s="1"/>
      <c r="N85" s="1"/>
      <c r="O85" s="1"/>
      <c r="P85" s="1"/>
    </row>
    <row r="86" spans="2:16" x14ac:dyDescent="0.5">
      <c r="B86" s="6"/>
      <c r="C86" s="1"/>
      <c r="D86" s="1"/>
      <c r="E86" s="1"/>
      <c r="F86" s="1"/>
      <c r="K86" s="110"/>
      <c r="L86" s="6"/>
      <c r="M86" s="1"/>
      <c r="N86" s="1"/>
      <c r="O86" s="1"/>
      <c r="P86" s="1"/>
    </row>
    <row r="87" spans="2:16" x14ac:dyDescent="0.5">
      <c r="B87" s="6"/>
      <c r="C87" s="1"/>
      <c r="D87" s="1"/>
      <c r="E87" s="1"/>
      <c r="F87" s="1"/>
      <c r="K87" s="110"/>
      <c r="L87" s="6"/>
      <c r="M87" s="1"/>
      <c r="N87" s="1"/>
      <c r="O87" s="1"/>
      <c r="P87" s="1"/>
    </row>
    <row r="88" spans="2:16" x14ac:dyDescent="0.5">
      <c r="B88" s="6"/>
      <c r="C88" s="1"/>
      <c r="D88" s="1"/>
      <c r="E88" s="1"/>
      <c r="F88" s="1"/>
      <c r="K88" s="110"/>
      <c r="L88" s="6"/>
      <c r="M88" s="1"/>
      <c r="N88" s="1"/>
      <c r="O88" s="1"/>
      <c r="P88" s="1"/>
    </row>
    <row r="89" spans="2:16" x14ac:dyDescent="0.5">
      <c r="B89" s="6"/>
      <c r="C89" s="1"/>
      <c r="D89" s="1"/>
      <c r="E89" s="1"/>
      <c r="F89" s="1"/>
      <c r="K89" s="110"/>
      <c r="L89" s="6"/>
      <c r="M89" s="1"/>
      <c r="N89" s="1"/>
      <c r="O89" s="1"/>
      <c r="P89" s="1"/>
    </row>
    <row r="90" spans="2:16" x14ac:dyDescent="0.5">
      <c r="B90" s="6"/>
      <c r="C90" s="1"/>
      <c r="D90" s="1"/>
      <c r="E90" s="1"/>
      <c r="F90" s="1"/>
      <c r="K90" s="110"/>
      <c r="L90" s="6"/>
      <c r="M90" s="1"/>
      <c r="N90" s="1"/>
      <c r="O90" s="1"/>
      <c r="P90" s="1"/>
    </row>
    <row r="91" spans="2:16" x14ac:dyDescent="0.5">
      <c r="B91" s="6"/>
      <c r="C91" s="1"/>
      <c r="D91" s="1"/>
      <c r="E91" s="1"/>
      <c r="F91" s="1"/>
      <c r="K91" s="110"/>
      <c r="L91" s="6"/>
      <c r="M91" s="1"/>
      <c r="N91" s="1"/>
      <c r="O91" s="1"/>
      <c r="P91" s="1"/>
    </row>
    <row r="92" spans="2:16" x14ac:dyDescent="0.5">
      <c r="B92" s="6"/>
      <c r="C92" s="1"/>
      <c r="D92" s="1"/>
      <c r="E92" s="1"/>
      <c r="F92" s="1"/>
      <c r="K92" s="110"/>
      <c r="L92" s="6"/>
      <c r="M92" s="1"/>
      <c r="N92" s="1"/>
      <c r="O92" s="1"/>
      <c r="P92" s="1"/>
    </row>
    <row r="93" spans="2:16" x14ac:dyDescent="0.5">
      <c r="B93" s="6"/>
      <c r="C93" s="1"/>
      <c r="D93" s="1"/>
      <c r="E93" s="1"/>
      <c r="F93" s="1"/>
      <c r="K93" s="110"/>
      <c r="L93" s="6"/>
      <c r="M93" s="1"/>
      <c r="N93" s="1"/>
      <c r="O93" s="1"/>
      <c r="P93" s="1"/>
    </row>
    <row r="94" spans="2:16" x14ac:dyDescent="0.5">
      <c r="B94" s="6"/>
      <c r="C94" s="1"/>
      <c r="D94" s="1"/>
      <c r="E94" s="1"/>
      <c r="F94" s="1"/>
      <c r="K94" s="110"/>
      <c r="L94" s="6"/>
      <c r="M94" s="1"/>
      <c r="N94" s="1"/>
      <c r="O94" s="1"/>
      <c r="P94" s="1"/>
    </row>
    <row r="95" spans="2:16" x14ac:dyDescent="0.5">
      <c r="B95" s="6"/>
      <c r="C95" s="1"/>
      <c r="D95" s="1"/>
      <c r="E95" s="1"/>
      <c r="F95" s="1"/>
      <c r="K95" s="110"/>
      <c r="L95" s="6"/>
      <c r="M95" s="1"/>
      <c r="N95" s="1"/>
      <c r="O95" s="1"/>
      <c r="P95" s="1"/>
    </row>
    <row r="96" spans="2:16" x14ac:dyDescent="0.5">
      <c r="B96" s="6"/>
      <c r="C96" s="1"/>
      <c r="D96" s="1"/>
      <c r="E96" s="1"/>
      <c r="F96" s="1"/>
      <c r="K96" s="110"/>
      <c r="L96" s="6"/>
      <c r="M96" s="1"/>
      <c r="N96" s="1"/>
      <c r="O96" s="1"/>
      <c r="P96" s="1"/>
    </row>
    <row r="97" spans="2:16" x14ac:dyDescent="0.5">
      <c r="B97" s="6"/>
      <c r="C97" s="1"/>
      <c r="D97" s="1"/>
      <c r="E97" s="1"/>
      <c r="F97" s="1"/>
      <c r="K97" s="110"/>
      <c r="L97" s="6"/>
      <c r="M97" s="1"/>
      <c r="N97" s="1"/>
      <c r="O97" s="1"/>
      <c r="P97" s="1"/>
    </row>
    <row r="98" spans="2:16" x14ac:dyDescent="0.5">
      <c r="B98" s="6"/>
      <c r="C98" s="1"/>
      <c r="D98" s="1"/>
      <c r="E98" s="1"/>
      <c r="F98" s="1"/>
      <c r="K98" s="110"/>
      <c r="L98" s="6"/>
      <c r="M98" s="1"/>
      <c r="N98" s="1"/>
      <c r="O98" s="1"/>
      <c r="P98" s="1"/>
    </row>
    <row r="99" spans="2:16" x14ac:dyDescent="0.5">
      <c r="B99" s="6"/>
      <c r="C99" s="1"/>
      <c r="D99" s="1"/>
      <c r="E99" s="1"/>
      <c r="F99" s="1"/>
      <c r="K99" s="110"/>
      <c r="L99" s="6"/>
      <c r="M99" s="1"/>
      <c r="N99" s="1"/>
      <c r="O99" s="1"/>
      <c r="P99" s="1"/>
    </row>
    <row r="100" spans="2:16" x14ac:dyDescent="0.5">
      <c r="B100" s="6"/>
      <c r="C100" s="1"/>
      <c r="D100" s="1"/>
      <c r="E100" s="1"/>
      <c r="F100" s="1"/>
      <c r="K100" s="110"/>
      <c r="L100" s="6"/>
      <c r="M100" s="1"/>
      <c r="N100" s="1"/>
      <c r="O100" s="1"/>
      <c r="P100" s="1"/>
    </row>
    <row r="101" spans="2:16" x14ac:dyDescent="0.5">
      <c r="B101" s="6"/>
      <c r="C101" s="1"/>
      <c r="D101" s="1"/>
      <c r="E101" s="1"/>
      <c r="F101" s="1"/>
      <c r="K101" s="110"/>
      <c r="L101" s="6"/>
      <c r="M101" s="1"/>
      <c r="N101" s="1"/>
      <c r="O101" s="1"/>
      <c r="P101" s="1"/>
    </row>
    <row r="102" spans="2:16" x14ac:dyDescent="0.5">
      <c r="B102" s="6"/>
      <c r="C102" s="1"/>
      <c r="D102" s="1"/>
      <c r="E102" s="1"/>
      <c r="F102" s="1"/>
      <c r="K102" s="110"/>
      <c r="L102" s="6"/>
      <c r="M102" s="1"/>
      <c r="N102" s="1"/>
      <c r="O102" s="1"/>
      <c r="P102" s="1"/>
    </row>
    <row r="103" spans="2:16" x14ac:dyDescent="0.5">
      <c r="B103" s="6"/>
      <c r="C103" s="1"/>
      <c r="D103" s="1"/>
      <c r="E103" s="1"/>
      <c r="F103" s="1"/>
      <c r="K103" s="110"/>
      <c r="L103" s="6"/>
      <c r="M103" s="1"/>
      <c r="N103" s="1"/>
      <c r="O103" s="1"/>
      <c r="P103" s="1"/>
    </row>
    <row r="104" spans="2:16" x14ac:dyDescent="0.5">
      <c r="B104" s="6"/>
      <c r="C104" s="1"/>
      <c r="D104" s="1"/>
      <c r="E104" s="1"/>
      <c r="F104" s="1"/>
      <c r="K104" s="110"/>
      <c r="L104" s="6"/>
      <c r="M104" s="1"/>
      <c r="N104" s="1"/>
      <c r="O104" s="1"/>
      <c r="P104" s="1"/>
    </row>
    <row r="105" spans="2:16" x14ac:dyDescent="0.5">
      <c r="B105" s="6"/>
      <c r="C105" s="1"/>
      <c r="D105" s="1"/>
      <c r="E105" s="1"/>
      <c r="F105" s="1"/>
      <c r="K105" s="110"/>
      <c r="L105" s="6"/>
      <c r="M105" s="1"/>
      <c r="N105" s="1"/>
      <c r="O105" s="1"/>
      <c r="P105" s="1"/>
    </row>
    <row r="106" spans="2:16" x14ac:dyDescent="0.5">
      <c r="B106" s="6"/>
      <c r="C106" s="1"/>
      <c r="D106" s="1"/>
      <c r="E106" s="1"/>
      <c r="F106" s="1"/>
      <c r="K106" s="110"/>
      <c r="L106" s="6"/>
      <c r="M106" s="1"/>
      <c r="N106" s="1"/>
      <c r="O106" s="1"/>
      <c r="P106" s="1"/>
    </row>
    <row r="107" spans="2:16" x14ac:dyDescent="0.5">
      <c r="B107" s="6"/>
      <c r="C107" s="1"/>
      <c r="D107" s="1"/>
      <c r="E107" s="1"/>
      <c r="F107" s="1"/>
      <c r="K107" s="110"/>
      <c r="L107" s="6"/>
      <c r="M107" s="1"/>
      <c r="N107" s="1"/>
      <c r="O107" s="1"/>
      <c r="P107" s="1"/>
    </row>
    <row r="108" spans="2:16" x14ac:dyDescent="0.5">
      <c r="B108" s="6"/>
      <c r="C108" s="1"/>
      <c r="D108" s="1"/>
      <c r="E108" s="1"/>
      <c r="F108" s="1"/>
      <c r="K108" s="110"/>
      <c r="L108" s="6"/>
      <c r="M108" s="1"/>
      <c r="N108" s="1"/>
      <c r="O108" s="1"/>
      <c r="P108" s="1"/>
    </row>
    <row r="109" spans="2:16" x14ac:dyDescent="0.5">
      <c r="B109" s="6"/>
      <c r="C109" s="1"/>
      <c r="D109" s="1"/>
      <c r="E109" s="1"/>
      <c r="F109" s="1"/>
      <c r="K109" s="110"/>
      <c r="L109" s="6"/>
      <c r="M109" s="1"/>
      <c r="N109" s="1"/>
      <c r="O109" s="1"/>
      <c r="P109" s="1"/>
    </row>
    <row r="110" spans="2:16" x14ac:dyDescent="0.5">
      <c r="B110" s="6"/>
      <c r="C110" s="1"/>
      <c r="D110" s="1"/>
      <c r="E110" s="1"/>
      <c r="F110" s="1"/>
      <c r="K110" s="110"/>
      <c r="L110" s="6"/>
      <c r="M110" s="1"/>
      <c r="N110" s="1"/>
      <c r="O110" s="1"/>
      <c r="P110" s="1"/>
    </row>
    <row r="111" spans="2:16" x14ac:dyDescent="0.5">
      <c r="B111" s="6"/>
      <c r="C111" s="1"/>
      <c r="D111" s="1"/>
      <c r="E111" s="1"/>
      <c r="F111" s="1"/>
      <c r="K111" s="110"/>
      <c r="L111" s="6"/>
      <c r="M111" s="1"/>
      <c r="N111" s="1"/>
      <c r="O111" s="1"/>
      <c r="P111" s="1"/>
    </row>
    <row r="112" spans="2:16" x14ac:dyDescent="0.5">
      <c r="B112" s="6"/>
      <c r="C112" s="1"/>
      <c r="D112" s="1"/>
      <c r="E112" s="1"/>
      <c r="F112" s="1"/>
      <c r="K112" s="110"/>
      <c r="L112" s="6"/>
      <c r="M112" s="1"/>
      <c r="N112" s="1"/>
      <c r="O112" s="1"/>
      <c r="P112" s="1"/>
    </row>
    <row r="113" spans="2:16" x14ac:dyDescent="0.5">
      <c r="B113" s="6"/>
      <c r="C113" s="1"/>
      <c r="D113" s="1"/>
      <c r="E113" s="1"/>
      <c r="F113" s="1"/>
      <c r="K113" s="110"/>
      <c r="L113" s="6"/>
      <c r="M113" s="1"/>
      <c r="N113" s="1"/>
      <c r="O113" s="1"/>
      <c r="P113" s="1"/>
    </row>
    <row r="114" spans="2:16" x14ac:dyDescent="0.5">
      <c r="B114" s="6"/>
      <c r="C114" s="1"/>
      <c r="D114" s="1"/>
      <c r="E114" s="1"/>
      <c r="F114" s="1"/>
      <c r="K114" s="110"/>
      <c r="L114" s="6"/>
      <c r="M114" s="1"/>
      <c r="N114" s="1"/>
      <c r="O114" s="1"/>
      <c r="P114" s="1"/>
    </row>
    <row r="115" spans="2:16" x14ac:dyDescent="0.5">
      <c r="B115" s="6"/>
      <c r="C115" s="1"/>
      <c r="D115" s="1"/>
      <c r="E115" s="1"/>
      <c r="F115" s="1"/>
      <c r="K115" s="110"/>
      <c r="L115" s="6"/>
      <c r="M115" s="1"/>
      <c r="N115" s="1"/>
      <c r="O115" s="1"/>
      <c r="P115" s="1"/>
    </row>
    <row r="116" spans="2:16" x14ac:dyDescent="0.5">
      <c r="B116" s="6"/>
      <c r="C116" s="1"/>
      <c r="D116" s="1"/>
      <c r="E116" s="1"/>
      <c r="F116" s="1"/>
      <c r="K116" s="110"/>
      <c r="L116" s="6"/>
      <c r="M116" s="1"/>
      <c r="N116" s="1"/>
      <c r="O116" s="1"/>
      <c r="P116" s="1"/>
    </row>
    <row r="117" spans="2:16" x14ac:dyDescent="0.5">
      <c r="B117" s="6"/>
      <c r="C117" s="1"/>
      <c r="D117" s="1"/>
      <c r="E117" s="1"/>
      <c r="F117" s="1"/>
      <c r="K117" s="110"/>
      <c r="L117" s="6"/>
      <c r="M117" s="1"/>
      <c r="N117" s="1"/>
      <c r="O117" s="1"/>
      <c r="P117" s="1"/>
    </row>
    <row r="118" spans="2:16" x14ac:dyDescent="0.5">
      <c r="B118" s="6"/>
      <c r="C118" s="1"/>
      <c r="D118" s="1"/>
      <c r="E118" s="1"/>
      <c r="F118" s="1"/>
      <c r="K118" s="110"/>
      <c r="L118" s="6"/>
      <c r="M118" s="1"/>
      <c r="N118" s="1"/>
      <c r="O118" s="1"/>
      <c r="P118" s="1"/>
    </row>
    <row r="119" spans="2:16" x14ac:dyDescent="0.5">
      <c r="B119" s="6"/>
      <c r="C119" s="1"/>
      <c r="D119" s="1"/>
      <c r="E119" s="1"/>
      <c r="F119" s="1"/>
      <c r="K119" s="110"/>
      <c r="L119" s="6"/>
      <c r="M119" s="1"/>
      <c r="N119" s="1"/>
      <c r="O119" s="1"/>
      <c r="P119" s="1"/>
    </row>
    <row r="120" spans="2:16" x14ac:dyDescent="0.5">
      <c r="B120" s="6"/>
      <c r="C120" s="1"/>
      <c r="D120" s="1"/>
      <c r="E120" s="1"/>
      <c r="F120" s="1"/>
      <c r="K120" s="110"/>
      <c r="L120" s="6"/>
      <c r="M120" s="1"/>
      <c r="N120" s="1"/>
      <c r="O120" s="1"/>
      <c r="P120" s="1"/>
    </row>
    <row r="121" spans="2:16" x14ac:dyDescent="0.5">
      <c r="B121" s="6"/>
      <c r="C121" s="1"/>
      <c r="D121" s="1"/>
      <c r="E121" s="1"/>
      <c r="F121" s="1"/>
      <c r="K121" s="110"/>
      <c r="L121" s="6"/>
      <c r="M121" s="1"/>
      <c r="N121" s="1"/>
      <c r="O121" s="1"/>
      <c r="P121" s="1"/>
    </row>
    <row r="122" spans="2:16" x14ac:dyDescent="0.5">
      <c r="B122" s="6"/>
      <c r="C122" s="1"/>
      <c r="D122" s="1"/>
      <c r="E122" s="1"/>
      <c r="F122" s="1"/>
      <c r="K122" s="110"/>
      <c r="L122" s="6"/>
      <c r="M122" s="1"/>
      <c r="N122" s="1"/>
      <c r="O122" s="1"/>
      <c r="P122" s="1"/>
    </row>
    <row r="123" spans="2:16" x14ac:dyDescent="0.5">
      <c r="B123" s="6"/>
      <c r="C123" s="1"/>
      <c r="D123" s="1"/>
      <c r="E123" s="1"/>
      <c r="F123" s="1"/>
      <c r="K123" s="110"/>
      <c r="L123" s="6"/>
      <c r="M123" s="1"/>
      <c r="N123" s="1"/>
      <c r="O123" s="1"/>
      <c r="P123" s="1"/>
    </row>
    <row r="124" spans="2:16" x14ac:dyDescent="0.5">
      <c r="B124" s="6"/>
      <c r="C124" s="1"/>
      <c r="D124" s="1"/>
      <c r="E124" s="1"/>
      <c r="F124" s="1"/>
      <c r="K124" s="110"/>
      <c r="L124" s="6"/>
      <c r="M124" s="1"/>
      <c r="N124" s="1"/>
      <c r="O124" s="1"/>
      <c r="P124" s="1"/>
    </row>
    <row r="125" spans="2:16" x14ac:dyDescent="0.5">
      <c r="B125" s="6"/>
      <c r="C125" s="1"/>
      <c r="D125" s="1"/>
      <c r="E125" s="1"/>
      <c r="F125" s="1"/>
      <c r="K125" s="110"/>
      <c r="L125" s="6"/>
      <c r="M125" s="1"/>
      <c r="N125" s="1"/>
      <c r="O125" s="1"/>
      <c r="P125" s="1"/>
    </row>
    <row r="126" spans="2:16" x14ac:dyDescent="0.5">
      <c r="B126" s="6"/>
      <c r="C126" s="1"/>
      <c r="D126" s="1"/>
      <c r="E126" s="1"/>
      <c r="F126" s="1"/>
      <c r="K126" s="110"/>
      <c r="L126" s="6"/>
      <c r="M126" s="1"/>
      <c r="N126" s="1"/>
      <c r="O126" s="1"/>
      <c r="P126" s="1"/>
    </row>
    <row r="127" spans="2:16" x14ac:dyDescent="0.5">
      <c r="B127" s="6"/>
      <c r="C127" s="1"/>
      <c r="D127" s="1"/>
      <c r="E127" s="1"/>
      <c r="F127" s="1"/>
      <c r="K127" s="110"/>
      <c r="L127" s="6"/>
      <c r="M127" s="1"/>
      <c r="N127" s="1"/>
      <c r="O127" s="1"/>
      <c r="P127" s="1"/>
    </row>
    <row r="128" spans="2:16" x14ac:dyDescent="0.5">
      <c r="B128" s="6"/>
      <c r="C128" s="1"/>
      <c r="D128" s="1"/>
      <c r="E128" s="1"/>
      <c r="F128" s="1"/>
      <c r="K128" s="110"/>
      <c r="L128" s="6"/>
      <c r="M128" s="1"/>
      <c r="N128" s="1"/>
      <c r="O128" s="1"/>
      <c r="P128" s="1"/>
    </row>
    <row r="129" spans="2:16" x14ac:dyDescent="0.5">
      <c r="B129" s="6"/>
      <c r="C129" s="1"/>
      <c r="D129" s="1"/>
      <c r="E129" s="1"/>
      <c r="F129" s="1"/>
      <c r="K129" s="110"/>
      <c r="L129" s="6"/>
      <c r="M129" s="1"/>
      <c r="N129" s="1"/>
      <c r="O129" s="1"/>
      <c r="P129" s="1"/>
    </row>
    <row r="130" spans="2:16" x14ac:dyDescent="0.5">
      <c r="B130" s="6"/>
      <c r="C130" s="1"/>
      <c r="D130" s="1"/>
      <c r="E130" s="1"/>
      <c r="F130" s="1"/>
      <c r="K130" s="110"/>
      <c r="L130" s="6"/>
      <c r="M130" s="1"/>
      <c r="N130" s="1"/>
      <c r="O130" s="1"/>
      <c r="P130" s="1"/>
    </row>
    <row r="131" spans="2:16" x14ac:dyDescent="0.5">
      <c r="B131" s="6"/>
      <c r="C131" s="1"/>
      <c r="D131" s="1"/>
      <c r="E131" s="1"/>
      <c r="F131" s="1"/>
      <c r="K131" s="110"/>
      <c r="L131" s="6"/>
      <c r="M131" s="1"/>
      <c r="N131" s="1"/>
      <c r="O131" s="1"/>
      <c r="P131" s="1"/>
    </row>
    <row r="132" spans="2:16" x14ac:dyDescent="0.5">
      <c r="B132" s="6"/>
      <c r="C132" s="1"/>
      <c r="D132" s="1"/>
      <c r="E132" s="1"/>
      <c r="F132" s="1"/>
      <c r="K132" s="110"/>
      <c r="L132" s="6"/>
      <c r="M132" s="1"/>
      <c r="N132" s="1"/>
      <c r="O132" s="1"/>
      <c r="P132" s="1"/>
    </row>
    <row r="133" spans="2:16" x14ac:dyDescent="0.5">
      <c r="B133" s="6"/>
      <c r="C133" s="1"/>
      <c r="D133" s="1"/>
      <c r="E133" s="1"/>
      <c r="F133" s="1"/>
      <c r="K133" s="110"/>
      <c r="L133" s="6"/>
      <c r="M133" s="1"/>
      <c r="N133" s="1"/>
      <c r="O133" s="1"/>
      <c r="P133" s="1"/>
    </row>
    <row r="134" spans="2:16" x14ac:dyDescent="0.5">
      <c r="B134" s="6"/>
      <c r="C134" s="1"/>
      <c r="D134" s="1"/>
      <c r="E134" s="1"/>
      <c r="F134" s="1"/>
      <c r="K134" s="110"/>
      <c r="L134" s="6"/>
      <c r="M134" s="1"/>
      <c r="N134" s="1"/>
      <c r="O134" s="1"/>
      <c r="P134" s="1"/>
    </row>
    <row r="135" spans="2:16" x14ac:dyDescent="0.5">
      <c r="B135" s="6"/>
      <c r="C135" s="1"/>
      <c r="D135" s="1"/>
      <c r="E135" s="1"/>
      <c r="F135" s="1"/>
      <c r="K135" s="110"/>
      <c r="L135" s="6"/>
      <c r="M135" s="1"/>
      <c r="N135" s="1"/>
      <c r="O135" s="1"/>
      <c r="P135" s="1"/>
    </row>
    <row r="136" spans="2:16" x14ac:dyDescent="0.5">
      <c r="B136" s="6"/>
      <c r="C136" s="1"/>
      <c r="D136" s="1"/>
      <c r="E136" s="1"/>
      <c r="F136" s="1"/>
      <c r="K136" s="110"/>
      <c r="L136" s="6"/>
      <c r="M136" s="1"/>
      <c r="N136" s="1"/>
      <c r="O136" s="1"/>
      <c r="P136" s="1"/>
    </row>
    <row r="137" spans="2:16" x14ac:dyDescent="0.5">
      <c r="B137" s="6"/>
      <c r="C137" s="1"/>
      <c r="D137" s="1"/>
      <c r="E137" s="1"/>
      <c r="F137" s="1"/>
      <c r="K137" s="110"/>
      <c r="L137" s="6"/>
      <c r="M137" s="1"/>
      <c r="N137" s="1"/>
      <c r="O137" s="1"/>
      <c r="P137" s="1"/>
    </row>
    <row r="138" spans="2:16" x14ac:dyDescent="0.5">
      <c r="B138" s="6"/>
      <c r="C138" s="1"/>
      <c r="D138" s="1"/>
      <c r="E138" s="1"/>
      <c r="F138" s="1"/>
      <c r="K138" s="110"/>
      <c r="L138" s="6"/>
      <c r="M138" s="1"/>
      <c r="N138" s="1"/>
      <c r="O138" s="1"/>
      <c r="P138" s="1"/>
    </row>
    <row r="139" spans="2:16" x14ac:dyDescent="0.5">
      <c r="B139" s="6"/>
      <c r="C139" s="1"/>
      <c r="D139" s="1"/>
      <c r="E139" s="1"/>
      <c r="F139" s="1"/>
      <c r="K139" s="110"/>
      <c r="L139" s="6"/>
      <c r="M139" s="1"/>
      <c r="N139" s="1"/>
      <c r="O139" s="1"/>
      <c r="P139" s="1"/>
    </row>
    <row r="140" spans="2:16" x14ac:dyDescent="0.5">
      <c r="B140" s="6"/>
      <c r="C140" s="1"/>
      <c r="D140" s="1"/>
      <c r="E140" s="1"/>
      <c r="F140" s="1"/>
      <c r="K140" s="110"/>
      <c r="L140" s="6"/>
      <c r="M140" s="1"/>
      <c r="N140" s="1"/>
      <c r="O140" s="1"/>
      <c r="P140" s="1"/>
    </row>
    <row r="141" spans="2:16" x14ac:dyDescent="0.5">
      <c r="B141" s="6"/>
      <c r="C141" s="1"/>
      <c r="D141" s="1"/>
      <c r="E141" s="1"/>
      <c r="F141" s="1"/>
      <c r="K141" s="110"/>
      <c r="L141" s="6"/>
      <c r="M141" s="1"/>
      <c r="N141" s="1"/>
      <c r="O141" s="1"/>
      <c r="P141" s="1"/>
    </row>
    <row r="142" spans="2:16" x14ac:dyDescent="0.5">
      <c r="B142" s="6"/>
      <c r="C142" s="1"/>
      <c r="D142" s="1"/>
      <c r="E142" s="1"/>
      <c r="F142" s="1"/>
      <c r="K142" s="110"/>
      <c r="L142" s="6"/>
      <c r="M142" s="1"/>
      <c r="N142" s="1"/>
      <c r="O142" s="1"/>
      <c r="P142" s="1"/>
    </row>
    <row r="143" spans="2:16" x14ac:dyDescent="0.5">
      <c r="B143" s="6"/>
      <c r="C143" s="1"/>
      <c r="D143" s="1"/>
      <c r="E143" s="1"/>
      <c r="F143" s="1"/>
      <c r="K143" s="110"/>
      <c r="L143" s="6"/>
      <c r="M143" s="1"/>
      <c r="N143" s="1"/>
      <c r="O143" s="1"/>
      <c r="P143" s="1"/>
    </row>
    <row r="144" spans="2:16" x14ac:dyDescent="0.5">
      <c r="B144" s="6"/>
      <c r="C144" s="1"/>
      <c r="D144" s="1"/>
      <c r="E144" s="1"/>
      <c r="F144" s="1"/>
      <c r="K144" s="110"/>
      <c r="L144" s="6"/>
      <c r="M144" s="1"/>
      <c r="N144" s="1"/>
      <c r="O144" s="1"/>
      <c r="P144" s="1"/>
    </row>
    <row r="145" spans="2:16" x14ac:dyDescent="0.5">
      <c r="B145" s="6"/>
      <c r="C145" s="1"/>
      <c r="D145" s="1"/>
      <c r="E145" s="1"/>
      <c r="F145" s="1"/>
      <c r="K145" s="110"/>
      <c r="L145" s="6"/>
      <c r="M145" s="1"/>
      <c r="N145" s="1"/>
      <c r="O145" s="1"/>
      <c r="P145" s="1"/>
    </row>
    <row r="146" spans="2:16" x14ac:dyDescent="0.5">
      <c r="B146" s="6"/>
      <c r="C146" s="1"/>
      <c r="D146" s="1"/>
      <c r="E146" s="1"/>
      <c r="F146" s="1"/>
      <c r="K146" s="110"/>
      <c r="L146" s="6"/>
      <c r="M146" s="1"/>
      <c r="N146" s="1"/>
      <c r="O146" s="1"/>
      <c r="P146" s="1"/>
    </row>
    <row r="147" spans="2:16" x14ac:dyDescent="0.5">
      <c r="B147" s="6"/>
      <c r="C147" s="1"/>
      <c r="D147" s="1"/>
      <c r="E147" s="1"/>
      <c r="F147" s="1"/>
      <c r="K147" s="110"/>
      <c r="L147" s="6"/>
      <c r="M147" s="1"/>
      <c r="N147" s="1"/>
      <c r="O147" s="1"/>
      <c r="P147" s="1"/>
    </row>
    <row r="148" spans="2:16" x14ac:dyDescent="0.5">
      <c r="B148" s="6"/>
      <c r="C148" s="1"/>
      <c r="D148" s="1"/>
      <c r="E148" s="1"/>
      <c r="F148" s="1"/>
      <c r="K148" s="110"/>
      <c r="L148" s="6"/>
      <c r="M148" s="1"/>
      <c r="N148" s="1"/>
      <c r="O148" s="1"/>
      <c r="P148" s="1"/>
    </row>
    <row r="149" spans="2:16" x14ac:dyDescent="0.5">
      <c r="B149" s="6"/>
      <c r="C149" s="1"/>
      <c r="D149" s="1"/>
      <c r="E149" s="1"/>
      <c r="F149" s="1"/>
      <c r="K149" s="110"/>
      <c r="L149" s="6"/>
      <c r="M149" s="1"/>
      <c r="N149" s="1"/>
      <c r="O149" s="1"/>
      <c r="P149" s="1"/>
    </row>
    <row r="150" spans="2:16" x14ac:dyDescent="0.5">
      <c r="B150" s="6"/>
      <c r="C150" s="1"/>
      <c r="D150" s="1"/>
      <c r="E150" s="1"/>
      <c r="F150" s="1"/>
      <c r="K150" s="110"/>
      <c r="L150" s="6"/>
      <c r="M150" s="1"/>
      <c r="N150" s="1"/>
      <c r="O150" s="1"/>
      <c r="P150" s="1"/>
    </row>
    <row r="151" spans="2:16" x14ac:dyDescent="0.5">
      <c r="B151" s="6"/>
      <c r="C151" s="1"/>
      <c r="D151" s="1"/>
      <c r="E151" s="1"/>
      <c r="F151" s="1"/>
      <c r="K151" s="110"/>
      <c r="L151" s="6"/>
      <c r="M151" s="1"/>
      <c r="N151" s="1"/>
      <c r="O151" s="1"/>
      <c r="P151" s="1"/>
    </row>
    <row r="152" spans="2:16" x14ac:dyDescent="0.5">
      <c r="B152" s="6"/>
      <c r="C152" s="1"/>
      <c r="D152" s="1"/>
      <c r="E152" s="1"/>
      <c r="F152" s="1"/>
      <c r="K152" s="110"/>
      <c r="L152" s="6"/>
      <c r="M152" s="1"/>
      <c r="N152" s="1"/>
      <c r="O152" s="1"/>
      <c r="P152" s="1"/>
    </row>
    <row r="153" spans="2:16" x14ac:dyDescent="0.5">
      <c r="B153" s="6"/>
      <c r="C153" s="1"/>
      <c r="D153" s="1"/>
      <c r="E153" s="1"/>
      <c r="F153" s="1"/>
      <c r="K153" s="110"/>
      <c r="L153" s="6"/>
      <c r="M153" s="1"/>
      <c r="N153" s="1"/>
      <c r="O153" s="1"/>
      <c r="P153" s="1"/>
    </row>
    <row r="154" spans="2:16" x14ac:dyDescent="0.5">
      <c r="B154" s="6"/>
      <c r="C154" s="1"/>
      <c r="D154" s="1"/>
      <c r="E154" s="1"/>
      <c r="F154" s="1"/>
      <c r="K154" s="110"/>
      <c r="L154" s="6"/>
      <c r="M154" s="1"/>
      <c r="N154" s="1"/>
      <c r="O154" s="1"/>
      <c r="P154" s="1"/>
    </row>
    <row r="155" spans="2:16" x14ac:dyDescent="0.5">
      <c r="B155" s="6"/>
      <c r="C155" s="1"/>
      <c r="D155" s="1"/>
      <c r="E155" s="1"/>
      <c r="F155" s="1"/>
      <c r="K155" s="110"/>
      <c r="L155" s="6"/>
      <c r="M155" s="1"/>
      <c r="N155" s="1"/>
      <c r="O155" s="1"/>
      <c r="P155" s="1"/>
    </row>
    <row r="156" spans="2:16" x14ac:dyDescent="0.5">
      <c r="B156" s="6"/>
      <c r="C156" s="1"/>
      <c r="D156" s="1"/>
      <c r="E156" s="1"/>
      <c r="F156" s="1"/>
      <c r="K156" s="110"/>
      <c r="L156" s="6"/>
      <c r="M156" s="1"/>
      <c r="N156" s="1"/>
      <c r="O156" s="1"/>
      <c r="P156" s="1"/>
    </row>
    <row r="157" spans="2:16" x14ac:dyDescent="0.5">
      <c r="B157" s="6"/>
      <c r="C157" s="1"/>
      <c r="D157" s="1"/>
      <c r="E157" s="1"/>
      <c r="F157" s="1"/>
      <c r="K157" s="110"/>
      <c r="L157" s="6"/>
      <c r="M157" s="1"/>
      <c r="N157" s="1"/>
      <c r="O157" s="1"/>
      <c r="P157" s="1"/>
    </row>
    <row r="158" spans="2:16" x14ac:dyDescent="0.5">
      <c r="B158" s="6"/>
      <c r="C158" s="1"/>
      <c r="D158" s="1"/>
      <c r="E158" s="1"/>
      <c r="F158" s="1"/>
      <c r="K158" s="110"/>
      <c r="L158" s="6"/>
      <c r="M158" s="1"/>
      <c r="N158" s="1"/>
      <c r="O158" s="1"/>
      <c r="P158" s="1"/>
    </row>
    <row r="159" spans="2:16" x14ac:dyDescent="0.5">
      <c r="B159" s="6"/>
      <c r="C159" s="1"/>
      <c r="D159" s="1"/>
      <c r="E159" s="1"/>
      <c r="F159" s="1"/>
      <c r="K159" s="110"/>
      <c r="L159" s="6"/>
      <c r="M159" s="1"/>
      <c r="N159" s="1"/>
      <c r="O159" s="1"/>
      <c r="P159" s="1"/>
    </row>
    <row r="160" spans="2:16" x14ac:dyDescent="0.5">
      <c r="B160" s="6"/>
      <c r="C160" s="1"/>
      <c r="D160" s="1"/>
      <c r="E160" s="1"/>
      <c r="F160" s="1"/>
      <c r="K160" s="110"/>
      <c r="L160" s="6"/>
      <c r="M160" s="1"/>
      <c r="N160" s="1"/>
      <c r="O160" s="1"/>
      <c r="P160" s="1"/>
    </row>
    <row r="161" spans="2:16" x14ac:dyDescent="0.5">
      <c r="B161" s="6"/>
      <c r="C161" s="1"/>
      <c r="D161" s="1"/>
      <c r="E161" s="1"/>
      <c r="F161" s="1"/>
      <c r="K161" s="110"/>
      <c r="L161" s="6"/>
      <c r="M161" s="1"/>
      <c r="N161" s="1"/>
      <c r="O161" s="1"/>
      <c r="P161" s="1"/>
    </row>
    <row r="162" spans="2:16" x14ac:dyDescent="0.5">
      <c r="B162" s="6"/>
      <c r="C162" s="1"/>
      <c r="D162" s="1"/>
      <c r="E162" s="1"/>
      <c r="F162" s="1"/>
      <c r="K162" s="110"/>
      <c r="L162" s="6"/>
      <c r="M162" s="1"/>
      <c r="N162" s="1"/>
      <c r="O162" s="1"/>
      <c r="P162" s="1"/>
    </row>
    <row r="163" spans="2:16" x14ac:dyDescent="0.5">
      <c r="B163" s="6"/>
      <c r="C163" s="1"/>
      <c r="D163" s="1"/>
      <c r="E163" s="1"/>
      <c r="F163" s="1"/>
      <c r="K163" s="110"/>
      <c r="L163" s="6"/>
      <c r="M163" s="1"/>
      <c r="N163" s="1"/>
      <c r="O163" s="1"/>
      <c r="P163" s="1"/>
    </row>
    <row r="164" spans="2:16" x14ac:dyDescent="0.5">
      <c r="B164" s="6"/>
      <c r="C164" s="1"/>
      <c r="D164" s="1"/>
      <c r="E164" s="1"/>
      <c r="F164" s="1"/>
      <c r="K164" s="110"/>
      <c r="L164" s="6"/>
      <c r="M164" s="1"/>
      <c r="N164" s="1"/>
      <c r="O164" s="1"/>
      <c r="P164" s="1"/>
    </row>
    <row r="165" spans="2:16" x14ac:dyDescent="0.5">
      <c r="B165" s="6"/>
      <c r="C165" s="1"/>
      <c r="D165" s="1"/>
      <c r="E165" s="1"/>
      <c r="F165" s="1"/>
      <c r="K165" s="110"/>
      <c r="L165" s="6"/>
      <c r="M165" s="1"/>
      <c r="N165" s="1"/>
      <c r="O165" s="1"/>
      <c r="P165" s="1"/>
    </row>
    <row r="166" spans="2:16" x14ac:dyDescent="0.5">
      <c r="B166" s="6"/>
      <c r="C166" s="1"/>
      <c r="D166" s="1"/>
      <c r="E166" s="1"/>
      <c r="F166" s="1"/>
      <c r="K166" s="110"/>
      <c r="L166" s="6"/>
      <c r="M166" s="1"/>
      <c r="N166" s="1"/>
      <c r="O166" s="1"/>
      <c r="P166" s="1"/>
    </row>
    <row r="167" spans="2:16" x14ac:dyDescent="0.5">
      <c r="B167" s="6"/>
      <c r="C167" s="1"/>
      <c r="D167" s="1"/>
      <c r="E167" s="1"/>
      <c r="F167" s="1"/>
      <c r="K167" s="110"/>
      <c r="L167" s="6"/>
      <c r="M167" s="1"/>
      <c r="N167" s="1"/>
      <c r="O167" s="1"/>
      <c r="P167" s="1"/>
    </row>
    <row r="168" spans="2:16" x14ac:dyDescent="0.5">
      <c r="B168" s="6"/>
      <c r="C168" s="1"/>
      <c r="D168" s="1"/>
      <c r="E168" s="1"/>
      <c r="F168" s="1"/>
      <c r="K168" s="110"/>
      <c r="L168" s="6"/>
      <c r="M168" s="1"/>
      <c r="N168" s="1"/>
      <c r="O168" s="1"/>
      <c r="P168" s="1"/>
    </row>
    <row r="169" spans="2:16" x14ac:dyDescent="0.5">
      <c r="B169" s="6"/>
      <c r="C169" s="1"/>
      <c r="D169" s="1"/>
      <c r="E169" s="1"/>
      <c r="F169" s="1"/>
      <c r="K169" s="110"/>
      <c r="L169" s="6"/>
      <c r="M169" s="1"/>
      <c r="N169" s="1"/>
      <c r="O169" s="1"/>
      <c r="P169" s="1"/>
    </row>
    <row r="170" spans="2:16" x14ac:dyDescent="0.5">
      <c r="B170" s="6"/>
      <c r="C170" s="1"/>
      <c r="D170" s="1"/>
      <c r="E170" s="1"/>
      <c r="F170" s="1"/>
      <c r="K170" s="110"/>
      <c r="L170" s="6"/>
      <c r="M170" s="1"/>
      <c r="N170" s="1"/>
      <c r="O170" s="1"/>
      <c r="P170" s="1"/>
    </row>
    <row r="171" spans="2:16" x14ac:dyDescent="0.5">
      <c r="B171" s="6"/>
      <c r="C171" s="1"/>
      <c r="D171" s="1"/>
      <c r="E171" s="1"/>
      <c r="F171" s="1"/>
      <c r="K171" s="110"/>
      <c r="L171" s="6"/>
      <c r="M171" s="1"/>
      <c r="N171" s="1"/>
      <c r="O171" s="1"/>
      <c r="P171" s="1"/>
    </row>
    <row r="172" spans="2:16" x14ac:dyDescent="0.5">
      <c r="B172" s="6"/>
      <c r="C172" s="1"/>
      <c r="D172" s="1"/>
      <c r="E172" s="1"/>
      <c r="F172" s="1"/>
      <c r="K172" s="110"/>
      <c r="L172" s="6"/>
      <c r="M172" s="1"/>
      <c r="N172" s="1"/>
      <c r="O172" s="1"/>
      <c r="P172" s="1"/>
    </row>
    <row r="173" spans="2:16" x14ac:dyDescent="0.5">
      <c r="B173" s="6"/>
      <c r="C173" s="1"/>
      <c r="D173" s="1"/>
      <c r="E173" s="1"/>
      <c r="F173" s="1"/>
      <c r="K173" s="110"/>
      <c r="L173" s="6"/>
      <c r="M173" s="1"/>
      <c r="N173" s="1"/>
      <c r="O173" s="1"/>
      <c r="P173" s="1"/>
    </row>
    <row r="174" spans="2:16" x14ac:dyDescent="0.5">
      <c r="B174" s="6"/>
      <c r="C174" s="1"/>
      <c r="D174" s="1"/>
      <c r="E174" s="1"/>
      <c r="F174" s="1"/>
      <c r="K174" s="110"/>
      <c r="L174" s="6"/>
      <c r="M174" s="1"/>
      <c r="N174" s="1"/>
      <c r="O174" s="1"/>
      <c r="P174" s="1"/>
    </row>
    <row r="175" spans="2:16" x14ac:dyDescent="0.5">
      <c r="B175" s="6"/>
      <c r="C175" s="1"/>
      <c r="D175" s="1"/>
      <c r="E175" s="1"/>
      <c r="F175" s="1"/>
      <c r="K175" s="110"/>
      <c r="L175" s="6"/>
      <c r="M175" s="1"/>
      <c r="N175" s="1"/>
      <c r="O175" s="1"/>
      <c r="P175" s="1"/>
    </row>
    <row r="176" spans="2:16" x14ac:dyDescent="0.5">
      <c r="B176" s="6"/>
      <c r="C176" s="1"/>
      <c r="D176" s="1"/>
      <c r="E176" s="1"/>
      <c r="F176" s="1"/>
      <c r="K176" s="110"/>
      <c r="L176" s="6"/>
      <c r="M176" s="1"/>
      <c r="N176" s="1"/>
      <c r="O176" s="1"/>
      <c r="P176" s="1"/>
    </row>
    <row r="177" spans="2:16" x14ac:dyDescent="0.5">
      <c r="B177" s="6"/>
      <c r="C177" s="1"/>
      <c r="D177" s="1"/>
      <c r="E177" s="1"/>
      <c r="F177" s="1"/>
      <c r="K177" s="110"/>
      <c r="L177" s="6"/>
      <c r="M177" s="1"/>
      <c r="N177" s="1"/>
      <c r="O177" s="1"/>
      <c r="P177" s="1"/>
    </row>
    <row r="178" spans="2:16" x14ac:dyDescent="0.5">
      <c r="B178" s="6"/>
      <c r="C178" s="1"/>
      <c r="D178" s="1"/>
      <c r="E178" s="1"/>
      <c r="F178" s="1"/>
      <c r="K178" s="110"/>
      <c r="L178" s="6"/>
      <c r="M178" s="1"/>
      <c r="N178" s="1"/>
      <c r="O178" s="1"/>
      <c r="P178" s="1"/>
    </row>
    <row r="179" spans="2:16" x14ac:dyDescent="0.5">
      <c r="B179" s="6"/>
      <c r="C179" s="1"/>
      <c r="D179" s="1"/>
      <c r="E179" s="1"/>
      <c r="F179" s="1"/>
      <c r="K179" s="110"/>
      <c r="L179" s="6"/>
      <c r="M179" s="1"/>
      <c r="N179" s="1"/>
      <c r="O179" s="1"/>
      <c r="P179" s="1"/>
    </row>
    <row r="180" spans="2:16" x14ac:dyDescent="0.5">
      <c r="B180" s="6"/>
      <c r="C180" s="1"/>
      <c r="D180" s="1"/>
      <c r="E180" s="1"/>
      <c r="F180" s="1"/>
      <c r="K180" s="110"/>
      <c r="L180" s="6"/>
      <c r="M180" s="1"/>
      <c r="N180" s="1"/>
      <c r="O180" s="1"/>
      <c r="P180" s="1"/>
    </row>
    <row r="181" spans="2:16" x14ac:dyDescent="0.5">
      <c r="B181" s="6"/>
      <c r="C181" s="1"/>
      <c r="D181" s="1"/>
      <c r="E181" s="1"/>
      <c r="F181" s="1"/>
      <c r="K181" s="110"/>
      <c r="L181" s="6"/>
      <c r="M181" s="1"/>
      <c r="N181" s="1"/>
      <c r="O181" s="1"/>
      <c r="P181" s="1"/>
    </row>
    <row r="182" spans="2:16" x14ac:dyDescent="0.5">
      <c r="B182" s="6"/>
      <c r="C182" s="1"/>
      <c r="D182" s="1"/>
      <c r="E182" s="1"/>
      <c r="F182" s="1"/>
      <c r="K182" s="110"/>
      <c r="L182" s="6"/>
      <c r="M182" s="1"/>
      <c r="N182" s="1"/>
      <c r="O182" s="1"/>
      <c r="P182" s="1"/>
    </row>
    <row r="183" spans="2:16" x14ac:dyDescent="0.5">
      <c r="B183" s="6"/>
      <c r="C183" s="1"/>
      <c r="D183" s="1"/>
      <c r="E183" s="1"/>
      <c r="F183" s="1"/>
      <c r="K183" s="110"/>
      <c r="L183" s="6"/>
      <c r="M183" s="1"/>
      <c r="N183" s="1"/>
      <c r="O183" s="1"/>
      <c r="P183" s="1"/>
    </row>
    <row r="184" spans="2:16" x14ac:dyDescent="0.5">
      <c r="B184" s="6"/>
      <c r="C184" s="1"/>
      <c r="D184" s="1"/>
      <c r="E184" s="1"/>
      <c r="F184" s="1"/>
      <c r="K184" s="110"/>
      <c r="L184" s="6"/>
      <c r="M184" s="1"/>
      <c r="N184" s="1"/>
      <c r="O184" s="1"/>
      <c r="P184" s="1"/>
    </row>
    <row r="185" spans="2:16" x14ac:dyDescent="0.5">
      <c r="B185" s="6"/>
      <c r="C185" s="1"/>
      <c r="D185" s="1"/>
      <c r="E185" s="1"/>
      <c r="F185" s="1"/>
      <c r="K185" s="110"/>
      <c r="L185" s="6"/>
      <c r="M185" s="1"/>
      <c r="N185" s="1"/>
      <c r="O185" s="1"/>
      <c r="P185" s="1"/>
    </row>
    <row r="186" spans="2:16" x14ac:dyDescent="0.5">
      <c r="B186" s="6"/>
      <c r="C186" s="1"/>
      <c r="D186" s="1"/>
      <c r="E186" s="1"/>
      <c r="F186" s="1"/>
      <c r="K186" s="110"/>
      <c r="L186" s="6"/>
      <c r="M186" s="1"/>
      <c r="N186" s="1"/>
      <c r="O186" s="1"/>
      <c r="P186" s="1"/>
    </row>
    <row r="187" spans="2:16" x14ac:dyDescent="0.5">
      <c r="B187" s="6"/>
      <c r="C187" s="1"/>
      <c r="D187" s="1"/>
      <c r="E187" s="1"/>
      <c r="F187" s="1"/>
      <c r="K187" s="110"/>
      <c r="L187" s="6"/>
      <c r="M187" s="1"/>
      <c r="N187" s="1"/>
      <c r="O187" s="1"/>
      <c r="P187" s="1"/>
    </row>
    <row r="188" spans="2:16" x14ac:dyDescent="0.5">
      <c r="B188" s="6"/>
      <c r="C188" s="1"/>
      <c r="D188" s="1"/>
      <c r="E188" s="1"/>
      <c r="F188" s="1"/>
      <c r="K188" s="110"/>
      <c r="L188" s="6"/>
      <c r="M188" s="1"/>
      <c r="N188" s="1"/>
      <c r="O188" s="1"/>
      <c r="P188" s="1"/>
    </row>
    <row r="189" spans="2:16" x14ac:dyDescent="0.5">
      <c r="B189" s="6"/>
      <c r="C189" s="1"/>
      <c r="D189" s="1"/>
      <c r="E189" s="1"/>
      <c r="F189" s="1"/>
      <c r="K189" s="110"/>
      <c r="L189" s="6"/>
      <c r="M189" s="1"/>
      <c r="N189" s="1"/>
      <c r="O189" s="1"/>
      <c r="P189" s="1"/>
    </row>
    <row r="190" spans="2:16" x14ac:dyDescent="0.5">
      <c r="B190" s="6"/>
      <c r="C190" s="1"/>
      <c r="D190" s="1"/>
      <c r="E190" s="1"/>
      <c r="F190" s="1"/>
      <c r="K190" s="110"/>
      <c r="L190" s="6"/>
      <c r="M190" s="1"/>
      <c r="N190" s="1"/>
      <c r="O190" s="1"/>
      <c r="P190" s="1"/>
    </row>
    <row r="191" spans="2:16" x14ac:dyDescent="0.5">
      <c r="B191" s="6"/>
      <c r="C191" s="1"/>
      <c r="D191" s="1"/>
      <c r="E191" s="1"/>
      <c r="F191" s="1"/>
      <c r="K191" s="110"/>
      <c r="L191" s="6"/>
      <c r="M191" s="1"/>
      <c r="N191" s="1"/>
      <c r="O191" s="1"/>
      <c r="P191" s="1"/>
    </row>
    <row r="192" spans="2:16" x14ac:dyDescent="0.5">
      <c r="B192" s="6"/>
      <c r="C192" s="1"/>
      <c r="D192" s="1"/>
      <c r="E192" s="1"/>
      <c r="F192" s="1"/>
      <c r="K192" s="110"/>
      <c r="L192" s="6"/>
      <c r="M192" s="1"/>
      <c r="N192" s="1"/>
      <c r="O192" s="1"/>
      <c r="P192" s="1"/>
    </row>
    <row r="193" spans="2:16" x14ac:dyDescent="0.5">
      <c r="B193" s="6"/>
      <c r="C193" s="1"/>
      <c r="D193" s="1"/>
      <c r="E193" s="1"/>
      <c r="F193" s="1"/>
      <c r="K193" s="110"/>
      <c r="L193" s="6"/>
      <c r="M193" s="1"/>
      <c r="N193" s="1"/>
      <c r="O193" s="1"/>
      <c r="P193" s="1"/>
    </row>
    <row r="194" spans="2:16" x14ac:dyDescent="0.5">
      <c r="B194" s="6"/>
      <c r="C194" s="1"/>
      <c r="D194" s="1"/>
      <c r="E194" s="1"/>
      <c r="F194" s="1"/>
      <c r="K194" s="110"/>
      <c r="L194" s="6"/>
      <c r="M194" s="1"/>
      <c r="N194" s="1"/>
      <c r="O194" s="1"/>
      <c r="P194" s="1"/>
    </row>
    <row r="195" spans="2:16" x14ac:dyDescent="0.5">
      <c r="B195" s="6"/>
      <c r="C195" s="1"/>
      <c r="D195" s="1"/>
      <c r="E195" s="1"/>
      <c r="F195" s="1"/>
      <c r="K195" s="110"/>
      <c r="L195" s="6"/>
      <c r="M195" s="1"/>
      <c r="N195" s="1"/>
      <c r="O195" s="1"/>
      <c r="P195" s="1"/>
    </row>
    <row r="196" spans="2:16" x14ac:dyDescent="0.5">
      <c r="B196" s="6"/>
      <c r="C196" s="1"/>
      <c r="D196" s="1"/>
      <c r="E196" s="1"/>
      <c r="F196" s="1"/>
      <c r="K196" s="110"/>
      <c r="L196" s="6"/>
      <c r="M196" s="1"/>
      <c r="N196" s="1"/>
      <c r="O196" s="1"/>
      <c r="P196" s="1"/>
    </row>
    <row r="197" spans="2:16" x14ac:dyDescent="0.5">
      <c r="B197" s="6"/>
      <c r="C197" s="1"/>
      <c r="D197" s="1"/>
      <c r="E197" s="1"/>
      <c r="F197" s="1"/>
      <c r="K197" s="110"/>
      <c r="L197" s="6"/>
      <c r="M197" s="1"/>
      <c r="N197" s="1"/>
      <c r="O197" s="1"/>
      <c r="P197" s="1"/>
    </row>
    <row r="198" spans="2:16" x14ac:dyDescent="0.5">
      <c r="B198" s="6"/>
      <c r="C198" s="1"/>
      <c r="D198" s="1"/>
      <c r="E198" s="1"/>
      <c r="F198" s="1"/>
      <c r="K198" s="110"/>
      <c r="L198" s="6"/>
      <c r="M198" s="1"/>
      <c r="N198" s="1"/>
      <c r="O198" s="1"/>
      <c r="P198" s="1"/>
    </row>
    <row r="199" spans="2:16" x14ac:dyDescent="0.5">
      <c r="B199" s="6"/>
      <c r="C199" s="1"/>
      <c r="D199" s="1"/>
      <c r="E199" s="1"/>
      <c r="F199" s="1"/>
      <c r="K199" s="110"/>
      <c r="L199" s="6"/>
      <c r="M199" s="1"/>
      <c r="N199" s="1"/>
      <c r="O199" s="1"/>
      <c r="P199" s="1"/>
    </row>
    <row r="200" spans="2:16" x14ac:dyDescent="0.5">
      <c r="B200" s="6"/>
      <c r="C200" s="1"/>
      <c r="D200" s="1"/>
      <c r="E200" s="1"/>
      <c r="F200" s="1"/>
      <c r="K200" s="110"/>
      <c r="L200" s="6"/>
      <c r="M200" s="1"/>
      <c r="N200" s="1"/>
      <c r="O200" s="1"/>
      <c r="P200" s="1"/>
    </row>
    <row r="201" spans="2:16" x14ac:dyDescent="0.5">
      <c r="B201" s="6"/>
      <c r="C201" s="1"/>
      <c r="D201" s="1"/>
      <c r="E201" s="1"/>
      <c r="F201" s="1"/>
      <c r="K201" s="110"/>
      <c r="L201" s="6"/>
      <c r="M201" s="1"/>
      <c r="N201" s="1"/>
      <c r="O201" s="1"/>
      <c r="P201" s="1"/>
    </row>
    <row r="202" spans="2:16" x14ac:dyDescent="0.5">
      <c r="B202" s="6"/>
      <c r="C202" s="1"/>
      <c r="D202" s="1"/>
      <c r="E202" s="1"/>
      <c r="F202" s="1"/>
      <c r="K202" s="110"/>
      <c r="L202" s="6"/>
      <c r="M202" s="1"/>
      <c r="N202" s="1"/>
      <c r="O202" s="1"/>
      <c r="P202" s="1"/>
    </row>
    <row r="203" spans="2:16" x14ac:dyDescent="0.5">
      <c r="B203" s="6"/>
      <c r="C203" s="1"/>
      <c r="D203" s="1"/>
      <c r="E203" s="1"/>
      <c r="F203" s="1"/>
      <c r="K203" s="110"/>
      <c r="L203" s="6"/>
      <c r="M203" s="1"/>
      <c r="N203" s="1"/>
      <c r="O203" s="1"/>
      <c r="P203" s="1"/>
    </row>
    <row r="204" spans="2:16" x14ac:dyDescent="0.5">
      <c r="B204" s="6"/>
      <c r="C204" s="1"/>
      <c r="D204" s="1"/>
      <c r="E204" s="1"/>
      <c r="F204" s="1"/>
      <c r="K204" s="110"/>
      <c r="L204" s="6"/>
      <c r="M204" s="1"/>
      <c r="N204" s="1"/>
      <c r="O204" s="1"/>
      <c r="P204" s="1"/>
    </row>
    <row r="205" spans="2:16" x14ac:dyDescent="0.5">
      <c r="B205" s="6"/>
      <c r="C205" s="1"/>
      <c r="D205" s="1"/>
      <c r="E205" s="1"/>
      <c r="F205" s="1"/>
      <c r="K205" s="110"/>
      <c r="L205" s="6"/>
      <c r="M205" s="1"/>
      <c r="N205" s="1"/>
      <c r="O205" s="1"/>
      <c r="P205" s="1"/>
    </row>
    <row r="206" spans="2:16" x14ac:dyDescent="0.5">
      <c r="B206" s="6"/>
      <c r="C206" s="1"/>
      <c r="D206" s="1"/>
      <c r="E206" s="1"/>
      <c r="F206" s="1"/>
      <c r="K206" s="110"/>
      <c r="L206" s="6"/>
      <c r="M206" s="1"/>
      <c r="N206" s="1"/>
      <c r="O206" s="1"/>
      <c r="P206" s="1"/>
    </row>
    <row r="207" spans="2:16" x14ac:dyDescent="0.5">
      <c r="B207" s="6"/>
      <c r="C207" s="1"/>
      <c r="D207" s="1"/>
      <c r="E207" s="1"/>
      <c r="F207" s="1"/>
      <c r="K207" s="110"/>
      <c r="L207" s="6"/>
      <c r="M207" s="1"/>
      <c r="N207" s="1"/>
      <c r="O207" s="1"/>
      <c r="P207" s="1"/>
    </row>
    <row r="208" spans="2:16" x14ac:dyDescent="0.5">
      <c r="B208" s="6"/>
      <c r="C208" s="1"/>
      <c r="D208" s="1"/>
      <c r="E208" s="1"/>
      <c r="F208" s="1"/>
      <c r="K208" s="110"/>
      <c r="L208" s="6"/>
      <c r="M208" s="1"/>
      <c r="N208" s="1"/>
      <c r="O208" s="1"/>
      <c r="P208" s="1"/>
    </row>
    <row r="209" spans="2:16" x14ac:dyDescent="0.5">
      <c r="B209" s="6"/>
      <c r="C209" s="1"/>
      <c r="D209" s="1"/>
      <c r="E209" s="1"/>
      <c r="F209" s="1"/>
      <c r="K209" s="110"/>
      <c r="L209" s="6"/>
      <c r="M209" s="1"/>
      <c r="N209" s="1"/>
      <c r="O209" s="1"/>
      <c r="P209" s="1"/>
    </row>
    <row r="210" spans="2:16" x14ac:dyDescent="0.5">
      <c r="B210" s="6"/>
      <c r="C210" s="1"/>
      <c r="D210" s="1"/>
      <c r="E210" s="1"/>
      <c r="F210" s="1"/>
      <c r="K210" s="110"/>
      <c r="L210" s="6"/>
      <c r="M210" s="1"/>
      <c r="N210" s="1"/>
      <c r="O210" s="1"/>
      <c r="P210" s="1"/>
    </row>
    <row r="211" spans="2:16" x14ac:dyDescent="0.5">
      <c r="B211" s="6"/>
      <c r="C211" s="1"/>
      <c r="D211" s="1"/>
      <c r="E211" s="1"/>
      <c r="F211" s="1"/>
      <c r="K211" s="110"/>
      <c r="L211" s="6"/>
      <c r="M211" s="1"/>
      <c r="N211" s="1"/>
      <c r="O211" s="1"/>
      <c r="P211" s="1"/>
    </row>
    <row r="212" spans="2:16" x14ac:dyDescent="0.5">
      <c r="B212" s="6"/>
      <c r="C212" s="1"/>
      <c r="D212" s="1"/>
      <c r="E212" s="1"/>
      <c r="F212" s="1"/>
      <c r="K212" s="110"/>
      <c r="L212" s="6"/>
      <c r="M212" s="1"/>
      <c r="N212" s="1"/>
      <c r="O212" s="1"/>
      <c r="P212" s="1"/>
    </row>
    <row r="213" spans="2:16" x14ac:dyDescent="0.5">
      <c r="B213" s="6"/>
      <c r="C213" s="1"/>
      <c r="D213" s="1"/>
      <c r="E213" s="1"/>
      <c r="F213" s="1"/>
      <c r="K213" s="110"/>
      <c r="L213" s="6"/>
      <c r="M213" s="1"/>
      <c r="N213" s="1"/>
      <c r="O213" s="1"/>
      <c r="P213" s="1"/>
    </row>
    <row r="214" spans="2:16" x14ac:dyDescent="0.5">
      <c r="B214" s="6"/>
      <c r="C214" s="1"/>
      <c r="D214" s="1"/>
      <c r="E214" s="1"/>
      <c r="F214" s="1"/>
      <c r="K214" s="110"/>
      <c r="L214" s="6"/>
      <c r="M214" s="1"/>
      <c r="N214" s="1"/>
      <c r="O214" s="1"/>
      <c r="P214" s="1"/>
    </row>
    <row r="215" spans="2:16" x14ac:dyDescent="0.5">
      <c r="B215" s="6"/>
      <c r="C215" s="1"/>
      <c r="D215" s="1"/>
      <c r="E215" s="1"/>
      <c r="F215" s="1"/>
      <c r="K215" s="110"/>
      <c r="L215" s="6"/>
      <c r="M215" s="1"/>
      <c r="N215" s="1"/>
      <c r="O215" s="1"/>
      <c r="P215" s="1"/>
    </row>
    <row r="216" spans="2:16" x14ac:dyDescent="0.5">
      <c r="B216" s="6"/>
      <c r="C216" s="1"/>
      <c r="D216" s="1"/>
      <c r="E216" s="1"/>
      <c r="F216" s="1"/>
      <c r="K216" s="110"/>
      <c r="L216" s="6"/>
      <c r="M216" s="1"/>
      <c r="N216" s="1"/>
      <c r="O216" s="1"/>
      <c r="P216" s="1"/>
    </row>
    <row r="217" spans="2:16" x14ac:dyDescent="0.5">
      <c r="B217" s="6"/>
      <c r="C217" s="1"/>
      <c r="D217" s="1"/>
      <c r="E217" s="1"/>
      <c r="F217" s="1"/>
      <c r="K217" s="110"/>
      <c r="L217" s="6"/>
      <c r="M217" s="1"/>
      <c r="N217" s="1"/>
      <c r="O217" s="1"/>
      <c r="P217" s="1"/>
    </row>
    <row r="218" spans="2:16" x14ac:dyDescent="0.5">
      <c r="B218" s="6"/>
      <c r="C218" s="1"/>
      <c r="D218" s="1"/>
      <c r="E218" s="1"/>
      <c r="F218" s="1"/>
      <c r="K218" s="110"/>
      <c r="L218" s="6"/>
      <c r="M218" s="1"/>
      <c r="N218" s="1"/>
      <c r="O218" s="1"/>
      <c r="P218" s="1"/>
    </row>
    <row r="219" spans="2:16" x14ac:dyDescent="0.5">
      <c r="B219" s="6"/>
      <c r="C219" s="1"/>
      <c r="D219" s="1"/>
      <c r="E219" s="1"/>
      <c r="F219" s="1"/>
      <c r="K219" s="110"/>
      <c r="L219" s="6"/>
      <c r="M219" s="1"/>
      <c r="N219" s="1"/>
      <c r="O219" s="1"/>
      <c r="P219" s="1"/>
    </row>
    <row r="220" spans="2:16" x14ac:dyDescent="0.5">
      <c r="B220" s="6"/>
      <c r="C220" s="1"/>
      <c r="D220" s="1"/>
      <c r="E220" s="1"/>
      <c r="F220" s="1"/>
      <c r="K220" s="110"/>
      <c r="L220" s="6"/>
      <c r="M220" s="1"/>
      <c r="N220" s="1"/>
      <c r="O220" s="1"/>
      <c r="P220" s="1"/>
    </row>
    <row r="221" spans="2:16" x14ac:dyDescent="0.5">
      <c r="B221" s="6"/>
      <c r="C221" s="1"/>
      <c r="D221" s="1"/>
      <c r="E221" s="1"/>
      <c r="F221" s="1"/>
      <c r="K221" s="110"/>
      <c r="L221" s="6"/>
      <c r="M221" s="1"/>
      <c r="N221" s="1"/>
      <c r="O221" s="1"/>
      <c r="P221" s="1"/>
    </row>
    <row r="222" spans="2:16" x14ac:dyDescent="0.5">
      <c r="B222" s="6"/>
      <c r="C222" s="1"/>
      <c r="D222" s="1"/>
      <c r="E222" s="1"/>
      <c r="F222" s="1"/>
      <c r="K222" s="110"/>
      <c r="L222" s="6"/>
      <c r="M222" s="1"/>
      <c r="N222" s="1"/>
      <c r="O222" s="1"/>
      <c r="P222" s="1"/>
    </row>
    <row r="223" spans="2:16" x14ac:dyDescent="0.5">
      <c r="B223" s="6"/>
      <c r="C223" s="1"/>
      <c r="D223" s="1"/>
      <c r="E223" s="1"/>
      <c r="F223" s="1"/>
      <c r="K223" s="110"/>
      <c r="L223" s="6"/>
      <c r="M223" s="1"/>
      <c r="N223" s="1"/>
      <c r="O223" s="1"/>
      <c r="P223" s="1"/>
    </row>
    <row r="224" spans="2:16" x14ac:dyDescent="0.5">
      <c r="B224" s="6"/>
      <c r="C224" s="1"/>
      <c r="D224" s="1"/>
      <c r="E224" s="1"/>
      <c r="F224" s="1"/>
      <c r="K224" s="110"/>
      <c r="L224" s="6"/>
      <c r="M224" s="1"/>
      <c r="N224" s="1"/>
      <c r="O224" s="1"/>
      <c r="P224" s="1"/>
    </row>
    <row r="225" spans="2:16" x14ac:dyDescent="0.5">
      <c r="B225" s="6"/>
      <c r="C225" s="1"/>
      <c r="D225" s="1"/>
      <c r="E225" s="1"/>
      <c r="F225" s="1"/>
      <c r="K225" s="110"/>
      <c r="L225" s="6"/>
      <c r="M225" s="1"/>
      <c r="N225" s="1"/>
      <c r="O225" s="1"/>
      <c r="P225" s="1"/>
    </row>
    <row r="226" spans="2:16" x14ac:dyDescent="0.5">
      <c r="B226" s="6"/>
      <c r="C226" s="1"/>
      <c r="D226" s="1"/>
      <c r="E226" s="1"/>
      <c r="F226" s="1"/>
      <c r="K226" s="110"/>
      <c r="L226" s="6"/>
      <c r="M226" s="1"/>
      <c r="N226" s="1"/>
      <c r="O226" s="1"/>
      <c r="P226" s="1"/>
    </row>
    <row r="227" spans="2:16" x14ac:dyDescent="0.5">
      <c r="B227" s="6"/>
      <c r="C227" s="1"/>
      <c r="D227" s="1"/>
      <c r="E227" s="1"/>
      <c r="F227" s="1"/>
      <c r="K227" s="110"/>
      <c r="L227" s="6"/>
      <c r="M227" s="1"/>
      <c r="N227" s="1"/>
      <c r="O227" s="1"/>
      <c r="P227" s="1"/>
    </row>
    <row r="228" spans="2:16" x14ac:dyDescent="0.5">
      <c r="B228" s="6"/>
      <c r="C228" s="1"/>
      <c r="D228" s="1"/>
      <c r="E228" s="1"/>
      <c r="F228" s="1"/>
      <c r="K228" s="110"/>
      <c r="L228" s="6"/>
      <c r="M228" s="1"/>
      <c r="N228" s="1"/>
      <c r="O228" s="1"/>
      <c r="P228" s="1"/>
    </row>
    <row r="229" spans="2:16" x14ac:dyDescent="0.5">
      <c r="B229" s="6"/>
      <c r="C229" s="1"/>
      <c r="D229" s="1"/>
      <c r="E229" s="1"/>
      <c r="F229" s="1"/>
      <c r="K229" s="110"/>
      <c r="L229" s="6"/>
      <c r="M229" s="1"/>
      <c r="N229" s="1"/>
      <c r="O229" s="1"/>
      <c r="P229" s="1"/>
    </row>
    <row r="230" spans="2:16" x14ac:dyDescent="0.5">
      <c r="B230" s="6"/>
      <c r="C230" s="1"/>
      <c r="D230" s="1"/>
      <c r="E230" s="1"/>
      <c r="F230" s="1"/>
      <c r="K230" s="110"/>
      <c r="L230" s="6"/>
      <c r="M230" s="1"/>
      <c r="N230" s="1"/>
      <c r="O230" s="1"/>
      <c r="P230" s="1"/>
    </row>
    <row r="231" spans="2:16" x14ac:dyDescent="0.5">
      <c r="B231" s="6"/>
      <c r="C231" s="1"/>
      <c r="D231" s="1"/>
      <c r="E231" s="1"/>
      <c r="F231" s="1"/>
      <c r="K231" s="110"/>
      <c r="L231" s="6"/>
      <c r="M231" s="1"/>
      <c r="N231" s="1"/>
      <c r="O231" s="1"/>
      <c r="P231" s="1"/>
    </row>
    <row r="232" spans="2:16" x14ac:dyDescent="0.5">
      <c r="B232" s="6"/>
      <c r="C232" s="1"/>
      <c r="D232" s="1"/>
      <c r="E232" s="1"/>
      <c r="F232" s="1"/>
      <c r="K232" s="110"/>
      <c r="L232" s="6"/>
      <c r="M232" s="1"/>
      <c r="N232" s="1"/>
      <c r="O232" s="1"/>
      <c r="P232" s="1"/>
    </row>
    <row r="233" spans="2:16" x14ac:dyDescent="0.5">
      <c r="B233" s="6"/>
      <c r="C233" s="1"/>
      <c r="D233" s="1"/>
      <c r="E233" s="1"/>
      <c r="F233" s="1"/>
      <c r="K233" s="110"/>
      <c r="L233" s="6"/>
      <c r="M233" s="1"/>
      <c r="N233" s="1"/>
      <c r="O233" s="1"/>
      <c r="P233" s="1"/>
    </row>
    <row r="234" spans="2:16" x14ac:dyDescent="0.5">
      <c r="B234" s="6"/>
      <c r="C234" s="1"/>
      <c r="D234" s="1"/>
      <c r="E234" s="1"/>
      <c r="F234" s="1"/>
      <c r="K234" s="110"/>
      <c r="L234" s="6"/>
      <c r="M234" s="1"/>
      <c r="N234" s="1"/>
      <c r="O234" s="1"/>
      <c r="P234" s="1"/>
    </row>
    <row r="235" spans="2:16" x14ac:dyDescent="0.5">
      <c r="B235" s="6"/>
      <c r="C235" s="1"/>
      <c r="D235" s="1"/>
      <c r="E235" s="1"/>
      <c r="F235" s="1"/>
      <c r="K235" s="110"/>
      <c r="L235" s="6"/>
      <c r="M235" s="1"/>
      <c r="N235" s="1"/>
      <c r="O235" s="1"/>
      <c r="P235" s="1"/>
    </row>
    <row r="236" spans="2:16" x14ac:dyDescent="0.5">
      <c r="B236" s="6"/>
      <c r="C236" s="1"/>
      <c r="D236" s="1"/>
      <c r="E236" s="1"/>
      <c r="F236" s="1"/>
      <c r="K236" s="110"/>
      <c r="L236" s="6"/>
      <c r="M236" s="1"/>
      <c r="N236" s="1"/>
      <c r="O236" s="1"/>
      <c r="P236" s="1"/>
    </row>
    <row r="237" spans="2:16" x14ac:dyDescent="0.5">
      <c r="B237" s="6"/>
      <c r="C237" s="1"/>
      <c r="D237" s="1"/>
      <c r="E237" s="1"/>
      <c r="F237" s="1"/>
      <c r="K237" s="110"/>
      <c r="L237" s="6"/>
      <c r="M237" s="1"/>
      <c r="N237" s="1"/>
      <c r="O237" s="1"/>
      <c r="P237" s="1"/>
    </row>
    <row r="238" spans="2:16" x14ac:dyDescent="0.5">
      <c r="B238" s="6"/>
      <c r="C238" s="1"/>
      <c r="D238" s="1"/>
      <c r="E238" s="1"/>
      <c r="F238" s="1"/>
      <c r="K238" s="110"/>
      <c r="L238" s="6"/>
      <c r="M238" s="1"/>
      <c r="N238" s="1"/>
      <c r="O238" s="1"/>
      <c r="P238" s="1"/>
    </row>
    <row r="239" spans="2:16" x14ac:dyDescent="0.5">
      <c r="B239" s="6"/>
      <c r="C239" s="1"/>
      <c r="D239" s="1"/>
      <c r="E239" s="1"/>
      <c r="F239" s="1"/>
      <c r="K239" s="110"/>
      <c r="L239" s="6"/>
      <c r="M239" s="1"/>
      <c r="N239" s="1"/>
      <c r="O239" s="1"/>
      <c r="P239" s="1"/>
    </row>
    <row r="240" spans="2:16" x14ac:dyDescent="0.5">
      <c r="B240" s="6"/>
      <c r="C240" s="1"/>
      <c r="D240" s="1"/>
      <c r="E240" s="1"/>
      <c r="F240" s="1"/>
      <c r="K240" s="110"/>
      <c r="L240" s="6"/>
      <c r="M240" s="1"/>
      <c r="N240" s="1"/>
      <c r="O240" s="1"/>
      <c r="P240" s="1"/>
    </row>
    <row r="241" spans="2:16" x14ac:dyDescent="0.5">
      <c r="B241" s="6"/>
      <c r="C241" s="1"/>
      <c r="D241" s="1"/>
      <c r="E241" s="1"/>
      <c r="F241" s="1"/>
      <c r="K241" s="110"/>
      <c r="L241" s="6"/>
      <c r="M241" s="1"/>
      <c r="N241" s="1"/>
      <c r="O241" s="1"/>
      <c r="P241" s="1"/>
    </row>
    <row r="242" spans="2:16" x14ac:dyDescent="0.5">
      <c r="B242" s="6"/>
      <c r="C242" s="1"/>
      <c r="D242" s="1"/>
      <c r="E242" s="1"/>
      <c r="F242" s="1"/>
      <c r="K242" s="110"/>
      <c r="L242" s="6"/>
      <c r="M242" s="1"/>
      <c r="N242" s="1"/>
      <c r="O242" s="1"/>
      <c r="P242" s="1"/>
    </row>
    <row r="243" spans="2:16" x14ac:dyDescent="0.5">
      <c r="B243" s="6"/>
      <c r="C243" s="1"/>
      <c r="D243" s="1"/>
      <c r="E243" s="1"/>
      <c r="F243" s="1"/>
      <c r="K243" s="110"/>
      <c r="L243" s="6"/>
      <c r="M243" s="1"/>
      <c r="N243" s="1"/>
      <c r="O243" s="1"/>
      <c r="P243" s="1"/>
    </row>
    <row r="244" spans="2:16" x14ac:dyDescent="0.5">
      <c r="B244" s="6"/>
      <c r="C244" s="1"/>
      <c r="D244" s="1"/>
      <c r="E244" s="1"/>
      <c r="F244" s="1"/>
      <c r="K244" s="110"/>
      <c r="L244" s="6"/>
      <c r="M244" s="1"/>
      <c r="N244" s="1"/>
      <c r="O244" s="1"/>
      <c r="P244" s="1"/>
    </row>
    <row r="245" spans="2:16" x14ac:dyDescent="0.5">
      <c r="B245" s="6"/>
      <c r="C245" s="1"/>
      <c r="D245" s="1"/>
      <c r="E245" s="1"/>
      <c r="F245" s="1"/>
      <c r="K245" s="110"/>
      <c r="L245" s="6"/>
      <c r="M245" s="1"/>
      <c r="N245" s="1"/>
      <c r="O245" s="1"/>
      <c r="P245" s="1"/>
    </row>
    <row r="246" spans="2:16" x14ac:dyDescent="0.5">
      <c r="B246" s="6"/>
      <c r="C246" s="1"/>
      <c r="D246" s="1"/>
      <c r="E246" s="1"/>
      <c r="F246" s="1"/>
      <c r="K246" s="110"/>
      <c r="L246" s="6"/>
      <c r="M246" s="1"/>
      <c r="N246" s="1"/>
      <c r="O246" s="1"/>
      <c r="P246" s="1"/>
    </row>
    <row r="247" spans="2:16" x14ac:dyDescent="0.5">
      <c r="B247" s="6"/>
      <c r="C247" s="1"/>
      <c r="D247" s="1"/>
      <c r="E247" s="1"/>
      <c r="F247" s="1"/>
      <c r="K247" s="110"/>
      <c r="L247" s="6"/>
      <c r="M247" s="1"/>
      <c r="N247" s="1"/>
      <c r="O247" s="1"/>
      <c r="P247" s="1"/>
    </row>
    <row r="248" spans="2:16" x14ac:dyDescent="0.5">
      <c r="B248" s="6"/>
      <c r="C248" s="1"/>
      <c r="D248" s="1"/>
      <c r="E248" s="1"/>
      <c r="F248" s="1"/>
      <c r="K248" s="110"/>
      <c r="L248" s="6"/>
      <c r="M248" s="1"/>
      <c r="N248" s="1"/>
      <c r="O248" s="1"/>
      <c r="P248" s="1"/>
    </row>
    <row r="249" spans="2:16" x14ac:dyDescent="0.5">
      <c r="B249" s="6"/>
      <c r="C249" s="1"/>
      <c r="D249" s="1"/>
      <c r="E249" s="1"/>
      <c r="F249" s="1"/>
      <c r="K249" s="110"/>
      <c r="L249" s="6"/>
      <c r="M249" s="1"/>
      <c r="N249" s="1"/>
      <c r="O249" s="1"/>
      <c r="P249" s="1"/>
    </row>
    <row r="250" spans="2:16" x14ac:dyDescent="0.5">
      <c r="B250" s="6"/>
      <c r="C250" s="1"/>
      <c r="D250" s="1"/>
      <c r="E250" s="1"/>
      <c r="F250" s="1"/>
      <c r="K250" s="110"/>
      <c r="L250" s="6"/>
      <c r="M250" s="1"/>
      <c r="N250" s="1"/>
      <c r="O250" s="1"/>
      <c r="P250" s="1"/>
    </row>
    <row r="251" spans="2:16" x14ac:dyDescent="0.5">
      <c r="B251" s="6"/>
      <c r="C251" s="1"/>
      <c r="D251" s="1"/>
      <c r="E251" s="1"/>
      <c r="F251" s="1"/>
      <c r="K251" s="110"/>
      <c r="L251" s="6"/>
      <c r="M251" s="1"/>
      <c r="N251" s="1"/>
      <c r="O251" s="1"/>
      <c r="P251" s="1"/>
    </row>
    <row r="252" spans="2:16" x14ac:dyDescent="0.5">
      <c r="B252" s="6"/>
      <c r="C252" s="1"/>
      <c r="D252" s="1"/>
      <c r="E252" s="1"/>
      <c r="F252" s="1"/>
      <c r="K252" s="110"/>
      <c r="L252" s="6"/>
      <c r="M252" s="1"/>
      <c r="N252" s="1"/>
      <c r="O252" s="1"/>
      <c r="P252" s="1"/>
    </row>
    <row r="253" spans="2:16" x14ac:dyDescent="0.5">
      <c r="B253" s="6"/>
      <c r="C253" s="1"/>
      <c r="D253" s="1"/>
      <c r="E253" s="1"/>
      <c r="F253" s="1"/>
      <c r="K253" s="110"/>
      <c r="L253" s="6"/>
      <c r="M253" s="1"/>
      <c r="N253" s="1"/>
      <c r="O253" s="1"/>
      <c r="P253" s="1"/>
    </row>
    <row r="254" spans="2:16" x14ac:dyDescent="0.5">
      <c r="B254" s="6"/>
      <c r="C254" s="1"/>
      <c r="D254" s="1"/>
      <c r="E254" s="1"/>
      <c r="F254" s="1"/>
      <c r="K254" s="110"/>
      <c r="L254" s="6"/>
      <c r="M254" s="1"/>
      <c r="N254" s="1"/>
      <c r="O254" s="1"/>
      <c r="P254" s="1"/>
    </row>
    <row r="255" spans="2:16" x14ac:dyDescent="0.5">
      <c r="B255" s="6"/>
      <c r="C255" s="1"/>
      <c r="D255" s="1"/>
      <c r="E255" s="1"/>
      <c r="F255" s="1"/>
      <c r="K255" s="110"/>
      <c r="L255" s="6"/>
      <c r="M255" s="1"/>
      <c r="N255" s="1"/>
      <c r="O255" s="1"/>
      <c r="P255" s="1"/>
    </row>
    <row r="256" spans="2:16" x14ac:dyDescent="0.5">
      <c r="B256" s="6"/>
      <c r="C256" s="1"/>
      <c r="D256" s="1"/>
      <c r="E256" s="1"/>
      <c r="F256" s="1"/>
      <c r="K256" s="110"/>
      <c r="L256" s="6"/>
      <c r="M256" s="1"/>
      <c r="N256" s="1"/>
      <c r="O256" s="1"/>
      <c r="P256" s="1"/>
    </row>
    <row r="257" spans="2:16" x14ac:dyDescent="0.5">
      <c r="B257" s="6"/>
      <c r="C257" s="1"/>
      <c r="D257" s="1"/>
      <c r="E257" s="1"/>
      <c r="F257" s="1"/>
      <c r="K257" s="110"/>
      <c r="L257" s="6"/>
      <c r="M257" s="1"/>
      <c r="N257" s="1"/>
      <c r="O257" s="1"/>
      <c r="P257" s="1"/>
    </row>
    <row r="258" spans="2:16" x14ac:dyDescent="0.5">
      <c r="B258" s="6"/>
      <c r="C258" s="1"/>
      <c r="D258" s="1"/>
      <c r="E258" s="1"/>
      <c r="F258" s="1"/>
      <c r="K258" s="110"/>
      <c r="L258" s="6"/>
      <c r="M258" s="1"/>
      <c r="N258" s="1"/>
      <c r="O258" s="1"/>
      <c r="P258" s="1"/>
    </row>
    <row r="259" spans="2:16" x14ac:dyDescent="0.5">
      <c r="B259" s="6"/>
      <c r="C259" s="1"/>
      <c r="D259" s="1"/>
      <c r="E259" s="1"/>
      <c r="F259" s="1"/>
      <c r="K259" s="110"/>
      <c r="L259" s="6"/>
      <c r="M259" s="1"/>
      <c r="N259" s="1"/>
      <c r="O259" s="1"/>
      <c r="P259" s="1"/>
    </row>
    <row r="260" spans="2:16" x14ac:dyDescent="0.5">
      <c r="B260" s="6"/>
      <c r="C260" s="1"/>
      <c r="D260" s="1"/>
      <c r="E260" s="1"/>
      <c r="F260" s="1"/>
      <c r="K260" s="110"/>
      <c r="L260" s="6"/>
      <c r="M260" s="1"/>
      <c r="N260" s="1"/>
      <c r="O260" s="1"/>
      <c r="P260" s="1"/>
    </row>
    <row r="261" spans="2:16" x14ac:dyDescent="0.5">
      <c r="B261" s="6"/>
      <c r="C261" s="1"/>
      <c r="D261" s="1"/>
      <c r="E261" s="1"/>
      <c r="F261" s="1"/>
      <c r="K261" s="110"/>
      <c r="L261" s="6"/>
      <c r="M261" s="1"/>
      <c r="N261" s="1"/>
      <c r="O261" s="1"/>
      <c r="P261" s="1"/>
    </row>
    <row r="262" spans="2:16" x14ac:dyDescent="0.5">
      <c r="B262" s="6"/>
      <c r="C262" s="1"/>
      <c r="D262" s="1"/>
      <c r="E262" s="1"/>
      <c r="F262" s="1"/>
      <c r="K262" s="110"/>
      <c r="L262" s="6"/>
      <c r="M262" s="1"/>
      <c r="N262" s="1"/>
      <c r="O262" s="1"/>
      <c r="P262" s="1"/>
    </row>
    <row r="263" spans="2:16" x14ac:dyDescent="0.5">
      <c r="B263" s="6"/>
      <c r="C263" s="1"/>
      <c r="D263" s="1"/>
      <c r="E263" s="1"/>
      <c r="F263" s="1"/>
      <c r="K263" s="110"/>
      <c r="L263" s="6"/>
      <c r="M263" s="1"/>
      <c r="N263" s="1"/>
      <c r="O263" s="1"/>
      <c r="P263" s="1"/>
    </row>
    <row r="264" spans="2:16" x14ac:dyDescent="0.5">
      <c r="B264" s="6"/>
      <c r="C264" s="1"/>
      <c r="D264" s="1"/>
      <c r="E264" s="1"/>
      <c r="F264" s="1"/>
      <c r="K264" s="110"/>
      <c r="L264" s="6"/>
      <c r="M264" s="1"/>
      <c r="N264" s="1"/>
      <c r="O264" s="1"/>
      <c r="P264" s="1"/>
    </row>
    <row r="265" spans="2:16" x14ac:dyDescent="0.5">
      <c r="B265" s="6"/>
      <c r="C265" s="1"/>
      <c r="D265" s="1"/>
      <c r="E265" s="1"/>
      <c r="F265" s="1"/>
      <c r="K265" s="110"/>
      <c r="L265" s="6"/>
      <c r="M265" s="1"/>
      <c r="N265" s="1"/>
      <c r="O265" s="1"/>
      <c r="P265" s="1"/>
    </row>
    <row r="266" spans="2:16" x14ac:dyDescent="0.5">
      <c r="B266" s="6"/>
      <c r="C266" s="1"/>
      <c r="D266" s="1"/>
      <c r="E266" s="1"/>
      <c r="F266" s="1"/>
      <c r="K266" s="110"/>
      <c r="L266" s="6"/>
      <c r="M266" s="1"/>
      <c r="N266" s="1"/>
      <c r="O266" s="1"/>
      <c r="P266" s="1"/>
    </row>
    <row r="267" spans="2:16" x14ac:dyDescent="0.5">
      <c r="B267" s="6"/>
      <c r="C267" s="1"/>
      <c r="D267" s="1"/>
      <c r="E267" s="1"/>
      <c r="F267" s="1"/>
      <c r="K267" s="110"/>
      <c r="L267" s="6"/>
      <c r="M267" s="1"/>
      <c r="N267" s="1"/>
      <c r="O267" s="1"/>
      <c r="P267" s="1"/>
    </row>
    <row r="268" spans="2:16" x14ac:dyDescent="0.5">
      <c r="B268" s="6"/>
      <c r="C268" s="1"/>
      <c r="D268" s="1"/>
      <c r="E268" s="1"/>
      <c r="F268" s="1"/>
      <c r="K268" s="110"/>
      <c r="L268" s="6"/>
      <c r="M268" s="1"/>
      <c r="N268" s="1"/>
      <c r="O268" s="1"/>
      <c r="P268" s="1"/>
    </row>
    <row r="269" spans="2:16" x14ac:dyDescent="0.5">
      <c r="B269" s="6"/>
      <c r="C269" s="1"/>
      <c r="D269" s="1"/>
      <c r="E269" s="1"/>
      <c r="F269" s="1"/>
      <c r="K269" s="110"/>
      <c r="L269" s="6"/>
      <c r="M269" s="1"/>
      <c r="N269" s="1"/>
      <c r="O269" s="1"/>
      <c r="P269" s="1"/>
    </row>
    <row r="270" spans="2:16" x14ac:dyDescent="0.5">
      <c r="B270" s="6"/>
      <c r="C270" s="1"/>
      <c r="D270" s="1"/>
      <c r="E270" s="1"/>
      <c r="F270" s="1"/>
      <c r="K270" s="110"/>
      <c r="L270" s="6"/>
      <c r="M270" s="1"/>
      <c r="N270" s="1"/>
      <c r="O270" s="1"/>
      <c r="P270" s="1"/>
    </row>
    <row r="271" spans="2:16" x14ac:dyDescent="0.5">
      <c r="B271" s="6"/>
      <c r="C271" s="1"/>
      <c r="D271" s="1"/>
      <c r="E271" s="1"/>
      <c r="F271" s="1"/>
      <c r="K271" s="110"/>
      <c r="L271" s="6"/>
      <c r="M271" s="1"/>
      <c r="N271" s="1"/>
      <c r="O271" s="1"/>
      <c r="P271" s="1"/>
    </row>
    <row r="272" spans="2:16" x14ac:dyDescent="0.5">
      <c r="B272" s="6"/>
      <c r="C272" s="1"/>
      <c r="D272" s="1"/>
      <c r="E272" s="1"/>
      <c r="F272" s="1"/>
      <c r="K272" s="110"/>
      <c r="L272" s="6"/>
      <c r="M272" s="1"/>
      <c r="N272" s="1"/>
      <c r="O272" s="1"/>
      <c r="P272" s="1"/>
    </row>
    <row r="273" spans="2:16" x14ac:dyDescent="0.5">
      <c r="B273" s="6"/>
      <c r="C273" s="1"/>
      <c r="D273" s="1"/>
      <c r="E273" s="1"/>
      <c r="F273" s="1"/>
      <c r="K273" s="110"/>
      <c r="L273" s="6"/>
      <c r="M273" s="1"/>
      <c r="N273" s="1"/>
      <c r="O273" s="1"/>
      <c r="P273" s="1"/>
    </row>
    <row r="274" spans="2:16" x14ac:dyDescent="0.5">
      <c r="B274" s="6"/>
      <c r="C274" s="1"/>
      <c r="D274" s="1"/>
      <c r="E274" s="1"/>
      <c r="F274" s="1"/>
      <c r="K274" s="110"/>
      <c r="L274" s="6"/>
      <c r="M274" s="1"/>
      <c r="N274" s="1"/>
      <c r="O274" s="1"/>
      <c r="P274" s="1"/>
    </row>
    <row r="275" spans="2:16" x14ac:dyDescent="0.5">
      <c r="B275" s="6"/>
      <c r="C275" s="1"/>
      <c r="D275" s="1"/>
      <c r="E275" s="1"/>
      <c r="F275" s="1"/>
      <c r="K275" s="110"/>
      <c r="L275" s="6"/>
      <c r="M275" s="1"/>
      <c r="N275" s="1"/>
      <c r="O275" s="1"/>
      <c r="P275" s="1"/>
    </row>
    <row r="276" spans="2:16" x14ac:dyDescent="0.5">
      <c r="B276" s="6"/>
      <c r="C276" s="1"/>
      <c r="D276" s="1"/>
      <c r="E276" s="1"/>
      <c r="F276" s="1"/>
      <c r="K276" s="110"/>
      <c r="L276" s="6"/>
      <c r="M276" s="1"/>
      <c r="N276" s="1"/>
      <c r="O276" s="1"/>
      <c r="P276" s="1"/>
    </row>
    <row r="277" spans="2:16" x14ac:dyDescent="0.5">
      <c r="B277" s="6"/>
      <c r="C277" s="1"/>
      <c r="D277" s="1"/>
      <c r="E277" s="1"/>
      <c r="F277" s="1"/>
      <c r="K277" s="110"/>
      <c r="L277" s="6"/>
      <c r="M277" s="1"/>
      <c r="N277" s="1"/>
      <c r="O277" s="1"/>
      <c r="P277" s="1"/>
    </row>
    <row r="278" spans="2:16" x14ac:dyDescent="0.5">
      <c r="B278" s="6"/>
      <c r="C278" s="1"/>
      <c r="D278" s="1"/>
      <c r="E278" s="1"/>
      <c r="F278" s="1"/>
      <c r="K278" s="110"/>
      <c r="L278" s="6"/>
      <c r="M278" s="1"/>
      <c r="N278" s="1"/>
      <c r="O278" s="1"/>
      <c r="P278" s="1"/>
    </row>
    <row r="279" spans="2:16" x14ac:dyDescent="0.5">
      <c r="B279" s="6"/>
      <c r="C279" s="1"/>
      <c r="D279" s="1"/>
      <c r="E279" s="1"/>
      <c r="F279" s="1"/>
      <c r="K279" s="110"/>
      <c r="L279" s="6"/>
      <c r="M279" s="1"/>
      <c r="N279" s="1"/>
      <c r="O279" s="1"/>
      <c r="P279" s="1"/>
    </row>
    <row r="280" spans="2:16" x14ac:dyDescent="0.5">
      <c r="B280" s="6"/>
      <c r="C280" s="1"/>
      <c r="D280" s="1"/>
      <c r="E280" s="1"/>
      <c r="F280" s="1"/>
      <c r="K280" s="110"/>
      <c r="L280" s="6"/>
      <c r="M280" s="1"/>
      <c r="N280" s="1"/>
      <c r="O280" s="1"/>
      <c r="P280" s="1"/>
    </row>
    <row r="281" spans="2:16" x14ac:dyDescent="0.5">
      <c r="B281" s="6"/>
      <c r="C281" s="1"/>
      <c r="D281" s="1"/>
      <c r="E281" s="1"/>
      <c r="F281" s="1"/>
      <c r="K281" s="110"/>
      <c r="L281" s="6"/>
      <c r="M281" s="1"/>
      <c r="N281" s="1"/>
      <c r="O281" s="1"/>
      <c r="P281" s="1"/>
    </row>
    <row r="282" spans="2:16" x14ac:dyDescent="0.5">
      <c r="B282" s="6"/>
      <c r="C282" s="1"/>
      <c r="D282" s="1"/>
      <c r="E282" s="1"/>
      <c r="F282" s="1"/>
      <c r="K282" s="110"/>
      <c r="L282" s="6"/>
      <c r="M282" s="1"/>
      <c r="N282" s="1"/>
      <c r="O282" s="1"/>
      <c r="P282" s="1"/>
    </row>
    <row r="283" spans="2:16" x14ac:dyDescent="0.5">
      <c r="B283" s="6"/>
      <c r="C283" s="1"/>
      <c r="D283" s="1"/>
      <c r="E283" s="1"/>
      <c r="F283" s="1"/>
      <c r="K283" s="110"/>
      <c r="L283" s="6"/>
      <c r="M283" s="1"/>
      <c r="N283" s="1"/>
      <c r="O283" s="1"/>
      <c r="P283" s="1"/>
    </row>
    <row r="284" spans="2:16" x14ac:dyDescent="0.5">
      <c r="B284" s="6"/>
      <c r="C284" s="1"/>
      <c r="D284" s="1"/>
      <c r="E284" s="1"/>
      <c r="F284" s="1"/>
      <c r="K284" s="110"/>
      <c r="L284" s="6"/>
      <c r="M284" s="1"/>
      <c r="N284" s="1"/>
      <c r="O284" s="1"/>
      <c r="P284" s="1"/>
    </row>
    <row r="285" spans="2:16" x14ac:dyDescent="0.5">
      <c r="B285" s="6"/>
      <c r="C285" s="1"/>
      <c r="D285" s="1"/>
      <c r="E285" s="1"/>
      <c r="F285" s="1"/>
      <c r="K285" s="110"/>
      <c r="L285" s="6"/>
      <c r="M285" s="1"/>
      <c r="N285" s="1"/>
      <c r="O285" s="1"/>
      <c r="P285" s="1"/>
    </row>
    <row r="286" spans="2:16" x14ac:dyDescent="0.5">
      <c r="B286" s="6"/>
      <c r="C286" s="1"/>
      <c r="D286" s="1"/>
      <c r="E286" s="1"/>
      <c r="F286" s="1"/>
      <c r="K286" s="110"/>
      <c r="L286" s="6"/>
      <c r="M286" s="1"/>
      <c r="N286" s="1"/>
      <c r="O286" s="1"/>
      <c r="P286" s="1"/>
    </row>
    <row r="287" spans="2:16" x14ac:dyDescent="0.5">
      <c r="B287" s="6"/>
      <c r="C287" s="1"/>
      <c r="D287" s="1"/>
      <c r="E287" s="1"/>
      <c r="F287" s="1"/>
      <c r="K287" s="110"/>
      <c r="L287" s="6"/>
      <c r="M287" s="1"/>
      <c r="N287" s="1"/>
      <c r="O287" s="1"/>
      <c r="P287" s="1"/>
    </row>
    <row r="288" spans="2:16" x14ac:dyDescent="0.5">
      <c r="B288" s="6"/>
      <c r="C288" s="1"/>
      <c r="D288" s="1"/>
      <c r="E288" s="1"/>
      <c r="F288" s="1"/>
      <c r="K288" s="110"/>
      <c r="L288" s="6"/>
      <c r="M288" s="1"/>
      <c r="N288" s="1"/>
      <c r="O288" s="1"/>
      <c r="P288" s="1"/>
    </row>
    <row r="289" spans="2:16" x14ac:dyDescent="0.5">
      <c r="B289" s="6"/>
      <c r="C289" s="1"/>
      <c r="D289" s="1"/>
      <c r="E289" s="1"/>
      <c r="F289" s="1"/>
      <c r="K289" s="110"/>
      <c r="L289" s="6"/>
      <c r="M289" s="1"/>
      <c r="N289" s="1"/>
      <c r="O289" s="1"/>
      <c r="P289" s="1"/>
    </row>
    <row r="290" spans="2:16" x14ac:dyDescent="0.5">
      <c r="B290" s="6"/>
      <c r="C290" s="1"/>
      <c r="D290" s="1"/>
      <c r="E290" s="1"/>
      <c r="F290" s="1"/>
      <c r="K290" s="110"/>
      <c r="L290" s="6"/>
      <c r="M290" s="1"/>
      <c r="N290" s="1"/>
      <c r="O290" s="1"/>
      <c r="P290" s="1"/>
    </row>
    <row r="291" spans="2:16" x14ac:dyDescent="0.5">
      <c r="B291" s="6"/>
      <c r="C291" s="1"/>
      <c r="D291" s="1"/>
      <c r="E291" s="1"/>
      <c r="F291" s="1"/>
      <c r="K291" s="110"/>
      <c r="L291" s="6"/>
      <c r="M291" s="1"/>
      <c r="N291" s="1"/>
      <c r="O291" s="1"/>
      <c r="P291" s="1"/>
    </row>
    <row r="292" spans="2:16" x14ac:dyDescent="0.5">
      <c r="B292" s="6"/>
      <c r="C292" s="1"/>
      <c r="D292" s="1"/>
      <c r="E292" s="1"/>
      <c r="F292" s="1"/>
      <c r="K292" s="110"/>
      <c r="L292" s="6"/>
      <c r="M292" s="1"/>
      <c r="N292" s="1"/>
      <c r="O292" s="1"/>
      <c r="P292" s="1"/>
    </row>
    <row r="293" spans="2:16" x14ac:dyDescent="0.5">
      <c r="B293" s="6"/>
      <c r="C293" s="1"/>
      <c r="D293" s="1"/>
      <c r="E293" s="1"/>
      <c r="F293" s="1"/>
      <c r="K293" s="110"/>
      <c r="L293" s="6"/>
      <c r="M293" s="1"/>
      <c r="N293" s="1"/>
      <c r="O293" s="1"/>
      <c r="P293" s="1"/>
    </row>
    <row r="294" spans="2:16" x14ac:dyDescent="0.5">
      <c r="B294" s="6"/>
      <c r="C294" s="1"/>
      <c r="D294" s="1"/>
      <c r="E294" s="1"/>
      <c r="F294" s="1"/>
      <c r="K294" s="110"/>
      <c r="L294" s="6"/>
      <c r="M294" s="1"/>
      <c r="N294" s="1"/>
      <c r="O294" s="1"/>
      <c r="P294" s="1"/>
    </row>
    <row r="295" spans="2:16" x14ac:dyDescent="0.5">
      <c r="B295" s="6"/>
      <c r="C295" s="1"/>
      <c r="D295" s="1"/>
      <c r="E295" s="1"/>
      <c r="F295" s="1"/>
      <c r="K295" s="110"/>
      <c r="L295" s="6"/>
      <c r="M295" s="1"/>
      <c r="N295" s="1"/>
      <c r="O295" s="1"/>
      <c r="P295" s="1"/>
    </row>
    <row r="296" spans="2:16" x14ac:dyDescent="0.5">
      <c r="B296" s="6"/>
      <c r="C296" s="1"/>
      <c r="D296" s="1"/>
      <c r="E296" s="1"/>
      <c r="F296" s="1"/>
      <c r="K296" s="110"/>
      <c r="L296" s="6"/>
      <c r="M296" s="1"/>
      <c r="N296" s="1"/>
      <c r="O296" s="1"/>
      <c r="P296" s="1"/>
    </row>
    <row r="297" spans="2:16" x14ac:dyDescent="0.5">
      <c r="B297" s="6"/>
      <c r="C297" s="1"/>
      <c r="D297" s="1"/>
      <c r="E297" s="1"/>
      <c r="F297" s="1"/>
      <c r="K297" s="110"/>
      <c r="L297" s="6"/>
      <c r="M297" s="1"/>
      <c r="N297" s="1"/>
      <c r="O297" s="1"/>
      <c r="P297" s="1"/>
    </row>
    <row r="298" spans="2:16" x14ac:dyDescent="0.5">
      <c r="B298" s="6"/>
      <c r="C298" s="1"/>
      <c r="D298" s="1"/>
      <c r="E298" s="1"/>
      <c r="F298" s="1"/>
      <c r="K298" s="110"/>
      <c r="L298" s="6"/>
      <c r="M298" s="1"/>
      <c r="N298" s="1"/>
      <c r="O298" s="1"/>
      <c r="P298" s="1"/>
    </row>
    <row r="299" spans="2:16" x14ac:dyDescent="0.5">
      <c r="B299" s="6"/>
      <c r="C299" s="1"/>
      <c r="D299" s="1"/>
      <c r="E299" s="1"/>
      <c r="F299" s="1"/>
      <c r="K299" s="110"/>
      <c r="L299" s="6"/>
      <c r="M299" s="1"/>
      <c r="N299" s="1"/>
      <c r="O299" s="1"/>
      <c r="P299" s="1"/>
    </row>
    <row r="300" spans="2:16" x14ac:dyDescent="0.5">
      <c r="B300" s="6"/>
      <c r="C300" s="1"/>
      <c r="D300" s="1"/>
      <c r="E300" s="1"/>
      <c r="F300" s="1"/>
      <c r="K300" s="110"/>
      <c r="L300" s="6"/>
      <c r="M300" s="1"/>
      <c r="N300" s="1"/>
      <c r="O300" s="1"/>
      <c r="P300" s="1"/>
    </row>
    <row r="301" spans="2:16" x14ac:dyDescent="0.5">
      <c r="B301" s="6"/>
      <c r="C301" s="1"/>
      <c r="D301" s="1"/>
      <c r="E301" s="1"/>
      <c r="F301" s="1"/>
      <c r="K301" s="110"/>
      <c r="L301" s="6"/>
      <c r="M301" s="1"/>
      <c r="N301" s="1"/>
      <c r="O301" s="1"/>
      <c r="P301" s="1"/>
    </row>
    <row r="302" spans="2:16" x14ac:dyDescent="0.5">
      <c r="B302" s="6"/>
      <c r="C302" s="1"/>
      <c r="D302" s="1"/>
      <c r="E302" s="1"/>
      <c r="F302" s="1"/>
      <c r="K302" s="110"/>
      <c r="L302" s="6"/>
      <c r="M302" s="1"/>
      <c r="N302" s="1"/>
      <c r="O302" s="1"/>
      <c r="P302" s="1"/>
    </row>
    <row r="303" spans="2:16" x14ac:dyDescent="0.5">
      <c r="B303" s="6"/>
      <c r="C303" s="1"/>
      <c r="D303" s="1"/>
      <c r="E303" s="1"/>
      <c r="F303" s="1"/>
      <c r="K303" s="110"/>
      <c r="L303" s="6"/>
      <c r="M303" s="1"/>
      <c r="N303" s="1"/>
      <c r="O303" s="1"/>
      <c r="P303" s="1"/>
    </row>
    <row r="304" spans="2:16" x14ac:dyDescent="0.5">
      <c r="B304" s="6"/>
      <c r="C304" s="1"/>
      <c r="D304" s="1"/>
      <c r="E304" s="1"/>
      <c r="F304" s="1"/>
      <c r="K304" s="110"/>
      <c r="L304" s="6"/>
      <c r="M304" s="1"/>
      <c r="N304" s="1"/>
      <c r="O304" s="1"/>
      <c r="P304" s="1"/>
    </row>
    <row r="305" spans="2:16" x14ac:dyDescent="0.5">
      <c r="B305" s="6"/>
      <c r="C305" s="1"/>
      <c r="D305" s="1"/>
      <c r="E305" s="1"/>
      <c r="F305" s="1"/>
      <c r="K305" s="110"/>
      <c r="L305" s="6"/>
      <c r="M305" s="1"/>
      <c r="N305" s="1"/>
      <c r="O305" s="1"/>
      <c r="P305" s="1"/>
    </row>
    <row r="306" spans="2:16" x14ac:dyDescent="0.5">
      <c r="B306" s="6"/>
      <c r="C306" s="1"/>
      <c r="D306" s="1"/>
      <c r="E306" s="1"/>
      <c r="F306" s="1"/>
      <c r="K306" s="110"/>
      <c r="L306" s="6"/>
      <c r="M306" s="1"/>
      <c r="N306" s="1"/>
      <c r="O306" s="1"/>
      <c r="P306" s="1"/>
    </row>
    <row r="307" spans="2:16" x14ac:dyDescent="0.5">
      <c r="B307" s="6"/>
      <c r="C307" s="1"/>
      <c r="D307" s="1"/>
      <c r="E307" s="1"/>
      <c r="F307" s="1"/>
      <c r="K307" s="110"/>
      <c r="L307" s="6"/>
      <c r="M307" s="1"/>
      <c r="N307" s="1"/>
      <c r="O307" s="1"/>
      <c r="P307" s="1"/>
    </row>
    <row r="308" spans="2:16" x14ac:dyDescent="0.5">
      <c r="B308" s="6"/>
      <c r="C308" s="1"/>
      <c r="D308" s="1"/>
      <c r="E308" s="1"/>
      <c r="F308" s="1"/>
      <c r="K308" s="110"/>
      <c r="L308" s="6"/>
      <c r="M308" s="1"/>
      <c r="N308" s="1"/>
      <c r="O308" s="1"/>
      <c r="P308" s="1"/>
    </row>
    <row r="309" spans="2:16" x14ac:dyDescent="0.5">
      <c r="B309" s="6"/>
      <c r="C309" s="1"/>
      <c r="D309" s="1"/>
      <c r="E309" s="1"/>
      <c r="F309" s="1"/>
      <c r="K309" s="110"/>
      <c r="L309" s="6"/>
      <c r="M309" s="1"/>
      <c r="N309" s="1"/>
      <c r="O309" s="1"/>
      <c r="P309" s="1"/>
    </row>
    <row r="310" spans="2:16" x14ac:dyDescent="0.5">
      <c r="B310" s="6"/>
      <c r="C310" s="1"/>
      <c r="D310" s="1"/>
      <c r="E310" s="1"/>
      <c r="F310" s="1"/>
      <c r="K310" s="110"/>
      <c r="L310" s="6"/>
      <c r="M310" s="1"/>
      <c r="N310" s="1"/>
      <c r="O310" s="1"/>
      <c r="P310" s="1"/>
    </row>
    <row r="311" spans="2:16" x14ac:dyDescent="0.5">
      <c r="B311" s="6"/>
      <c r="C311" s="1"/>
      <c r="D311" s="1"/>
      <c r="E311" s="1"/>
      <c r="F311" s="1"/>
      <c r="K311" s="110"/>
      <c r="L311" s="6"/>
      <c r="M311" s="1"/>
      <c r="N311" s="1"/>
      <c r="O311" s="1"/>
      <c r="P311" s="1"/>
    </row>
    <row r="312" spans="2:16" x14ac:dyDescent="0.5">
      <c r="B312" s="6"/>
      <c r="C312" s="1"/>
      <c r="D312" s="1"/>
      <c r="E312" s="1"/>
      <c r="F312" s="1"/>
      <c r="K312" s="110"/>
      <c r="L312" s="6"/>
      <c r="M312" s="1"/>
      <c r="N312" s="1"/>
      <c r="O312" s="1"/>
      <c r="P312" s="1"/>
    </row>
    <row r="313" spans="2:16" x14ac:dyDescent="0.5">
      <c r="B313" s="6"/>
      <c r="C313" s="1"/>
      <c r="D313" s="1"/>
      <c r="E313" s="1"/>
      <c r="F313" s="1"/>
      <c r="K313" s="110"/>
      <c r="L313" s="6"/>
      <c r="M313" s="1"/>
      <c r="N313" s="1"/>
      <c r="O313" s="1"/>
      <c r="P313" s="1"/>
    </row>
    <row r="314" spans="2:16" x14ac:dyDescent="0.5">
      <c r="B314" s="6"/>
      <c r="C314" s="1"/>
      <c r="D314" s="1"/>
      <c r="E314" s="1"/>
      <c r="F314" s="1"/>
      <c r="K314" s="110"/>
      <c r="L314" s="6"/>
      <c r="M314" s="1"/>
      <c r="N314" s="1"/>
      <c r="O314" s="1"/>
      <c r="P314" s="1"/>
    </row>
    <row r="315" spans="2:16" x14ac:dyDescent="0.5">
      <c r="B315" s="6"/>
      <c r="C315" s="1"/>
      <c r="D315" s="1"/>
      <c r="E315" s="1"/>
      <c r="F315" s="1"/>
      <c r="K315" s="110"/>
      <c r="L315" s="6"/>
      <c r="M315" s="1"/>
      <c r="N315" s="1"/>
      <c r="O315" s="1"/>
      <c r="P315" s="1"/>
    </row>
    <row r="316" spans="2:16" x14ac:dyDescent="0.5">
      <c r="B316" s="6"/>
      <c r="C316" s="1"/>
      <c r="D316" s="1"/>
      <c r="E316" s="1"/>
      <c r="F316" s="1"/>
      <c r="K316" s="110"/>
      <c r="L316" s="6"/>
      <c r="M316" s="1"/>
      <c r="N316" s="1"/>
      <c r="O316" s="1"/>
      <c r="P316" s="1"/>
    </row>
    <row r="317" spans="2:16" x14ac:dyDescent="0.5">
      <c r="B317" s="6"/>
      <c r="C317" s="1"/>
      <c r="D317" s="1"/>
      <c r="E317" s="1"/>
      <c r="F317" s="1"/>
      <c r="K317" s="110"/>
      <c r="L317" s="6"/>
      <c r="M317" s="1"/>
      <c r="N317" s="1"/>
      <c r="O317" s="1"/>
      <c r="P317" s="1"/>
    </row>
    <row r="318" spans="2:16" x14ac:dyDescent="0.5">
      <c r="B318" s="6"/>
      <c r="C318" s="1"/>
      <c r="D318" s="1"/>
      <c r="E318" s="1"/>
      <c r="F318" s="1"/>
      <c r="K318" s="110"/>
      <c r="L318" s="6"/>
      <c r="M318" s="1"/>
      <c r="N318" s="1"/>
      <c r="O318" s="1"/>
      <c r="P318" s="1"/>
    </row>
    <row r="319" spans="2:16" x14ac:dyDescent="0.5">
      <c r="B319" s="6"/>
      <c r="C319" s="1"/>
      <c r="D319" s="1"/>
      <c r="E319" s="1"/>
      <c r="F319" s="1"/>
      <c r="K319" s="110"/>
      <c r="L319" s="6"/>
      <c r="M319" s="1"/>
      <c r="N319" s="1"/>
      <c r="O319" s="1"/>
      <c r="P319" s="1"/>
    </row>
    <row r="320" spans="2:16" x14ac:dyDescent="0.5">
      <c r="B320" s="6"/>
      <c r="C320" s="1"/>
      <c r="D320" s="1"/>
      <c r="E320" s="1"/>
      <c r="F320" s="1"/>
      <c r="K320" s="110"/>
      <c r="L320" s="6"/>
      <c r="M320" s="1"/>
      <c r="N320" s="1"/>
      <c r="O320" s="1"/>
      <c r="P320" s="1"/>
    </row>
    <row r="321" spans="2:16" x14ac:dyDescent="0.5">
      <c r="B321" s="6"/>
      <c r="C321" s="1"/>
      <c r="D321" s="1"/>
      <c r="E321" s="1"/>
      <c r="F321" s="1"/>
      <c r="K321" s="110"/>
      <c r="L321" s="6"/>
      <c r="M321" s="1"/>
      <c r="N321" s="1"/>
      <c r="O321" s="1"/>
      <c r="P321" s="1"/>
    </row>
    <row r="322" spans="2:16" x14ac:dyDescent="0.5">
      <c r="B322" s="6"/>
      <c r="C322" s="1"/>
      <c r="D322" s="1"/>
      <c r="E322" s="1"/>
      <c r="F322" s="1"/>
      <c r="K322" s="110"/>
      <c r="L322" s="6"/>
      <c r="M322" s="1"/>
      <c r="N322" s="1"/>
      <c r="O322" s="1"/>
      <c r="P322" s="1"/>
    </row>
    <row r="323" spans="2:16" x14ac:dyDescent="0.5">
      <c r="B323" s="6"/>
      <c r="C323" s="1"/>
      <c r="D323" s="1"/>
      <c r="E323" s="1"/>
      <c r="F323" s="1"/>
      <c r="K323" s="110"/>
      <c r="L323" s="6"/>
      <c r="M323" s="1"/>
      <c r="N323" s="1"/>
      <c r="O323" s="1"/>
      <c r="P323" s="1"/>
    </row>
    <row r="324" spans="2:16" x14ac:dyDescent="0.5">
      <c r="B324" s="6"/>
      <c r="C324" s="1"/>
      <c r="D324" s="1"/>
      <c r="E324" s="1"/>
      <c r="F324" s="1"/>
      <c r="K324" s="110"/>
      <c r="L324" s="6"/>
      <c r="M324" s="1"/>
      <c r="N324" s="1"/>
      <c r="O324" s="1"/>
      <c r="P324" s="1"/>
    </row>
    <row r="325" spans="2:16" x14ac:dyDescent="0.5">
      <c r="B325" s="6"/>
      <c r="C325" s="1"/>
      <c r="D325" s="1"/>
      <c r="E325" s="1"/>
      <c r="F325" s="1"/>
      <c r="K325" s="110"/>
      <c r="L325" s="6"/>
      <c r="M325" s="1"/>
      <c r="N325" s="1"/>
      <c r="O325" s="1"/>
      <c r="P325" s="1"/>
    </row>
    <row r="326" spans="2:16" x14ac:dyDescent="0.5">
      <c r="B326" s="6"/>
      <c r="C326" s="1"/>
      <c r="D326" s="1"/>
      <c r="E326" s="1"/>
      <c r="F326" s="1"/>
      <c r="K326" s="110"/>
      <c r="L326" s="6"/>
      <c r="M326" s="1"/>
      <c r="N326" s="1"/>
      <c r="O326" s="1"/>
      <c r="P326" s="1"/>
    </row>
    <row r="327" spans="2:16" x14ac:dyDescent="0.5">
      <c r="B327" s="6"/>
      <c r="C327" s="1"/>
      <c r="D327" s="1"/>
      <c r="E327" s="1"/>
      <c r="F327" s="1"/>
      <c r="K327" s="110"/>
      <c r="L327" s="6"/>
      <c r="M327" s="1"/>
      <c r="N327" s="1"/>
      <c r="O327" s="1"/>
      <c r="P327" s="1"/>
    </row>
    <row r="328" spans="2:16" x14ac:dyDescent="0.5">
      <c r="B328" s="6"/>
      <c r="C328" s="1"/>
      <c r="D328" s="1"/>
      <c r="E328" s="1"/>
      <c r="F328" s="1"/>
      <c r="K328" s="110"/>
      <c r="L328" s="6"/>
      <c r="M328" s="1"/>
      <c r="N328" s="1"/>
      <c r="O328" s="1"/>
      <c r="P328" s="1"/>
    </row>
    <row r="329" spans="2:16" x14ac:dyDescent="0.5">
      <c r="B329" s="6"/>
      <c r="C329" s="1"/>
      <c r="D329" s="1"/>
      <c r="E329" s="1"/>
      <c r="F329" s="1"/>
      <c r="K329" s="110"/>
      <c r="L329" s="6"/>
      <c r="M329" s="1"/>
      <c r="N329" s="1"/>
      <c r="O329" s="1"/>
      <c r="P329" s="1"/>
    </row>
    <row r="330" spans="2:16" x14ac:dyDescent="0.5">
      <c r="B330" s="6"/>
      <c r="C330" s="1"/>
      <c r="D330" s="1"/>
      <c r="E330" s="1"/>
      <c r="F330" s="1"/>
      <c r="K330" s="110"/>
      <c r="L330" s="6"/>
      <c r="M330" s="1"/>
      <c r="N330" s="1"/>
      <c r="O330" s="1"/>
      <c r="P330" s="1"/>
    </row>
    <row r="331" spans="2:16" x14ac:dyDescent="0.5">
      <c r="B331" s="6"/>
      <c r="C331" s="1"/>
      <c r="D331" s="1"/>
      <c r="E331" s="1"/>
      <c r="F331" s="1"/>
      <c r="K331" s="110"/>
      <c r="L331" s="6"/>
      <c r="M331" s="1"/>
      <c r="N331" s="1"/>
      <c r="O331" s="1"/>
      <c r="P331" s="1"/>
    </row>
    <row r="332" spans="2:16" x14ac:dyDescent="0.5">
      <c r="B332" s="6"/>
      <c r="C332" s="1"/>
      <c r="D332" s="1"/>
      <c r="E332" s="1"/>
      <c r="F332" s="1"/>
      <c r="K332" s="110"/>
      <c r="L332" s="6"/>
      <c r="M332" s="1"/>
      <c r="N332" s="1"/>
      <c r="O332" s="1"/>
      <c r="P332" s="1"/>
    </row>
    <row r="333" spans="2:16" x14ac:dyDescent="0.5">
      <c r="B333" s="6"/>
      <c r="C333" s="1"/>
      <c r="D333" s="1"/>
      <c r="E333" s="1"/>
      <c r="F333" s="1"/>
      <c r="K333" s="110"/>
      <c r="L333" s="6"/>
      <c r="M333" s="1"/>
      <c r="N333" s="1"/>
      <c r="O333" s="1"/>
      <c r="P333" s="1"/>
    </row>
    <row r="334" spans="2:16" x14ac:dyDescent="0.5">
      <c r="B334" s="6"/>
      <c r="C334" s="1"/>
      <c r="D334" s="1"/>
      <c r="E334" s="1"/>
      <c r="F334" s="1"/>
      <c r="K334" s="110"/>
      <c r="L334" s="6"/>
      <c r="M334" s="1"/>
      <c r="N334" s="1"/>
      <c r="O334" s="1"/>
      <c r="P334" s="1"/>
    </row>
    <row r="335" spans="2:16" x14ac:dyDescent="0.5">
      <c r="B335" s="6"/>
      <c r="C335" s="1"/>
      <c r="D335" s="1"/>
      <c r="E335" s="1"/>
      <c r="F335" s="1"/>
      <c r="K335" s="110"/>
      <c r="L335" s="6"/>
      <c r="M335" s="1"/>
      <c r="N335" s="1"/>
      <c r="O335" s="1"/>
      <c r="P335" s="1"/>
    </row>
    <row r="336" spans="2:16" x14ac:dyDescent="0.5">
      <c r="B336" s="6"/>
      <c r="C336" s="1"/>
      <c r="D336" s="1"/>
      <c r="E336" s="1"/>
      <c r="F336" s="1"/>
      <c r="K336" s="110"/>
      <c r="L336" s="6"/>
      <c r="M336" s="1"/>
      <c r="N336" s="1"/>
      <c r="O336" s="1"/>
      <c r="P336" s="1"/>
    </row>
    <row r="337" spans="2:16" x14ac:dyDescent="0.5">
      <c r="B337" s="6"/>
      <c r="C337" s="1"/>
      <c r="D337" s="1"/>
      <c r="E337" s="1"/>
      <c r="F337" s="1"/>
      <c r="K337" s="110"/>
      <c r="L337" s="6"/>
      <c r="M337" s="1"/>
      <c r="N337" s="1"/>
      <c r="O337" s="1"/>
      <c r="P337" s="1"/>
    </row>
    <row r="338" spans="2:16" x14ac:dyDescent="0.5">
      <c r="B338" s="6"/>
      <c r="C338" s="1"/>
      <c r="D338" s="1"/>
      <c r="E338" s="1"/>
      <c r="F338" s="1"/>
      <c r="K338" s="110"/>
      <c r="L338" s="6"/>
      <c r="M338" s="1"/>
      <c r="N338" s="1"/>
      <c r="O338" s="1"/>
      <c r="P338" s="1"/>
    </row>
    <row r="339" spans="2:16" x14ac:dyDescent="0.5">
      <c r="B339" s="6"/>
      <c r="C339" s="1"/>
      <c r="D339" s="1"/>
      <c r="E339" s="1"/>
      <c r="F339" s="1"/>
      <c r="K339" s="110"/>
      <c r="L339" s="6"/>
      <c r="M339" s="1"/>
      <c r="N339" s="1"/>
      <c r="O339" s="1"/>
      <c r="P339" s="1"/>
    </row>
    <row r="340" spans="2:16" x14ac:dyDescent="0.5">
      <c r="B340" s="6"/>
      <c r="C340" s="1"/>
      <c r="D340" s="1"/>
      <c r="E340" s="1"/>
      <c r="F340" s="1"/>
      <c r="K340" s="110"/>
      <c r="L340" s="6"/>
      <c r="M340" s="1"/>
      <c r="N340" s="1"/>
      <c r="O340" s="1"/>
      <c r="P340" s="1"/>
    </row>
    <row r="341" spans="2:16" x14ac:dyDescent="0.5">
      <c r="B341" s="6"/>
      <c r="C341" s="1"/>
      <c r="D341" s="1"/>
      <c r="E341" s="1"/>
      <c r="F341" s="1"/>
      <c r="K341" s="110"/>
      <c r="L341" s="6"/>
      <c r="M341" s="1"/>
      <c r="N341" s="1"/>
      <c r="O341" s="1"/>
      <c r="P341" s="1"/>
    </row>
    <row r="342" spans="2:16" x14ac:dyDescent="0.5">
      <c r="B342" s="6"/>
      <c r="C342" s="1"/>
      <c r="D342" s="1"/>
      <c r="E342" s="1"/>
      <c r="F342" s="1"/>
      <c r="K342" s="110"/>
      <c r="L342" s="6"/>
      <c r="M342" s="1"/>
      <c r="N342" s="1"/>
      <c r="O342" s="1"/>
      <c r="P342" s="1"/>
    </row>
    <row r="343" spans="2:16" x14ac:dyDescent="0.5">
      <c r="B343" s="6"/>
      <c r="C343" s="1"/>
      <c r="D343" s="1"/>
      <c r="E343" s="1"/>
      <c r="F343" s="1"/>
      <c r="K343" s="110"/>
      <c r="L343" s="6"/>
      <c r="M343" s="1"/>
      <c r="N343" s="1"/>
      <c r="O343" s="1"/>
      <c r="P343" s="1"/>
    </row>
    <row r="344" spans="2:16" x14ac:dyDescent="0.5">
      <c r="B344" s="6"/>
      <c r="C344" s="1"/>
      <c r="D344" s="1"/>
      <c r="E344" s="1"/>
      <c r="F344" s="1"/>
      <c r="K344" s="110"/>
      <c r="L344" s="6"/>
      <c r="M344" s="1"/>
      <c r="N344" s="1"/>
      <c r="O344" s="1"/>
      <c r="P344" s="1"/>
    </row>
    <row r="345" spans="2:16" x14ac:dyDescent="0.5">
      <c r="B345" s="6"/>
      <c r="C345" s="1"/>
      <c r="D345" s="1"/>
      <c r="E345" s="1"/>
      <c r="F345" s="1"/>
      <c r="K345" s="110"/>
      <c r="L345" s="6"/>
      <c r="M345" s="1"/>
      <c r="N345" s="1"/>
      <c r="O345" s="1"/>
      <c r="P345" s="1"/>
    </row>
    <row r="346" spans="2:16" x14ac:dyDescent="0.5">
      <c r="B346" s="6"/>
      <c r="C346" s="1"/>
      <c r="D346" s="1"/>
      <c r="E346" s="1"/>
      <c r="F346" s="1"/>
      <c r="K346" s="110"/>
      <c r="L346" s="6"/>
      <c r="M346" s="1"/>
      <c r="N346" s="1"/>
      <c r="O346" s="1"/>
      <c r="P346" s="1"/>
    </row>
    <row r="347" spans="2:16" x14ac:dyDescent="0.5">
      <c r="B347" s="6"/>
      <c r="C347" s="1"/>
      <c r="D347" s="1"/>
      <c r="E347" s="1"/>
      <c r="F347" s="1"/>
      <c r="K347" s="110"/>
      <c r="L347" s="6"/>
      <c r="M347" s="1"/>
      <c r="N347" s="1"/>
      <c r="O347" s="1"/>
      <c r="P347" s="1"/>
    </row>
    <row r="348" spans="2:16" x14ac:dyDescent="0.5">
      <c r="B348" s="6"/>
      <c r="C348" s="1"/>
      <c r="D348" s="1"/>
      <c r="E348" s="1"/>
      <c r="F348" s="1"/>
      <c r="K348" s="110"/>
      <c r="L348" s="6"/>
      <c r="M348" s="1"/>
      <c r="N348" s="1"/>
      <c r="O348" s="1"/>
      <c r="P348" s="1"/>
    </row>
    <row r="349" spans="2:16" x14ac:dyDescent="0.5">
      <c r="B349" s="6"/>
      <c r="C349" s="1"/>
      <c r="D349" s="1"/>
      <c r="E349" s="1"/>
      <c r="F349" s="1"/>
      <c r="K349" s="110"/>
      <c r="L349" s="6"/>
      <c r="M349" s="1"/>
      <c r="N349" s="1"/>
      <c r="O349" s="1"/>
      <c r="P349" s="1"/>
    </row>
    <row r="350" spans="2:16" x14ac:dyDescent="0.5">
      <c r="B350" s="6"/>
      <c r="C350" s="1"/>
      <c r="D350" s="1"/>
      <c r="E350" s="1"/>
      <c r="F350" s="1"/>
      <c r="K350" s="110"/>
      <c r="L350" s="6"/>
      <c r="M350" s="1"/>
      <c r="N350" s="1"/>
      <c r="O350" s="1"/>
      <c r="P350" s="1"/>
    </row>
    <row r="351" spans="2:16" x14ac:dyDescent="0.5">
      <c r="B351" s="6"/>
      <c r="C351" s="1"/>
      <c r="D351" s="1"/>
      <c r="E351" s="1"/>
      <c r="F351" s="1"/>
      <c r="K351" s="110"/>
      <c r="L351" s="6"/>
      <c r="M351" s="1"/>
      <c r="N351" s="1"/>
      <c r="O351" s="1"/>
      <c r="P351" s="1"/>
    </row>
    <row r="352" spans="2:16" x14ac:dyDescent="0.5">
      <c r="B352" s="6"/>
      <c r="C352" s="1"/>
      <c r="D352" s="1"/>
      <c r="E352" s="1"/>
      <c r="F352" s="1"/>
      <c r="K352" s="110"/>
      <c r="L352" s="6"/>
      <c r="M352" s="1"/>
      <c r="N352" s="1"/>
      <c r="O352" s="1"/>
      <c r="P352" s="1"/>
    </row>
    <row r="353" spans="2:16" x14ac:dyDescent="0.5">
      <c r="B353" s="6"/>
      <c r="C353" s="1"/>
      <c r="D353" s="1"/>
      <c r="E353" s="1"/>
      <c r="F353" s="1"/>
      <c r="K353" s="110"/>
      <c r="L353" s="6"/>
      <c r="M353" s="1"/>
      <c r="N353" s="1"/>
      <c r="O353" s="1"/>
      <c r="P353" s="1"/>
    </row>
    <row r="354" spans="2:16" x14ac:dyDescent="0.5">
      <c r="B354" s="6"/>
      <c r="C354" s="1"/>
      <c r="D354" s="1"/>
      <c r="E354" s="1"/>
      <c r="F354" s="1"/>
      <c r="K354" s="110"/>
      <c r="L354" s="6"/>
      <c r="M354" s="1"/>
      <c r="N354" s="1"/>
      <c r="O354" s="1"/>
      <c r="P354" s="1"/>
    </row>
    <row r="355" spans="2:16" x14ac:dyDescent="0.5">
      <c r="B355" s="6"/>
      <c r="C355" s="1"/>
      <c r="D355" s="1"/>
      <c r="E355" s="1"/>
      <c r="F355" s="1"/>
      <c r="K355" s="110"/>
      <c r="L355" s="6"/>
      <c r="M355" s="1"/>
      <c r="N355" s="1"/>
      <c r="O355" s="1"/>
      <c r="P355" s="1"/>
    </row>
    <row r="356" spans="2:16" x14ac:dyDescent="0.5">
      <c r="B356" s="6"/>
      <c r="C356" s="1"/>
      <c r="D356" s="1"/>
      <c r="E356" s="1"/>
      <c r="F356" s="1"/>
      <c r="K356" s="110"/>
      <c r="L356" s="6"/>
      <c r="M356" s="1"/>
      <c r="N356" s="1"/>
      <c r="O356" s="1"/>
      <c r="P356" s="1"/>
    </row>
    <row r="357" spans="2:16" x14ac:dyDescent="0.5">
      <c r="B357" s="6"/>
      <c r="C357" s="1"/>
      <c r="D357" s="1"/>
      <c r="E357" s="1"/>
      <c r="F357" s="1"/>
      <c r="K357" s="110"/>
      <c r="L357" s="6"/>
      <c r="M357" s="1"/>
      <c r="N357" s="1"/>
      <c r="O357" s="1"/>
      <c r="P357" s="1"/>
    </row>
    <row r="358" spans="2:16" x14ac:dyDescent="0.5">
      <c r="B358" s="6"/>
      <c r="C358" s="1"/>
      <c r="D358" s="1"/>
      <c r="E358" s="1"/>
      <c r="F358" s="1"/>
      <c r="K358" s="110"/>
      <c r="L358" s="6"/>
      <c r="M358" s="1"/>
      <c r="N358" s="1"/>
      <c r="O358" s="1"/>
      <c r="P358" s="1"/>
    </row>
    <row r="359" spans="2:16" x14ac:dyDescent="0.5">
      <c r="B359" s="6"/>
      <c r="C359" s="1"/>
      <c r="D359" s="1"/>
      <c r="E359" s="1"/>
      <c r="F359" s="1"/>
      <c r="K359" s="110"/>
      <c r="L359" s="6"/>
      <c r="M359" s="1"/>
      <c r="N359" s="1"/>
      <c r="O359" s="1"/>
      <c r="P359" s="1"/>
    </row>
    <row r="360" spans="2:16" x14ac:dyDescent="0.5">
      <c r="B360" s="6"/>
      <c r="C360" s="1"/>
      <c r="D360" s="1"/>
      <c r="E360" s="1"/>
      <c r="F360" s="1"/>
      <c r="K360" s="110"/>
      <c r="L360" s="6"/>
      <c r="M360" s="1"/>
      <c r="N360" s="1"/>
      <c r="O360" s="1"/>
      <c r="P360" s="1"/>
    </row>
    <row r="361" spans="2:16" x14ac:dyDescent="0.5">
      <c r="B361" s="6"/>
      <c r="C361" s="1"/>
      <c r="D361" s="1"/>
      <c r="E361" s="1"/>
      <c r="F361" s="1"/>
      <c r="K361" s="110"/>
      <c r="L361" s="6"/>
      <c r="M361" s="1"/>
      <c r="N361" s="1"/>
      <c r="O361" s="1"/>
      <c r="P361" s="1"/>
    </row>
    <row r="362" spans="2:16" x14ac:dyDescent="0.5">
      <c r="B362" s="6"/>
      <c r="C362" s="1"/>
      <c r="D362" s="1"/>
      <c r="E362" s="1"/>
      <c r="F362" s="1"/>
      <c r="K362" s="110"/>
      <c r="L362" s="6"/>
      <c r="M362" s="1"/>
      <c r="N362" s="1"/>
      <c r="O362" s="1"/>
      <c r="P362" s="1"/>
    </row>
    <row r="363" spans="2:16" x14ac:dyDescent="0.5">
      <c r="B363" s="6"/>
      <c r="C363" s="1"/>
      <c r="D363" s="1"/>
      <c r="E363" s="1"/>
      <c r="F363" s="1"/>
      <c r="K363" s="110"/>
      <c r="L363" s="6"/>
      <c r="M363" s="1"/>
      <c r="N363" s="1"/>
      <c r="O363" s="1"/>
      <c r="P363" s="1"/>
    </row>
    <row r="364" spans="2:16" x14ac:dyDescent="0.5">
      <c r="B364" s="6"/>
      <c r="C364" s="1"/>
      <c r="D364" s="1"/>
      <c r="E364" s="1"/>
      <c r="F364" s="1"/>
      <c r="K364" s="110"/>
      <c r="L364" s="6"/>
      <c r="M364" s="1"/>
      <c r="N364" s="1"/>
      <c r="O364" s="1"/>
      <c r="P364" s="1"/>
    </row>
    <row r="365" spans="2:16" x14ac:dyDescent="0.5">
      <c r="B365" s="6"/>
      <c r="C365" s="1"/>
      <c r="D365" s="1"/>
      <c r="E365" s="1"/>
      <c r="F365" s="1"/>
      <c r="K365" s="110"/>
      <c r="L365" s="6"/>
      <c r="M365" s="1"/>
      <c r="N365" s="1"/>
      <c r="O365" s="1"/>
      <c r="P365" s="1"/>
    </row>
    <row r="366" spans="2:16" x14ac:dyDescent="0.5">
      <c r="B366" s="6"/>
      <c r="C366" s="1"/>
      <c r="D366" s="1"/>
      <c r="E366" s="1"/>
      <c r="F366" s="1"/>
      <c r="K366" s="111"/>
      <c r="L366" s="6"/>
      <c r="M366" s="1"/>
      <c r="N366" s="1"/>
      <c r="O366" s="1"/>
      <c r="P366" s="1"/>
    </row>
    <row r="367" spans="2:16" x14ac:dyDescent="0.5">
      <c r="B367" s="6"/>
      <c r="C367" s="1"/>
      <c r="D367" s="1"/>
      <c r="E367" s="1"/>
      <c r="F367" s="1"/>
      <c r="K367" s="111"/>
      <c r="L367" s="6"/>
      <c r="M367" s="1"/>
      <c r="N367" s="1"/>
      <c r="O367" s="1"/>
      <c r="P367" s="1"/>
    </row>
    <row r="368" spans="2:16" x14ac:dyDescent="0.5">
      <c r="B368" s="6"/>
      <c r="C368" s="1"/>
      <c r="D368" s="1"/>
      <c r="E368" s="1"/>
      <c r="F368" s="1"/>
      <c r="K368" s="111"/>
      <c r="L368" s="6"/>
      <c r="M368" s="1"/>
      <c r="N368" s="1"/>
      <c r="O368" s="1"/>
      <c r="P368" s="1"/>
    </row>
    <row r="369" spans="2:16" x14ac:dyDescent="0.5">
      <c r="B369" s="6"/>
      <c r="C369" s="1"/>
      <c r="D369" s="1"/>
      <c r="E369" s="1"/>
      <c r="F369" s="1"/>
      <c r="K369" s="111"/>
      <c r="L369" s="6"/>
      <c r="M369" s="1"/>
      <c r="N369" s="1"/>
      <c r="O369" s="1"/>
      <c r="P369" s="1"/>
    </row>
    <row r="370" spans="2:16" x14ac:dyDescent="0.5">
      <c r="B370" s="6"/>
      <c r="C370" s="1"/>
      <c r="D370" s="1"/>
      <c r="E370" s="1"/>
      <c r="F370" s="1"/>
      <c r="K370" s="111"/>
      <c r="L370" s="6"/>
      <c r="M370" s="1"/>
      <c r="N370" s="1"/>
      <c r="O370" s="1"/>
      <c r="P370" s="1"/>
    </row>
    <row r="371" spans="2:16" x14ac:dyDescent="0.5">
      <c r="B371" s="6"/>
      <c r="C371" s="1"/>
      <c r="D371" s="1"/>
      <c r="E371" s="1"/>
      <c r="F371" s="1"/>
      <c r="K371" s="111"/>
      <c r="L371" s="6"/>
      <c r="M371" s="1"/>
      <c r="N371" s="1"/>
      <c r="O371" s="1"/>
      <c r="P371" s="1"/>
    </row>
    <row r="372" spans="2:16" x14ac:dyDescent="0.5">
      <c r="B372" s="6"/>
      <c r="C372" s="1"/>
      <c r="D372" s="1"/>
      <c r="E372" s="1"/>
      <c r="F372" s="1"/>
      <c r="K372" s="111"/>
      <c r="L372" s="6"/>
      <c r="M372" s="1"/>
      <c r="N372" s="1"/>
      <c r="O372" s="1"/>
      <c r="P372" s="1"/>
    </row>
    <row r="373" spans="2:16" x14ac:dyDescent="0.5">
      <c r="B373" s="6"/>
      <c r="C373" s="1"/>
      <c r="D373" s="1"/>
      <c r="E373" s="1"/>
      <c r="F373" s="1"/>
      <c r="K373" s="111"/>
      <c r="L373" s="6"/>
      <c r="M373" s="1"/>
      <c r="N373" s="1"/>
      <c r="O373" s="1"/>
      <c r="P373" s="1"/>
    </row>
    <row r="374" spans="2:16" x14ac:dyDescent="0.5">
      <c r="B374" s="6"/>
      <c r="C374" s="1"/>
      <c r="D374" s="1"/>
      <c r="E374" s="1"/>
      <c r="F374" s="1"/>
      <c r="K374" s="111"/>
      <c r="L374" s="6"/>
      <c r="M374" s="1"/>
      <c r="N374" s="1"/>
      <c r="O374" s="1"/>
      <c r="P374" s="1"/>
    </row>
    <row r="375" spans="2:16" x14ac:dyDescent="0.5">
      <c r="B375" s="6"/>
      <c r="C375" s="1"/>
      <c r="D375" s="1"/>
      <c r="E375" s="1"/>
      <c r="F375" s="1"/>
      <c r="K375" s="111"/>
      <c r="L375" s="6"/>
      <c r="M375" s="1"/>
      <c r="N375" s="1"/>
      <c r="O375" s="1"/>
      <c r="P375" s="1"/>
    </row>
    <row r="376" spans="2:16" x14ac:dyDescent="0.5">
      <c r="B376" s="6"/>
      <c r="C376" s="1"/>
      <c r="D376" s="1"/>
      <c r="E376" s="1"/>
      <c r="F376" s="1"/>
      <c r="K376" s="111"/>
      <c r="L376" s="6"/>
      <c r="M376" s="1"/>
      <c r="N376" s="1"/>
      <c r="O376" s="1"/>
      <c r="P376" s="1"/>
    </row>
    <row r="377" spans="2:16" x14ac:dyDescent="0.5">
      <c r="B377" s="6"/>
      <c r="C377" s="1"/>
      <c r="D377" s="1"/>
      <c r="E377" s="1"/>
      <c r="F377" s="1"/>
      <c r="K377" s="111"/>
      <c r="L377" s="6"/>
      <c r="M377" s="1"/>
      <c r="N377" s="1"/>
      <c r="O377" s="1"/>
      <c r="P377" s="1"/>
    </row>
    <row r="378" spans="2:16" x14ac:dyDescent="0.5">
      <c r="B378" s="6"/>
      <c r="C378" s="1"/>
      <c r="D378" s="1"/>
      <c r="E378" s="1"/>
      <c r="F378" s="1"/>
      <c r="K378" s="111"/>
      <c r="L378" s="6"/>
      <c r="M378" s="1"/>
      <c r="N378" s="1"/>
      <c r="O378" s="1"/>
      <c r="P378" s="1"/>
    </row>
    <row r="379" spans="2:16" x14ac:dyDescent="0.5">
      <c r="B379" s="6"/>
      <c r="C379" s="1"/>
      <c r="D379" s="1"/>
      <c r="E379" s="1"/>
      <c r="F379" s="1"/>
      <c r="K379" s="111"/>
      <c r="L379" s="6"/>
      <c r="M379" s="1"/>
      <c r="N379" s="1"/>
      <c r="O379" s="1"/>
      <c r="P379" s="1"/>
    </row>
    <row r="380" spans="2:16" x14ac:dyDescent="0.5">
      <c r="B380" s="6"/>
      <c r="C380" s="1"/>
      <c r="D380" s="1"/>
      <c r="E380" s="1"/>
      <c r="F380" s="1"/>
      <c r="K380" s="111"/>
      <c r="L380" s="6"/>
      <c r="M380" s="1"/>
      <c r="N380" s="1"/>
      <c r="O380" s="1"/>
      <c r="P380" s="1"/>
    </row>
    <row r="381" spans="2:16" x14ac:dyDescent="0.5">
      <c r="B381" s="6"/>
      <c r="C381" s="1"/>
      <c r="D381" s="1"/>
      <c r="E381" s="1"/>
      <c r="F381" s="1"/>
      <c r="K381" s="111"/>
      <c r="L381" s="6"/>
      <c r="M381" s="1"/>
      <c r="N381" s="1"/>
      <c r="O381" s="1"/>
      <c r="P381" s="1"/>
    </row>
    <row r="382" spans="2:16" x14ac:dyDescent="0.5">
      <c r="B382" s="6"/>
      <c r="C382" s="1"/>
      <c r="D382" s="1"/>
      <c r="E382" s="1"/>
      <c r="F382" s="1"/>
      <c r="K382" s="111"/>
      <c r="L382" s="6"/>
      <c r="M382" s="1"/>
    </row>
    <row r="383" spans="2:16" x14ac:dyDescent="0.5">
      <c r="B383" s="6"/>
      <c r="C383" s="1"/>
      <c r="D383" s="1"/>
      <c r="E383" s="1"/>
      <c r="F383" s="1"/>
      <c r="K383" s="111"/>
      <c r="L383" s="6"/>
      <c r="M383" s="1"/>
    </row>
    <row r="384" spans="2:16" x14ac:dyDescent="0.5">
      <c r="B384" s="6"/>
      <c r="C384" s="1"/>
      <c r="D384" s="1"/>
      <c r="E384" s="1"/>
      <c r="F384" s="1"/>
      <c r="K384" s="111"/>
      <c r="L384" s="6"/>
      <c r="M384" s="1"/>
    </row>
    <row r="385" spans="2:13" x14ac:dyDescent="0.5">
      <c r="B385" s="6"/>
      <c r="C385" s="1"/>
      <c r="D385" s="1"/>
      <c r="E385" s="1"/>
      <c r="F385" s="1"/>
      <c r="K385" s="111"/>
      <c r="L385" s="6"/>
      <c r="M385" s="1"/>
    </row>
    <row r="386" spans="2:13" x14ac:dyDescent="0.5">
      <c r="B386" s="6"/>
      <c r="C386" s="1"/>
      <c r="D386" s="1"/>
      <c r="E386" s="1"/>
      <c r="F386" s="1"/>
      <c r="K386" s="111"/>
      <c r="L386" s="6"/>
      <c r="M386" s="1"/>
    </row>
    <row r="387" spans="2:13" x14ac:dyDescent="0.5">
      <c r="B387" s="6"/>
      <c r="C387" s="1"/>
      <c r="D387" s="1"/>
      <c r="E387" s="1"/>
      <c r="F387" s="1"/>
      <c r="K387" s="111"/>
      <c r="L387" s="6"/>
      <c r="M387" s="1"/>
    </row>
    <row r="388" spans="2:13" x14ac:dyDescent="0.5">
      <c r="B388" s="6"/>
      <c r="C388" s="1"/>
      <c r="D388" s="1"/>
      <c r="E388" s="1"/>
      <c r="F388" s="1"/>
      <c r="K388" s="111"/>
      <c r="L388" s="6"/>
      <c r="M388" s="1"/>
    </row>
    <row r="389" spans="2:13" x14ac:dyDescent="0.5">
      <c r="B389" s="6"/>
      <c r="C389" s="1"/>
      <c r="D389" s="1"/>
      <c r="E389" s="1"/>
      <c r="F389" s="1"/>
      <c r="K389" s="111"/>
      <c r="L389" s="6"/>
      <c r="M389" s="1"/>
    </row>
    <row r="390" spans="2:13" x14ac:dyDescent="0.5">
      <c r="B390" s="6"/>
      <c r="C390" s="1"/>
      <c r="D390" s="1"/>
      <c r="E390" s="1"/>
      <c r="F390" s="1"/>
      <c r="K390" s="111"/>
      <c r="L390" s="6"/>
      <c r="M390" s="1"/>
    </row>
    <row r="391" spans="2:13" x14ac:dyDescent="0.5">
      <c r="B391" s="6"/>
      <c r="C391" s="1"/>
      <c r="D391" s="1"/>
      <c r="E391" s="1"/>
      <c r="F391" s="1"/>
      <c r="K391" s="111"/>
      <c r="L391" s="6"/>
      <c r="M391" s="1"/>
    </row>
    <row r="392" spans="2:13" x14ac:dyDescent="0.5">
      <c r="B392" s="6"/>
      <c r="C392" s="1"/>
      <c r="D392" s="1"/>
      <c r="E392" s="1"/>
      <c r="F392" s="1"/>
      <c r="K392" s="111"/>
      <c r="L392" s="6"/>
      <c r="M392" s="1"/>
    </row>
    <row r="393" spans="2:13" x14ac:dyDescent="0.5">
      <c r="B393" s="6"/>
      <c r="C393" s="1"/>
      <c r="D393" s="1"/>
      <c r="E393" s="1"/>
      <c r="F393" s="1"/>
      <c r="K393" s="111"/>
      <c r="L393" s="6"/>
      <c r="M393" s="1"/>
    </row>
    <row r="394" spans="2:13" x14ac:dyDescent="0.5">
      <c r="B394" s="6"/>
      <c r="C394" s="1"/>
      <c r="D394" s="1"/>
      <c r="E394" s="1"/>
      <c r="F394" s="1"/>
      <c r="K394" s="111"/>
      <c r="L394" s="6"/>
      <c r="M394" s="1"/>
    </row>
    <row r="395" spans="2:13" x14ac:dyDescent="0.5">
      <c r="B395" s="6"/>
      <c r="C395" s="1"/>
      <c r="D395" s="1"/>
      <c r="E395" s="1"/>
      <c r="F395" s="1"/>
      <c r="K395" s="111"/>
      <c r="L395" s="6"/>
      <c r="M395" s="1"/>
    </row>
    <row r="396" spans="2:13" x14ac:dyDescent="0.5">
      <c r="B396" s="6"/>
      <c r="C396" s="1"/>
      <c r="D396" s="1"/>
      <c r="E396" s="1"/>
      <c r="F396" s="1"/>
      <c r="K396" s="111"/>
      <c r="L396" s="6"/>
      <c r="M396" s="1"/>
    </row>
    <row r="397" spans="2:13" x14ac:dyDescent="0.5">
      <c r="B397" s="6"/>
      <c r="C397" s="1"/>
      <c r="D397" s="1"/>
      <c r="E397" s="1"/>
      <c r="F397" s="1"/>
      <c r="K397" s="111"/>
      <c r="L397" s="6"/>
      <c r="M397" s="1"/>
    </row>
    <row r="398" spans="2:13" x14ac:dyDescent="0.5">
      <c r="B398" s="6"/>
      <c r="C398" s="1"/>
      <c r="D398" s="1"/>
      <c r="E398" s="1"/>
      <c r="F398" s="1"/>
      <c r="K398" s="111"/>
      <c r="L398" s="6"/>
      <c r="M398" s="1"/>
    </row>
    <row r="399" spans="2:13" x14ac:dyDescent="0.5">
      <c r="B399" s="6"/>
      <c r="C399" s="1"/>
      <c r="D399" s="1"/>
      <c r="E399" s="1"/>
      <c r="F399" s="1"/>
      <c r="K399" s="111"/>
      <c r="L399" s="6"/>
      <c r="M399" s="1"/>
    </row>
    <row r="400" spans="2:13" x14ac:dyDescent="0.5">
      <c r="B400" s="6"/>
      <c r="C400" s="1"/>
      <c r="D400" s="1"/>
      <c r="E400" s="1"/>
      <c r="F400" s="1"/>
      <c r="K400" s="111"/>
      <c r="L400" s="6"/>
      <c r="M400" s="1"/>
    </row>
    <row r="401" spans="2:13" x14ac:dyDescent="0.5">
      <c r="B401" s="6"/>
      <c r="C401" s="1"/>
      <c r="D401" s="1"/>
      <c r="E401" s="1"/>
      <c r="F401" s="1"/>
      <c r="K401" s="111"/>
      <c r="L401" s="6"/>
      <c r="M401" s="1"/>
    </row>
    <row r="402" spans="2:13" x14ac:dyDescent="0.5">
      <c r="B402" s="6"/>
      <c r="C402" s="1"/>
      <c r="D402" s="1"/>
      <c r="E402" s="1"/>
      <c r="F402" s="1"/>
      <c r="K402" s="111"/>
      <c r="L402" s="6"/>
      <c r="M402" s="1"/>
    </row>
    <row r="403" spans="2:13" x14ac:dyDescent="0.5">
      <c r="B403" s="6"/>
      <c r="C403" s="1"/>
      <c r="D403" s="1"/>
      <c r="E403" s="1"/>
      <c r="F403" s="1"/>
      <c r="K403" s="111"/>
      <c r="L403" s="6"/>
      <c r="M403" s="1"/>
    </row>
    <row r="404" spans="2:13" x14ac:dyDescent="0.5">
      <c r="B404" s="6"/>
      <c r="C404" s="1"/>
      <c r="D404" s="1"/>
      <c r="E404" s="1"/>
      <c r="F404" s="1"/>
      <c r="K404" s="111"/>
      <c r="L404" s="6"/>
      <c r="M404" s="1"/>
    </row>
    <row r="405" spans="2:13" x14ac:dyDescent="0.5">
      <c r="B405" s="6"/>
      <c r="C405" s="1"/>
      <c r="D405" s="1"/>
      <c r="E405" s="1"/>
      <c r="F405" s="1"/>
      <c r="K405" s="111"/>
      <c r="L405" s="6"/>
      <c r="M405" s="1"/>
    </row>
    <row r="406" spans="2:13" x14ac:dyDescent="0.5">
      <c r="B406" s="6"/>
      <c r="C406" s="1"/>
      <c r="D406" s="1"/>
      <c r="E406" s="1"/>
      <c r="F406" s="1"/>
      <c r="K406" s="111"/>
      <c r="L406" s="6"/>
      <c r="M406" s="1"/>
    </row>
    <row r="407" spans="2:13" x14ac:dyDescent="0.5">
      <c r="B407" s="6"/>
      <c r="C407" s="1"/>
      <c r="D407" s="1"/>
      <c r="E407" s="1"/>
      <c r="F407" s="1"/>
      <c r="K407" s="111"/>
      <c r="L407" s="6"/>
      <c r="M407" s="1"/>
    </row>
    <row r="408" spans="2:13" x14ac:dyDescent="0.5">
      <c r="B408" s="6"/>
      <c r="C408" s="1"/>
      <c r="D408" s="1"/>
      <c r="E408" s="1"/>
      <c r="F408" s="1"/>
      <c r="K408" s="111"/>
      <c r="L408" s="6"/>
      <c r="M408" s="1"/>
    </row>
    <row r="409" spans="2:13" x14ac:dyDescent="0.5">
      <c r="B409" s="6"/>
      <c r="C409" s="1"/>
      <c r="D409" s="1"/>
      <c r="E409" s="1"/>
      <c r="F409" s="1"/>
      <c r="K409" s="111"/>
      <c r="L409" s="6"/>
      <c r="M409" s="1"/>
    </row>
    <row r="410" spans="2:13" x14ac:dyDescent="0.5">
      <c r="B410" s="6"/>
      <c r="C410" s="1"/>
      <c r="D410" s="1"/>
      <c r="E410" s="1"/>
      <c r="F410" s="1"/>
      <c r="K410" s="111"/>
      <c r="L410" s="6"/>
      <c r="M410" s="1"/>
    </row>
    <row r="411" spans="2:13" x14ac:dyDescent="0.5">
      <c r="B411" s="6"/>
      <c r="C411" s="1"/>
      <c r="D411" s="1"/>
      <c r="E411" s="1"/>
      <c r="F411" s="1"/>
      <c r="K411" s="111"/>
      <c r="L411" s="6"/>
      <c r="M411" s="1"/>
    </row>
    <row r="412" spans="2:13" x14ac:dyDescent="0.5">
      <c r="B412" s="6"/>
      <c r="C412" s="1"/>
      <c r="D412" s="1"/>
      <c r="E412" s="1"/>
      <c r="F412" s="1"/>
      <c r="K412" s="111"/>
      <c r="L412" s="6"/>
      <c r="M412" s="1"/>
    </row>
    <row r="413" spans="2:13" x14ac:dyDescent="0.5">
      <c r="B413" s="6"/>
      <c r="C413" s="1"/>
      <c r="D413" s="1"/>
      <c r="E413" s="1"/>
      <c r="F413" s="1"/>
      <c r="K413" s="111"/>
      <c r="L413" s="6"/>
      <c r="M413" s="1"/>
    </row>
    <row r="414" spans="2:13" x14ac:dyDescent="0.5">
      <c r="B414" s="6"/>
      <c r="C414" s="1"/>
      <c r="D414" s="1"/>
      <c r="E414" s="1"/>
      <c r="F414" s="1"/>
      <c r="K414" s="111"/>
      <c r="L414" s="6"/>
      <c r="M414" s="1"/>
    </row>
    <row r="415" spans="2:13" x14ac:dyDescent="0.5">
      <c r="B415" s="6"/>
      <c r="C415" s="1"/>
      <c r="D415" s="1"/>
      <c r="E415" s="1"/>
      <c r="F415" s="1"/>
      <c r="K415" s="111"/>
      <c r="L415" s="6"/>
      <c r="M415" s="1"/>
    </row>
    <row r="416" spans="2:13" x14ac:dyDescent="0.5">
      <c r="B416" s="6"/>
      <c r="C416" s="1"/>
      <c r="D416" s="1"/>
      <c r="E416" s="1"/>
      <c r="F416" s="1"/>
      <c r="K416" s="111"/>
      <c r="L416" s="6"/>
      <c r="M416" s="1"/>
    </row>
    <row r="417" spans="2:13" x14ac:dyDescent="0.5">
      <c r="B417" s="6"/>
      <c r="C417" s="1"/>
      <c r="D417" s="1"/>
      <c r="E417" s="1"/>
      <c r="F417" s="1"/>
      <c r="K417" s="111"/>
      <c r="L417" s="6"/>
      <c r="M417" s="1"/>
    </row>
    <row r="418" spans="2:13" x14ac:dyDescent="0.5">
      <c r="B418" s="6"/>
      <c r="C418" s="1"/>
      <c r="D418" s="1"/>
      <c r="E418" s="1"/>
      <c r="F418" s="1"/>
      <c r="K418" s="111"/>
      <c r="L418" s="6"/>
      <c r="M418" s="1"/>
    </row>
    <row r="419" spans="2:13" x14ac:dyDescent="0.5">
      <c r="B419" s="6"/>
      <c r="C419" s="1"/>
      <c r="D419" s="1"/>
      <c r="E419" s="1"/>
      <c r="F419" s="1"/>
      <c r="K419" s="111"/>
      <c r="L419" s="6"/>
      <c r="M419" s="1"/>
    </row>
    <row r="420" spans="2:13" x14ac:dyDescent="0.5">
      <c r="B420" s="6"/>
      <c r="C420" s="1"/>
      <c r="D420" s="1"/>
      <c r="E420" s="1"/>
      <c r="F420" s="1"/>
      <c r="K420" s="111"/>
      <c r="L420" s="6"/>
      <c r="M420" s="1"/>
    </row>
    <row r="421" spans="2:13" x14ac:dyDescent="0.5">
      <c r="B421" s="6"/>
      <c r="C421" s="1"/>
      <c r="D421" s="1"/>
      <c r="E421" s="1"/>
      <c r="F421" s="1"/>
      <c r="K421" s="111"/>
      <c r="L421" s="6"/>
      <c r="M421" s="1"/>
    </row>
    <row r="422" spans="2:13" x14ac:dyDescent="0.5">
      <c r="B422" s="6"/>
      <c r="C422" s="1"/>
      <c r="D422" s="1"/>
      <c r="E422" s="1"/>
      <c r="F422" s="1"/>
      <c r="K422" s="111"/>
      <c r="L422" s="6"/>
      <c r="M422" s="1"/>
    </row>
    <row r="423" spans="2:13" x14ac:dyDescent="0.5">
      <c r="B423" s="6"/>
      <c r="C423" s="1"/>
      <c r="D423" s="1"/>
      <c r="E423" s="1"/>
      <c r="F423" s="1"/>
      <c r="K423" s="111"/>
      <c r="L423" s="6"/>
      <c r="M423" s="1"/>
    </row>
    <row r="424" spans="2:13" x14ac:dyDescent="0.5">
      <c r="B424" s="6"/>
      <c r="C424" s="1"/>
      <c r="D424" s="1"/>
      <c r="E424" s="1"/>
      <c r="F424" s="1"/>
      <c r="K424" s="111"/>
      <c r="L424" s="6"/>
      <c r="M424" s="1"/>
    </row>
    <row r="425" spans="2:13" x14ac:dyDescent="0.5">
      <c r="B425" s="6"/>
      <c r="C425" s="1"/>
      <c r="D425" s="1"/>
      <c r="E425" s="1"/>
      <c r="F425" s="1"/>
      <c r="K425" s="111"/>
      <c r="L425" s="6"/>
      <c r="M425" s="1"/>
    </row>
    <row r="426" spans="2:13" x14ac:dyDescent="0.5">
      <c r="B426" s="6"/>
      <c r="C426" s="1"/>
      <c r="D426" s="1"/>
      <c r="E426" s="1"/>
      <c r="F426" s="1"/>
      <c r="K426" s="111"/>
      <c r="L426" s="6"/>
      <c r="M426" s="1"/>
    </row>
    <row r="427" spans="2:13" x14ac:dyDescent="0.5">
      <c r="B427" s="6"/>
      <c r="C427" s="1"/>
      <c r="D427" s="1"/>
      <c r="E427" s="1"/>
      <c r="F427" s="1"/>
      <c r="K427" s="111"/>
      <c r="L427" s="6"/>
      <c r="M427" s="1"/>
    </row>
    <row r="428" spans="2:13" x14ac:dyDescent="0.5">
      <c r="B428" s="6"/>
      <c r="C428" s="1"/>
      <c r="D428" s="1"/>
      <c r="E428" s="1"/>
      <c r="F428" s="1"/>
      <c r="K428" s="111"/>
      <c r="L428" s="6"/>
      <c r="M428" s="1"/>
    </row>
    <row r="429" spans="2:13" x14ac:dyDescent="0.5">
      <c r="B429" s="6"/>
      <c r="C429" s="1"/>
      <c r="D429" s="1"/>
      <c r="E429" s="1"/>
      <c r="F429" s="1"/>
      <c r="K429" s="111"/>
      <c r="L429" s="6"/>
      <c r="M429" s="1"/>
    </row>
    <row r="430" spans="2:13" x14ac:dyDescent="0.5">
      <c r="B430" s="6"/>
      <c r="C430" s="1"/>
      <c r="D430" s="1"/>
      <c r="E430" s="1"/>
      <c r="F430" s="1"/>
      <c r="K430" s="111"/>
      <c r="L430" s="6"/>
      <c r="M430" s="1"/>
    </row>
    <row r="431" spans="2:13" x14ac:dyDescent="0.5">
      <c r="B431" s="6"/>
      <c r="C431" s="1"/>
      <c r="D431" s="1"/>
      <c r="E431" s="1"/>
      <c r="F431" s="1"/>
      <c r="K431" s="111"/>
      <c r="L431" s="6"/>
      <c r="M431" s="1"/>
    </row>
    <row r="432" spans="2:13" x14ac:dyDescent="0.5">
      <c r="B432" s="6"/>
      <c r="C432" s="1"/>
      <c r="D432" s="1"/>
      <c r="E432" s="1"/>
      <c r="F432" s="1"/>
      <c r="K432" s="111"/>
      <c r="L432" s="6"/>
      <c r="M432" s="1"/>
    </row>
    <row r="433" spans="2:13" x14ac:dyDescent="0.5">
      <c r="B433" s="6"/>
      <c r="C433" s="1"/>
      <c r="D433" s="1"/>
      <c r="E433" s="1"/>
      <c r="F433" s="1"/>
      <c r="K433" s="111"/>
      <c r="L433" s="6"/>
      <c r="M433" s="1"/>
    </row>
    <row r="434" spans="2:13" x14ac:dyDescent="0.5">
      <c r="B434" s="6"/>
      <c r="C434" s="1"/>
      <c r="D434" s="1"/>
      <c r="E434" s="1"/>
      <c r="F434" s="1"/>
      <c r="K434" s="111"/>
      <c r="L434" s="6"/>
      <c r="M434" s="1"/>
    </row>
    <row r="435" spans="2:13" x14ac:dyDescent="0.5">
      <c r="B435" s="6"/>
      <c r="C435" s="1"/>
      <c r="D435" s="1"/>
      <c r="E435" s="1"/>
      <c r="F435" s="1"/>
      <c r="K435" s="111"/>
      <c r="L435" s="6"/>
      <c r="M435" s="1"/>
    </row>
    <row r="436" spans="2:13" x14ac:dyDescent="0.5">
      <c r="B436" s="6"/>
      <c r="C436" s="1"/>
      <c r="D436" s="1"/>
      <c r="E436" s="1"/>
      <c r="F436" s="1"/>
      <c r="K436" s="111"/>
      <c r="L436" s="6"/>
      <c r="M436" s="1"/>
    </row>
    <row r="437" spans="2:13" x14ac:dyDescent="0.5">
      <c r="B437" s="6"/>
      <c r="C437" s="1"/>
      <c r="D437" s="1"/>
      <c r="E437" s="1"/>
      <c r="F437" s="1"/>
      <c r="K437" s="111"/>
      <c r="L437" s="6"/>
      <c r="M437" s="1"/>
    </row>
    <row r="438" spans="2:13" x14ac:dyDescent="0.5">
      <c r="B438" s="6"/>
      <c r="C438" s="1"/>
      <c r="D438" s="1"/>
      <c r="E438" s="1"/>
      <c r="F438" s="1"/>
      <c r="K438" s="111"/>
      <c r="L438" s="6"/>
      <c r="M438" s="1"/>
    </row>
    <row r="439" spans="2:13" x14ac:dyDescent="0.5">
      <c r="B439" s="6"/>
      <c r="C439" s="1"/>
      <c r="D439" s="1"/>
      <c r="E439" s="1"/>
      <c r="F439" s="1"/>
      <c r="K439" s="111"/>
      <c r="L439" s="6"/>
      <c r="M439" s="1"/>
    </row>
    <row r="440" spans="2:13" x14ac:dyDescent="0.5">
      <c r="B440" s="6"/>
      <c r="C440" s="1"/>
      <c r="D440" s="1"/>
      <c r="E440" s="1"/>
      <c r="F440" s="1"/>
      <c r="K440" s="111"/>
      <c r="L440" s="6"/>
      <c r="M440" s="1"/>
    </row>
    <row r="441" spans="2:13" x14ac:dyDescent="0.5">
      <c r="B441" s="6"/>
      <c r="C441" s="1"/>
      <c r="D441" s="1"/>
      <c r="E441" s="1"/>
      <c r="F441" s="1"/>
      <c r="K441" s="111"/>
      <c r="L441" s="6"/>
      <c r="M441" s="1"/>
    </row>
    <row r="442" spans="2:13" x14ac:dyDescent="0.5">
      <c r="B442" s="6"/>
      <c r="C442" s="1"/>
      <c r="D442" s="1"/>
      <c r="E442" s="1"/>
      <c r="F442" s="1"/>
      <c r="K442" s="111"/>
      <c r="L442" s="6"/>
      <c r="M442" s="1"/>
    </row>
    <row r="443" spans="2:13" x14ac:dyDescent="0.5">
      <c r="B443" s="6"/>
      <c r="C443" s="1"/>
      <c r="D443" s="1"/>
      <c r="E443" s="1"/>
      <c r="F443" s="1"/>
      <c r="K443" s="111"/>
      <c r="L443" s="6"/>
      <c r="M443" s="1"/>
    </row>
    <row r="444" spans="2:13" x14ac:dyDescent="0.5">
      <c r="B444" s="6"/>
      <c r="C444" s="1"/>
      <c r="D444" s="1"/>
      <c r="E444" s="1"/>
      <c r="F444" s="1"/>
      <c r="K444" s="111"/>
      <c r="L444" s="6"/>
      <c r="M444" s="1"/>
    </row>
    <row r="445" spans="2:13" x14ac:dyDescent="0.5">
      <c r="B445" s="6"/>
      <c r="C445" s="1"/>
      <c r="D445" s="1"/>
      <c r="E445" s="1"/>
      <c r="F445" s="1"/>
      <c r="K445" s="111"/>
      <c r="L445" s="6"/>
      <c r="M445" s="1"/>
    </row>
    <row r="446" spans="2:13" x14ac:dyDescent="0.5">
      <c r="B446" s="6"/>
      <c r="C446" s="1"/>
      <c r="D446" s="1"/>
      <c r="E446" s="1"/>
      <c r="F446" s="1"/>
      <c r="K446" s="111"/>
      <c r="L446" s="6"/>
      <c r="M446" s="1"/>
    </row>
    <row r="447" spans="2:13" x14ac:dyDescent="0.5">
      <c r="B447" s="6"/>
      <c r="C447" s="1"/>
      <c r="D447" s="1"/>
      <c r="E447" s="1"/>
      <c r="F447" s="1"/>
      <c r="K447" s="111"/>
      <c r="L447" s="6"/>
      <c r="M447" s="1"/>
    </row>
    <row r="448" spans="2:13" x14ac:dyDescent="0.5">
      <c r="B448" s="6"/>
      <c r="C448" s="1"/>
      <c r="D448" s="1"/>
      <c r="E448" s="1"/>
      <c r="F448" s="1"/>
      <c r="K448" s="111"/>
      <c r="L448" s="6"/>
      <c r="M448" s="1"/>
    </row>
    <row r="449" spans="2:13" x14ac:dyDescent="0.5">
      <c r="B449" s="6"/>
      <c r="C449" s="1"/>
      <c r="D449" s="1"/>
      <c r="E449" s="1"/>
      <c r="F449" s="1"/>
      <c r="K449" s="111"/>
      <c r="L449" s="6"/>
      <c r="M449" s="1"/>
    </row>
    <row r="450" spans="2:13" x14ac:dyDescent="0.5">
      <c r="B450" s="6"/>
      <c r="C450" s="1"/>
      <c r="D450" s="1"/>
      <c r="E450" s="1"/>
      <c r="F450" s="1"/>
      <c r="K450" s="111"/>
      <c r="L450" s="6"/>
      <c r="M450" s="1"/>
    </row>
    <row r="451" spans="2:13" x14ac:dyDescent="0.5">
      <c r="B451" s="6"/>
      <c r="C451" s="1"/>
      <c r="D451" s="1"/>
      <c r="E451" s="1"/>
      <c r="F451" s="1"/>
      <c r="K451" s="111"/>
      <c r="L451" s="6"/>
      <c r="M451" s="1"/>
    </row>
    <row r="452" spans="2:13" x14ac:dyDescent="0.5">
      <c r="B452" s="6"/>
      <c r="C452" s="1"/>
      <c r="D452" s="1"/>
      <c r="E452" s="1"/>
      <c r="F452" s="1"/>
      <c r="K452" s="111"/>
      <c r="L452" s="6"/>
      <c r="M452" s="1"/>
    </row>
    <row r="453" spans="2:13" x14ac:dyDescent="0.5">
      <c r="B453" s="6"/>
      <c r="C453" s="1"/>
      <c r="D453" s="1"/>
      <c r="E453" s="1"/>
      <c r="F453" s="1"/>
      <c r="K453" s="111"/>
      <c r="L453" s="6"/>
      <c r="M453" s="1"/>
    </row>
    <row r="454" spans="2:13" x14ac:dyDescent="0.5">
      <c r="B454" s="6"/>
      <c r="C454" s="1"/>
      <c r="D454" s="1"/>
      <c r="E454" s="1"/>
      <c r="F454" s="1"/>
      <c r="K454" s="111"/>
      <c r="L454" s="6"/>
      <c r="M454" s="1"/>
    </row>
    <row r="455" spans="2:13" x14ac:dyDescent="0.5">
      <c r="B455" s="6"/>
      <c r="C455" s="1"/>
      <c r="D455" s="1"/>
      <c r="E455" s="1"/>
      <c r="F455" s="1"/>
      <c r="K455" s="111"/>
      <c r="L455" s="6"/>
      <c r="M455" s="1"/>
    </row>
    <row r="456" spans="2:13" x14ac:dyDescent="0.5">
      <c r="B456" s="6"/>
      <c r="C456" s="1"/>
      <c r="D456" s="1"/>
      <c r="E456" s="1"/>
      <c r="F456" s="1"/>
      <c r="K456" s="111"/>
      <c r="L456" s="6"/>
      <c r="M456" s="1"/>
    </row>
    <row r="457" spans="2:13" x14ac:dyDescent="0.5">
      <c r="B457" s="6"/>
      <c r="C457" s="1"/>
      <c r="D457" s="1"/>
      <c r="E457" s="1"/>
      <c r="F457" s="1"/>
      <c r="K457" s="111"/>
      <c r="L457" s="6"/>
      <c r="M457" s="1"/>
    </row>
    <row r="458" spans="2:13" x14ac:dyDescent="0.5">
      <c r="B458" s="6"/>
      <c r="C458" s="1"/>
      <c r="D458" s="1"/>
      <c r="E458" s="1"/>
      <c r="F458" s="1"/>
      <c r="K458" s="111"/>
      <c r="L458" s="6"/>
      <c r="M458" s="1"/>
    </row>
    <row r="459" spans="2:13" x14ac:dyDescent="0.5">
      <c r="B459" s="6"/>
      <c r="C459" s="1"/>
      <c r="D459" s="1"/>
      <c r="E459" s="1"/>
      <c r="F459" s="1"/>
      <c r="K459" s="111"/>
      <c r="L459" s="6"/>
      <c r="M459" s="1"/>
    </row>
    <row r="460" spans="2:13" x14ac:dyDescent="0.5">
      <c r="B460" s="6"/>
      <c r="C460" s="1"/>
      <c r="D460" s="1"/>
      <c r="E460" s="1"/>
      <c r="F460" s="1"/>
      <c r="K460" s="111"/>
      <c r="L460" s="6"/>
      <c r="M460" s="1"/>
    </row>
    <row r="461" spans="2:13" x14ac:dyDescent="0.5">
      <c r="B461" s="6"/>
      <c r="C461" s="1"/>
      <c r="D461" s="1"/>
      <c r="E461" s="1"/>
      <c r="F461" s="1"/>
      <c r="K461" s="111"/>
      <c r="L461" s="6"/>
      <c r="M461" s="1"/>
    </row>
    <row r="462" spans="2:13" x14ac:dyDescent="0.5">
      <c r="B462" s="6"/>
      <c r="C462" s="1"/>
      <c r="D462" s="1"/>
      <c r="E462" s="1"/>
      <c r="F462" s="1"/>
      <c r="K462" s="111"/>
      <c r="L462" s="6"/>
      <c r="M462" s="1"/>
    </row>
    <row r="463" spans="2:13" x14ac:dyDescent="0.5">
      <c r="B463" s="6"/>
      <c r="C463" s="1"/>
      <c r="D463" s="1"/>
      <c r="E463" s="1"/>
      <c r="F463" s="1"/>
      <c r="K463" s="111"/>
      <c r="L463" s="6"/>
      <c r="M463" s="1"/>
    </row>
    <row r="464" spans="2:13" x14ac:dyDescent="0.5">
      <c r="B464" s="6"/>
      <c r="C464" s="1"/>
      <c r="D464" s="1"/>
      <c r="E464" s="1"/>
      <c r="F464" s="1"/>
      <c r="K464" s="111"/>
      <c r="L464" s="6"/>
      <c r="M464" s="1"/>
    </row>
    <row r="465" spans="2:13" x14ac:dyDescent="0.5">
      <c r="B465" s="6"/>
      <c r="C465" s="1"/>
      <c r="D465" s="1"/>
      <c r="E465" s="1"/>
      <c r="F465" s="1"/>
      <c r="K465" s="111"/>
      <c r="L465" s="6"/>
      <c r="M465" s="1"/>
    </row>
    <row r="466" spans="2:13" x14ac:dyDescent="0.5">
      <c r="B466" s="6"/>
      <c r="C466" s="1"/>
      <c r="D466" s="1"/>
      <c r="E466" s="1"/>
      <c r="F466" s="1"/>
      <c r="K466" s="111"/>
      <c r="L466" s="6"/>
      <c r="M466" s="1"/>
    </row>
    <row r="467" spans="2:13" x14ac:dyDescent="0.5">
      <c r="B467" s="6"/>
      <c r="C467" s="1"/>
      <c r="D467" s="1"/>
      <c r="E467" s="1"/>
      <c r="F467" s="1"/>
      <c r="K467" s="111"/>
      <c r="L467" s="6"/>
      <c r="M467" s="1"/>
    </row>
    <row r="468" spans="2:13" x14ac:dyDescent="0.5">
      <c r="B468" s="6"/>
      <c r="C468" s="1"/>
      <c r="D468" s="1"/>
      <c r="E468" s="1"/>
      <c r="F468" s="1"/>
      <c r="K468" s="111"/>
      <c r="L468" s="6"/>
      <c r="M468" s="1"/>
    </row>
    <row r="469" spans="2:13" x14ac:dyDescent="0.5">
      <c r="B469" s="6"/>
      <c r="C469" s="1"/>
      <c r="D469" s="1"/>
      <c r="E469" s="1"/>
      <c r="F469" s="1"/>
      <c r="K469" s="111"/>
      <c r="L469" s="6"/>
      <c r="M469" s="1"/>
    </row>
    <row r="470" spans="2:13" x14ac:dyDescent="0.5">
      <c r="B470" s="6"/>
      <c r="C470" s="1"/>
      <c r="D470" s="1"/>
      <c r="E470" s="1"/>
      <c r="F470" s="1"/>
      <c r="K470" s="111"/>
      <c r="L470" s="6"/>
      <c r="M470" s="1"/>
    </row>
    <row r="471" spans="2:13" x14ac:dyDescent="0.5">
      <c r="B471" s="6"/>
      <c r="C471" s="1"/>
      <c r="D471" s="1"/>
      <c r="E471" s="1"/>
      <c r="F471" s="1"/>
      <c r="K471" s="111"/>
      <c r="L471" s="6"/>
      <c r="M471" s="1"/>
    </row>
    <row r="472" spans="2:13" x14ac:dyDescent="0.5">
      <c r="B472" s="6"/>
      <c r="C472" s="1"/>
      <c r="D472" s="1"/>
      <c r="E472" s="1"/>
      <c r="F472" s="1"/>
      <c r="K472" s="111"/>
      <c r="L472" s="6"/>
      <c r="M472" s="1"/>
    </row>
    <row r="473" spans="2:13" x14ac:dyDescent="0.5">
      <c r="B473" s="6"/>
      <c r="C473" s="1"/>
      <c r="D473" s="1"/>
      <c r="E473" s="1"/>
      <c r="F473" s="1"/>
      <c r="K473" s="111"/>
      <c r="L473" s="6"/>
      <c r="M473" s="1"/>
    </row>
    <row r="474" spans="2:13" x14ac:dyDescent="0.5">
      <c r="B474" s="6"/>
      <c r="C474" s="1"/>
      <c r="D474" s="1"/>
      <c r="E474" s="1"/>
      <c r="F474" s="1"/>
      <c r="K474" s="111"/>
      <c r="L474" s="6"/>
      <c r="M474" s="1"/>
    </row>
    <row r="475" spans="2:13" x14ac:dyDescent="0.5">
      <c r="B475" s="6"/>
      <c r="C475" s="1"/>
      <c r="D475" s="1"/>
      <c r="E475" s="1"/>
      <c r="F475" s="1"/>
      <c r="K475" s="111"/>
      <c r="L475" s="6"/>
      <c r="M475" s="1"/>
    </row>
    <row r="476" spans="2:13" x14ac:dyDescent="0.5">
      <c r="B476" s="6"/>
      <c r="C476" s="1"/>
      <c r="D476" s="1"/>
      <c r="E476" s="1"/>
      <c r="F476" s="1"/>
      <c r="K476" s="111"/>
      <c r="L476" s="6"/>
      <c r="M476" s="1"/>
    </row>
    <row r="477" spans="2:13" x14ac:dyDescent="0.5">
      <c r="B477" s="6"/>
      <c r="C477" s="1"/>
      <c r="D477" s="1"/>
      <c r="E477" s="1"/>
      <c r="F477" s="1"/>
      <c r="K477" s="111"/>
      <c r="L477" s="6"/>
      <c r="M477" s="1"/>
    </row>
    <row r="478" spans="2:13" x14ac:dyDescent="0.5">
      <c r="B478" s="6"/>
      <c r="C478" s="1"/>
      <c r="D478" s="1"/>
      <c r="E478" s="1"/>
      <c r="F478" s="1"/>
      <c r="K478" s="111"/>
      <c r="L478" s="6"/>
      <c r="M478" s="1"/>
    </row>
    <row r="479" spans="2:13" x14ac:dyDescent="0.5">
      <c r="B479" s="6"/>
      <c r="C479" s="1"/>
      <c r="D479" s="1"/>
      <c r="E479" s="1"/>
      <c r="F479" s="1"/>
      <c r="K479" s="111"/>
      <c r="L479" s="6"/>
      <c r="M479" s="1"/>
    </row>
    <row r="480" spans="2:13" x14ac:dyDescent="0.5">
      <c r="B480" s="6"/>
      <c r="C480" s="1"/>
      <c r="D480" s="1"/>
      <c r="E480" s="1"/>
      <c r="F480" s="1"/>
      <c r="K480" s="111"/>
      <c r="L480" s="6"/>
      <c r="M480" s="1"/>
    </row>
    <row r="481" spans="2:13" x14ac:dyDescent="0.5">
      <c r="B481" s="6"/>
      <c r="C481" s="1"/>
      <c r="D481" s="1"/>
      <c r="E481" s="1"/>
      <c r="F481" s="1"/>
      <c r="K481" s="111"/>
      <c r="L481" s="6"/>
      <c r="M481" s="1"/>
    </row>
    <row r="482" spans="2:13" x14ac:dyDescent="0.5">
      <c r="B482" s="6"/>
      <c r="C482" s="1"/>
      <c r="D482" s="1"/>
      <c r="E482" s="1"/>
      <c r="F482" s="1"/>
      <c r="K482" s="111"/>
      <c r="L482" s="6"/>
      <c r="M482" s="1"/>
    </row>
    <row r="483" spans="2:13" x14ac:dyDescent="0.5">
      <c r="B483" s="6"/>
      <c r="C483" s="1"/>
      <c r="D483" s="1"/>
      <c r="E483" s="1"/>
      <c r="F483" s="1"/>
      <c r="K483" s="111"/>
      <c r="L483" s="6"/>
      <c r="M483" s="1"/>
    </row>
    <row r="484" spans="2:13" x14ac:dyDescent="0.5">
      <c r="B484" s="6"/>
      <c r="C484" s="1"/>
      <c r="D484" s="1"/>
      <c r="E484" s="1"/>
      <c r="F484" s="1"/>
      <c r="K484" s="111"/>
      <c r="L484" s="6"/>
      <c r="M484" s="1"/>
    </row>
    <row r="485" spans="2:13" x14ac:dyDescent="0.5">
      <c r="B485" s="6"/>
      <c r="C485" s="1"/>
      <c r="D485" s="1"/>
      <c r="E485" s="1"/>
      <c r="F485" s="1"/>
      <c r="K485" s="111"/>
      <c r="L485" s="6"/>
      <c r="M485" s="1"/>
    </row>
    <row r="486" spans="2:13" x14ac:dyDescent="0.5">
      <c r="B486" s="6"/>
      <c r="C486" s="1"/>
      <c r="D486" s="1"/>
      <c r="E486" s="1"/>
      <c r="F486" s="1"/>
      <c r="K486" s="111"/>
      <c r="L486" s="6"/>
      <c r="M486" s="1"/>
    </row>
    <row r="487" spans="2:13" x14ac:dyDescent="0.5">
      <c r="B487" s="6"/>
      <c r="C487" s="1"/>
      <c r="D487" s="1"/>
      <c r="E487" s="1"/>
      <c r="F487" s="1"/>
      <c r="K487" s="111"/>
      <c r="L487" s="6"/>
      <c r="M487" s="1"/>
    </row>
    <row r="488" spans="2:13" x14ac:dyDescent="0.5">
      <c r="B488" s="6"/>
      <c r="C488" s="1"/>
      <c r="D488" s="1"/>
      <c r="E488" s="1"/>
      <c r="F488" s="1"/>
      <c r="K488" s="111"/>
      <c r="L488" s="6"/>
      <c r="M488" s="1"/>
    </row>
    <row r="489" spans="2:13" x14ac:dyDescent="0.5">
      <c r="B489" s="6"/>
      <c r="C489" s="1"/>
      <c r="D489" s="1"/>
      <c r="E489" s="1"/>
      <c r="F489" s="1"/>
      <c r="K489" s="111"/>
      <c r="L489" s="6"/>
      <c r="M489" s="1"/>
    </row>
    <row r="490" spans="2:13" x14ac:dyDescent="0.5">
      <c r="B490" s="6"/>
      <c r="C490" s="1"/>
      <c r="D490" s="1"/>
      <c r="E490" s="1"/>
      <c r="F490" s="1"/>
      <c r="K490" s="111"/>
      <c r="L490" s="6"/>
      <c r="M490" s="1"/>
    </row>
    <row r="491" spans="2:13" x14ac:dyDescent="0.5">
      <c r="B491" s="6"/>
      <c r="C491" s="1"/>
      <c r="D491" s="1"/>
      <c r="E491" s="1"/>
      <c r="F491" s="1"/>
      <c r="K491" s="111"/>
      <c r="L491" s="6"/>
      <c r="M491" s="1"/>
    </row>
    <row r="492" spans="2:13" x14ac:dyDescent="0.5">
      <c r="B492" s="6"/>
      <c r="C492" s="1"/>
      <c r="D492" s="1"/>
      <c r="E492" s="1"/>
      <c r="F492" s="1"/>
      <c r="K492" s="111"/>
      <c r="L492" s="6"/>
      <c r="M492" s="1"/>
    </row>
    <row r="493" spans="2:13" x14ac:dyDescent="0.5">
      <c r="B493" s="6"/>
      <c r="C493" s="1"/>
      <c r="D493" s="1"/>
      <c r="E493" s="1"/>
      <c r="F493" s="1"/>
      <c r="K493" s="111"/>
      <c r="L493" s="6"/>
      <c r="M493" s="1"/>
    </row>
    <row r="494" spans="2:13" x14ac:dyDescent="0.5">
      <c r="L494" s="6"/>
      <c r="M494" s="1"/>
    </row>
    <row r="495" spans="2:13" x14ac:dyDescent="0.5">
      <c r="L495" s="6"/>
      <c r="M495" s="1"/>
    </row>
    <row r="496" spans="2:13" x14ac:dyDescent="0.5">
      <c r="L496" s="6"/>
      <c r="M496" s="1"/>
    </row>
    <row r="497" spans="12:13" x14ac:dyDescent="0.5">
      <c r="L497" s="6"/>
      <c r="M497" s="1"/>
    </row>
    <row r="498" spans="12:13" x14ac:dyDescent="0.5">
      <c r="L498" s="6"/>
      <c r="M498" s="1"/>
    </row>
    <row r="499" spans="12:13" x14ac:dyDescent="0.5">
      <c r="L499" s="6"/>
      <c r="M499" s="1"/>
    </row>
    <row r="500" spans="12:13" x14ac:dyDescent="0.5">
      <c r="L500" s="6"/>
      <c r="M500" s="1"/>
    </row>
    <row r="501" spans="12:13" x14ac:dyDescent="0.5">
      <c r="L501" s="6"/>
      <c r="M501" s="1"/>
    </row>
    <row r="502" spans="12:13" x14ac:dyDescent="0.5">
      <c r="L502" s="6"/>
      <c r="M502" s="1"/>
    </row>
    <row r="503" spans="12:13" x14ac:dyDescent="0.5">
      <c r="L503" s="6"/>
      <c r="M503" s="1"/>
    </row>
    <row r="504" spans="12:13" x14ac:dyDescent="0.5">
      <c r="L504" s="6"/>
      <c r="M504" s="1"/>
    </row>
    <row r="505" spans="12:13" x14ac:dyDescent="0.5">
      <c r="L505" s="6"/>
      <c r="M505" s="1"/>
    </row>
    <row r="506" spans="12:13" x14ac:dyDescent="0.5">
      <c r="L506" s="6"/>
      <c r="M506" s="1"/>
    </row>
    <row r="507" spans="12:13" x14ac:dyDescent="0.5">
      <c r="L507" s="6"/>
      <c r="M507" s="1"/>
    </row>
    <row r="508" spans="12:13" x14ac:dyDescent="0.5">
      <c r="L508" s="6"/>
      <c r="M508" s="1"/>
    </row>
    <row r="509" spans="12:13" x14ac:dyDescent="0.5">
      <c r="L509" s="6"/>
      <c r="M509" s="1"/>
    </row>
  </sheetData>
  <sheetProtection algorithmName="SHA-512" hashValue="Gr/Gdq2RqTj1/rhFFbidZP2h8NNLW3RVAUI+mjjKlPJ0Nk0yFPpECO+wn6ouvvd8oTBKTtr0eHAuEnB4ElUpHg==" saltValue="NmuJtBwdsNPopSSbx2oMLQ==" spinCount="100000" sheet="1" objects="1" scenarios="1" selectLockedCells="1"/>
  <mergeCells count="4">
    <mergeCell ref="C12:F12"/>
    <mergeCell ref="G12:J12"/>
    <mergeCell ref="M12:P12"/>
    <mergeCell ref="Q12:T12"/>
  </mergeCells>
  <conditionalFormatting sqref="G13:J13 Q13:T13">
    <cfRule type="cellIs" dxfId="126" priority="8" operator="equal">
      <formula>$B$2</formula>
    </cfRule>
  </conditionalFormatting>
  <conditionalFormatting sqref="Q14:T14">
    <cfRule type="expression" dxfId="125" priority="7">
      <formula>$B$2=Q13</formula>
    </cfRule>
  </conditionalFormatting>
  <conditionalFormatting sqref="C14:F29">
    <cfRule type="expression" dxfId="124" priority="6">
      <formula>AND($B$11&lt;&gt;$B14,$B$10&gt;0)</formula>
    </cfRule>
  </conditionalFormatting>
  <conditionalFormatting sqref="B14:B29">
    <cfRule type="cellIs" dxfId="123" priority="5" operator="equal">
      <formula>$B$11</formula>
    </cfRule>
  </conditionalFormatting>
  <conditionalFormatting sqref="L14:L29">
    <cfRule type="cellIs" dxfId="122" priority="4" operator="equal">
      <formula>$L$11</formula>
    </cfRule>
  </conditionalFormatting>
  <conditionalFormatting sqref="M14:P29">
    <cfRule type="expression" dxfId="121" priority="2">
      <formula>AND($L14&lt;&gt;$L$11,$L$10&gt;0)</formula>
    </cfRule>
  </conditionalFormatting>
  <conditionalFormatting sqref="G14:J29">
    <cfRule type="expression" dxfId="120" priority="43">
      <formula>AND($B$11=$B14,$B$2=G$13)</formula>
    </cfRule>
    <cfRule type="cellIs" dxfId="119" priority="44" operator="equal">
      <formula>$K14</formula>
    </cfRule>
  </conditionalFormatting>
  <conditionalFormatting sqref="Q14:T29">
    <cfRule type="expression" dxfId="118" priority="47">
      <formula>AND($L$11=$L14,Q$13=$B$2)</formula>
    </cfRule>
  </conditionalFormatting>
  <conditionalFormatting sqref="Q15:T29">
    <cfRule type="cellIs" dxfId="117" priority="49" operator="equal">
      <formula>$U15</formula>
    </cfRule>
  </conditionalFormatting>
  <dataValidations count="4">
    <dataValidation type="list" allowBlank="1" showInputMessage="1" showErrorMessage="1" sqref="B10" xr:uid="{CD7E75F4-20F1-45A9-AA6C-5252E1871FB4}">
      <formula1>$K$14:$K$29</formula1>
    </dataValidation>
    <dataValidation type="list" allowBlank="1" showInputMessage="1" showErrorMessage="1" sqref="L10" xr:uid="{ECC9982F-3DA7-4E78-9A20-D0667062BFD8}">
      <formula1>$U$14:$U$29</formula1>
    </dataValidation>
    <dataValidation allowBlank="1" showInputMessage="1" showErrorMessage="1" errorTitle="Select the amp rating" error="Possible values are:_x000a_10_x000a_25_x000a_60_x000a_100_x000a_125" sqref="B11 L11" xr:uid="{2304D3B3-A3A2-469A-A3C3-F05F614A1D55}"/>
    <dataValidation type="list" allowBlank="1" showInputMessage="1" showErrorMessage="1" sqref="B2" xr:uid="{0DCB0CF5-6D1D-4C37-A608-284A4446DAD8}">
      <formula1>$G$13:$J$13</formula1>
    </dataValidation>
  </dataValidations>
  <pageMargins left="0.7" right="0.7" top="0.75" bottom="0.75" header="0.3" footer="0.3"/>
  <pageSetup scale="60" orientation="landscape" r:id="rId1"/>
  <headerFooter>
    <oddHeader>&amp;L&amp;"ABB Logo,Plain"&amp;40&amp;KFF0000ABB&amp;24&amp;KFF0000
&amp;"-,Regular"&amp;18&amp;KFF0000___</oddHeader>
    <oddFooter>&amp;F</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3C0D1-C3A8-4818-9F1B-8594F01B38B5}">
  <sheetPr>
    <pageSetUpPr fitToPage="1"/>
  </sheetPr>
  <dimension ref="B1:AF508"/>
  <sheetViews>
    <sheetView showGridLines="0" zoomScale="70" zoomScaleNormal="70" workbookViewId="0">
      <pane ySplit="13" topLeftCell="A14" activePane="bottomLeft" state="frozen"/>
      <selection activeCell="B1" sqref="B1"/>
      <selection pane="bottomLeft" activeCell="B2" sqref="B2"/>
    </sheetView>
  </sheetViews>
  <sheetFormatPr defaultColWidth="9.1796875" defaultRowHeight="21" x14ac:dyDescent="0.5"/>
  <cols>
    <col min="1" max="1" width="1.81640625" style="3" customWidth="1"/>
    <col min="2" max="2" width="12.1796875" style="7" customWidth="1"/>
    <col min="3" max="7" width="3" style="2" customWidth="1"/>
    <col min="8" max="11" width="8.453125" style="8" bestFit="1" customWidth="1"/>
    <col min="12" max="12" width="9.1796875" style="107"/>
    <col min="13" max="13" width="12.1796875" style="7" customWidth="1"/>
    <col min="14" max="17" width="3" style="3" customWidth="1"/>
    <col min="18" max="21" width="7.54296875" style="3" bestFit="1" customWidth="1"/>
    <col min="22" max="22" width="9.1796875" style="112"/>
    <col min="23" max="23" width="12.1796875" style="7" customWidth="1"/>
    <col min="24" max="27" width="3" style="3" customWidth="1"/>
    <col min="28" max="31" width="7.54296875" style="3" bestFit="1" customWidth="1"/>
    <col min="32" max="32" width="9.1796875" style="112"/>
    <col min="33" max="16384" width="9.1796875" style="3"/>
  </cols>
  <sheetData>
    <row r="1" spans="2:32" ht="21.5" thickBot="1" x14ac:dyDescent="0.55000000000000004"/>
    <row r="2" spans="2:32" s="165" customFormat="1" ht="21.5" thickBot="1" x14ac:dyDescent="0.55000000000000004">
      <c r="B2" s="146"/>
      <c r="C2" s="9" t="s">
        <v>142</v>
      </c>
      <c r="D2" s="166"/>
      <c r="E2" s="166"/>
      <c r="F2" s="166"/>
      <c r="G2" s="166"/>
      <c r="I2" s="8"/>
      <c r="J2" s="8"/>
      <c r="K2" s="8"/>
      <c r="L2" s="167"/>
      <c r="V2" s="168"/>
      <c r="AF2" s="168"/>
    </row>
    <row r="3" spans="2:32" s="171" customFormat="1" ht="26" x14ac:dyDescent="0.6">
      <c r="C3" s="172"/>
      <c r="D3" s="172"/>
      <c r="E3" s="172"/>
      <c r="F3" s="172"/>
      <c r="G3" s="172"/>
      <c r="H3" s="172"/>
      <c r="I3" s="172"/>
      <c r="J3" s="172"/>
      <c r="K3" s="172"/>
      <c r="L3" s="172"/>
      <c r="M3" s="172"/>
      <c r="N3" s="172"/>
      <c r="O3" s="172"/>
      <c r="P3" s="172"/>
      <c r="Q3" s="172"/>
      <c r="R3" s="172"/>
      <c r="S3" s="172"/>
      <c r="T3" s="172"/>
      <c r="U3" s="172"/>
      <c r="V3" s="172"/>
      <c r="W3" s="172"/>
      <c r="X3" s="172"/>
      <c r="Y3" s="172"/>
      <c r="Z3" s="172"/>
    </row>
    <row r="4" spans="2:32" s="171" customFormat="1" ht="26" x14ac:dyDescent="0.6">
      <c r="C4" s="172"/>
      <c r="D4" s="172"/>
      <c r="E4" s="172"/>
      <c r="F4" s="172"/>
      <c r="G4" s="172"/>
      <c r="H4" s="172"/>
      <c r="I4" s="172"/>
      <c r="J4" s="172"/>
      <c r="K4" s="172"/>
      <c r="L4" s="172"/>
      <c r="M4" s="172"/>
      <c r="N4" s="172"/>
      <c r="O4" s="172"/>
      <c r="P4" s="172"/>
      <c r="Q4" s="172"/>
      <c r="R4" s="172"/>
      <c r="S4" s="172"/>
      <c r="T4" s="172"/>
      <c r="U4" s="172"/>
      <c r="V4" s="172"/>
      <c r="W4" s="172"/>
      <c r="X4" s="172"/>
      <c r="Y4" s="172"/>
      <c r="Z4" s="172"/>
    </row>
    <row r="5" spans="2:32" s="171" customFormat="1" ht="26" x14ac:dyDescent="0.6">
      <c r="C5" s="172"/>
      <c r="D5" s="172"/>
      <c r="E5" s="172"/>
      <c r="F5" s="172"/>
      <c r="G5" s="172"/>
      <c r="H5" s="172"/>
      <c r="I5" s="172"/>
      <c r="J5" s="172"/>
      <c r="K5" s="172"/>
      <c r="L5" s="172"/>
      <c r="M5" s="172"/>
      <c r="N5" s="172"/>
      <c r="O5" s="172"/>
      <c r="P5" s="172"/>
      <c r="Q5" s="172"/>
      <c r="R5" s="172"/>
      <c r="S5" s="172"/>
      <c r="T5" s="172"/>
      <c r="U5" s="172"/>
      <c r="V5" s="172"/>
      <c r="W5" s="172"/>
      <c r="X5" s="172"/>
      <c r="Y5" s="172"/>
      <c r="Z5" s="172"/>
    </row>
    <row r="6" spans="2:32" s="171" customFormat="1" ht="26" x14ac:dyDescent="0.6">
      <c r="C6" s="172"/>
      <c r="D6" s="172"/>
      <c r="E6" s="172"/>
      <c r="F6" s="172"/>
      <c r="G6" s="172"/>
      <c r="H6" s="172"/>
      <c r="I6" s="172"/>
      <c r="J6" s="172"/>
      <c r="K6" s="172"/>
      <c r="L6" s="172"/>
      <c r="M6" s="172"/>
      <c r="N6" s="172"/>
      <c r="O6" s="172"/>
      <c r="P6" s="172"/>
      <c r="Q6" s="172"/>
      <c r="R6" s="172"/>
      <c r="S6" s="172"/>
      <c r="T6" s="172"/>
      <c r="U6" s="172"/>
      <c r="V6" s="172"/>
      <c r="W6" s="172"/>
      <c r="X6" s="172"/>
      <c r="Y6" s="172"/>
      <c r="Z6" s="172"/>
    </row>
    <row r="7" spans="2:32" s="171" customFormat="1" ht="26" x14ac:dyDescent="0.6">
      <c r="C7" s="172"/>
      <c r="D7" s="172"/>
      <c r="E7" s="172"/>
      <c r="F7" s="172"/>
      <c r="G7" s="172"/>
      <c r="H7" s="172"/>
      <c r="I7" s="172"/>
      <c r="J7" s="172"/>
      <c r="K7" s="172"/>
      <c r="L7" s="172"/>
      <c r="M7" s="172"/>
      <c r="N7" s="172"/>
      <c r="O7" s="172"/>
      <c r="P7" s="172"/>
      <c r="Q7" s="172"/>
      <c r="R7" s="172"/>
      <c r="S7" s="172"/>
      <c r="T7" s="172"/>
      <c r="U7" s="172"/>
      <c r="V7" s="172"/>
      <c r="W7" s="172"/>
      <c r="X7" s="172"/>
      <c r="Y7" s="172"/>
      <c r="Z7" s="172"/>
    </row>
    <row r="8" spans="2:32" s="171" customFormat="1" ht="26" x14ac:dyDescent="0.6">
      <c r="C8" s="172"/>
      <c r="D8" s="172"/>
      <c r="E8" s="172"/>
      <c r="F8" s="172"/>
      <c r="G8" s="172"/>
      <c r="H8" s="172"/>
      <c r="I8" s="172"/>
      <c r="J8" s="172"/>
      <c r="K8" s="172"/>
      <c r="L8" s="172"/>
      <c r="M8" s="172"/>
      <c r="N8" s="172"/>
      <c r="O8" s="172"/>
      <c r="P8" s="172"/>
      <c r="Q8" s="172"/>
      <c r="R8" s="172"/>
      <c r="S8" s="172"/>
      <c r="T8" s="172"/>
      <c r="U8" s="172"/>
      <c r="V8" s="172"/>
      <c r="W8" s="172"/>
      <c r="X8" s="172"/>
      <c r="Y8" s="172"/>
      <c r="Z8" s="172"/>
    </row>
    <row r="9" spans="2:32" s="171" customFormat="1" ht="26.5" thickBot="1" x14ac:dyDescent="0.65">
      <c r="C9" s="172"/>
      <c r="D9" s="172"/>
      <c r="E9" s="172"/>
      <c r="F9" s="172"/>
      <c r="G9" s="172"/>
      <c r="H9" s="172"/>
      <c r="I9" s="172"/>
      <c r="J9" s="172"/>
      <c r="K9" s="172"/>
      <c r="L9" s="172"/>
      <c r="M9" s="172"/>
      <c r="N9" s="172"/>
      <c r="O9" s="172"/>
      <c r="P9" s="172"/>
      <c r="Q9" s="172"/>
      <c r="R9" s="172"/>
      <c r="S9" s="172"/>
      <c r="T9" s="172"/>
      <c r="U9" s="172"/>
      <c r="V9" s="172"/>
      <c r="W9" s="172"/>
      <c r="X9" s="172"/>
      <c r="Y9" s="172"/>
      <c r="Z9" s="172"/>
    </row>
    <row r="10" spans="2:32" s="165" customFormat="1" ht="21.5" thickBot="1" x14ac:dyDescent="0.55000000000000004">
      <c r="B10" s="146"/>
      <c r="C10" s="9" t="s">
        <v>18</v>
      </c>
      <c r="D10" s="166"/>
      <c r="E10" s="166"/>
      <c r="F10" s="166"/>
      <c r="G10" s="166"/>
      <c r="I10" s="8"/>
      <c r="J10" s="8"/>
      <c r="K10" s="8"/>
      <c r="L10" s="167"/>
      <c r="M10" s="146"/>
      <c r="N10" s="9" t="s">
        <v>163</v>
      </c>
      <c r="V10" s="168"/>
      <c r="W10" s="146"/>
      <c r="X10" s="9" t="s">
        <v>164</v>
      </c>
      <c r="AF10" s="168"/>
    </row>
    <row r="11" spans="2:32" s="112" customFormat="1" ht="21.5" thickBot="1" x14ac:dyDescent="0.55000000000000004">
      <c r="B11" s="142">
        <f>IFERROR(B10/$B$2,0)</f>
        <v>0</v>
      </c>
      <c r="C11" s="143" t="s">
        <v>8</v>
      </c>
      <c r="D11" s="144"/>
      <c r="E11" s="144"/>
      <c r="F11" s="144"/>
      <c r="G11" s="144"/>
      <c r="I11" s="145"/>
      <c r="J11" s="145"/>
      <c r="K11" s="145"/>
      <c r="L11" s="107"/>
      <c r="M11" s="142">
        <f>IFERROR(M10/$B$2,M10)</f>
        <v>0</v>
      </c>
      <c r="N11" s="143" t="s">
        <v>8</v>
      </c>
      <c r="W11" s="142">
        <f>IFERROR(W10/$B$2,W10)</f>
        <v>0</v>
      </c>
      <c r="X11" s="143" t="s">
        <v>8</v>
      </c>
    </row>
    <row r="12" spans="2:32" ht="21.75" customHeight="1" thickBot="1" x14ac:dyDescent="0.55000000000000004">
      <c r="B12" s="116" t="s">
        <v>2</v>
      </c>
      <c r="C12" s="368" t="s">
        <v>29</v>
      </c>
      <c r="D12" s="369"/>
      <c r="E12" s="369"/>
      <c r="F12" s="369"/>
      <c r="G12" s="370"/>
      <c r="H12" s="362" t="s">
        <v>141</v>
      </c>
      <c r="I12" s="363"/>
      <c r="J12" s="363"/>
      <c r="K12" s="364"/>
      <c r="M12" s="116" t="str">
        <f>$B$12</f>
        <v>XT5</v>
      </c>
      <c r="N12" s="365" t="s">
        <v>15</v>
      </c>
      <c r="O12" s="366"/>
      <c r="P12" s="366"/>
      <c r="Q12" s="367"/>
      <c r="R12" s="362" t="s">
        <v>165</v>
      </c>
      <c r="S12" s="363"/>
      <c r="T12" s="363"/>
      <c r="U12" s="364"/>
      <c r="W12" s="116" t="str">
        <f>$B$12</f>
        <v>XT5</v>
      </c>
      <c r="X12" s="365" t="s">
        <v>15</v>
      </c>
      <c r="Y12" s="366"/>
      <c r="Z12" s="366"/>
      <c r="AA12" s="367"/>
      <c r="AB12" s="362" t="s">
        <v>166</v>
      </c>
      <c r="AC12" s="363"/>
      <c r="AD12" s="363"/>
      <c r="AE12" s="364"/>
    </row>
    <row r="13" spans="2:32" s="134" customFormat="1" ht="39.75" customHeight="1" thickBot="1" x14ac:dyDescent="0.4">
      <c r="B13" s="135" t="s">
        <v>5</v>
      </c>
      <c r="C13" s="16">
        <v>0.02</v>
      </c>
      <c r="D13" s="17">
        <v>0.04</v>
      </c>
      <c r="E13" s="17">
        <v>0.08</v>
      </c>
      <c r="F13" s="17">
        <v>0.16</v>
      </c>
      <c r="G13" s="18">
        <v>0.32</v>
      </c>
      <c r="H13" s="28">
        <v>250</v>
      </c>
      <c r="I13" s="29">
        <v>300</v>
      </c>
      <c r="J13" s="29">
        <v>400</v>
      </c>
      <c r="K13" s="30">
        <v>600</v>
      </c>
      <c r="L13" s="136">
        <f>IFERROR(MATCH($B$2,H13:K13,0),6)</f>
        <v>6</v>
      </c>
      <c r="M13" s="93" t="s">
        <v>5</v>
      </c>
      <c r="N13" s="35">
        <v>1</v>
      </c>
      <c r="O13" s="26">
        <v>1.5</v>
      </c>
      <c r="P13" s="26">
        <v>2</v>
      </c>
      <c r="Q13" s="36">
        <v>5.5</v>
      </c>
      <c r="R13" s="34">
        <f>H13</f>
        <v>250</v>
      </c>
      <c r="S13" s="31">
        <f>I13</f>
        <v>300</v>
      </c>
      <c r="T13" s="31">
        <f>J13</f>
        <v>400</v>
      </c>
      <c r="U13" s="32">
        <f>K13</f>
        <v>600</v>
      </c>
      <c r="V13" s="136">
        <f>IFERROR(MATCH($B$2,R13:U13,0),6)</f>
        <v>6</v>
      </c>
      <c r="W13" s="93" t="s">
        <v>5</v>
      </c>
      <c r="X13" s="35">
        <v>1</v>
      </c>
      <c r="Y13" s="26">
        <v>1.5</v>
      </c>
      <c r="Z13" s="26">
        <v>2</v>
      </c>
      <c r="AA13" s="36">
        <v>5.5</v>
      </c>
      <c r="AB13" s="34">
        <f>H13</f>
        <v>250</v>
      </c>
      <c r="AC13" s="31">
        <f>I13</f>
        <v>300</v>
      </c>
      <c r="AD13" s="31">
        <f>J13</f>
        <v>400</v>
      </c>
      <c r="AE13" s="32">
        <f>K13</f>
        <v>600</v>
      </c>
      <c r="AF13" s="136">
        <f>IFERROR(MATCH($B$2,AB13:AE13,0),6)</f>
        <v>6</v>
      </c>
    </row>
    <row r="14" spans="2:32" ht="30" customHeight="1" x14ac:dyDescent="0.35">
      <c r="B14" s="123">
        <v>0.4</v>
      </c>
      <c r="C14" s="10" t="s">
        <v>6</v>
      </c>
      <c r="D14" s="4" t="s">
        <v>6</v>
      </c>
      <c r="E14" s="4" t="s">
        <v>6</v>
      </c>
      <c r="F14" s="4" t="s">
        <v>6</v>
      </c>
      <c r="G14" s="11" t="s">
        <v>6</v>
      </c>
      <c r="H14" s="40">
        <f>$B14*H$13</f>
        <v>100</v>
      </c>
      <c r="I14" s="41">
        <f t="shared" ref="I14:K44" si="0">$B14*I$13</f>
        <v>120</v>
      </c>
      <c r="J14" s="41">
        <f t="shared" si="0"/>
        <v>160</v>
      </c>
      <c r="K14" s="43">
        <f t="shared" si="0"/>
        <v>240</v>
      </c>
      <c r="L14" s="109" cm="1">
        <f t="array" ref="L14">IFERROR(INDEX(H14:K14,1,L$13),0)</f>
        <v>0</v>
      </c>
      <c r="M14" s="66" t="s">
        <v>9</v>
      </c>
      <c r="N14" s="118" t="s">
        <v>6</v>
      </c>
      <c r="O14" s="23" t="s">
        <v>6</v>
      </c>
      <c r="P14" s="23" t="s">
        <v>6</v>
      </c>
      <c r="Q14" s="119" t="s">
        <v>6</v>
      </c>
      <c r="R14" s="24" t="s">
        <v>9</v>
      </c>
      <c r="S14" s="22" t="s">
        <v>9</v>
      </c>
      <c r="T14" s="22" t="s">
        <v>9</v>
      </c>
      <c r="U14" s="25" t="s">
        <v>9</v>
      </c>
      <c r="V14" s="109" cm="1">
        <f t="array" ref="V14">IFERROR(INDEX(R14:U14,1,V$13),0)</f>
        <v>0</v>
      </c>
      <c r="W14" s="66" t="s">
        <v>9</v>
      </c>
      <c r="X14" s="118" t="s">
        <v>6</v>
      </c>
      <c r="Y14" s="23" t="s">
        <v>6</v>
      </c>
      <c r="Z14" s="23" t="s">
        <v>6</v>
      </c>
      <c r="AA14" s="119" t="s">
        <v>6</v>
      </c>
      <c r="AB14" s="24" t="s">
        <v>9</v>
      </c>
      <c r="AC14" s="22" t="s">
        <v>9</v>
      </c>
      <c r="AD14" s="22" t="s">
        <v>9</v>
      </c>
      <c r="AE14" s="25" t="s">
        <v>9</v>
      </c>
      <c r="AF14" s="107" cm="1">
        <f t="array" ref="AF14">IFERROR(INDEX(AB14:AE14,1,AF$13),0)</f>
        <v>0</v>
      </c>
    </row>
    <row r="15" spans="2:32" ht="30" customHeight="1" x14ac:dyDescent="0.35">
      <c r="B15" s="124">
        <v>0.42000000000000004</v>
      </c>
      <c r="C15" s="12" t="s">
        <v>7</v>
      </c>
      <c r="D15" s="5" t="s">
        <v>6</v>
      </c>
      <c r="E15" s="5" t="s">
        <v>6</v>
      </c>
      <c r="F15" s="5" t="s">
        <v>6</v>
      </c>
      <c r="G15" s="13" t="s">
        <v>6</v>
      </c>
      <c r="H15" s="44">
        <f t="shared" ref="H15:H44" si="1">$B15*H$13</f>
        <v>105.00000000000001</v>
      </c>
      <c r="I15" s="45">
        <f t="shared" si="0"/>
        <v>126.00000000000001</v>
      </c>
      <c r="J15" s="45">
        <f t="shared" si="0"/>
        <v>168.00000000000003</v>
      </c>
      <c r="K15" s="47">
        <f t="shared" si="0"/>
        <v>252.00000000000003</v>
      </c>
      <c r="L15" s="109" cm="1">
        <f t="array" ref="L15">IFERROR(INDEX(H15:K15,1,L$13),0)</f>
        <v>0</v>
      </c>
      <c r="M15" s="67">
        <v>1</v>
      </c>
      <c r="N15" s="12" t="s">
        <v>7</v>
      </c>
      <c r="O15" s="5" t="s">
        <v>6</v>
      </c>
      <c r="P15" s="5" t="s">
        <v>6</v>
      </c>
      <c r="Q15" s="13" t="s">
        <v>6</v>
      </c>
      <c r="R15" s="52">
        <f>$M15*R$13</f>
        <v>250</v>
      </c>
      <c r="S15" s="53">
        <f t="shared" ref="S15:U29" si="2">$M15*S$13</f>
        <v>300</v>
      </c>
      <c r="T15" s="53">
        <f t="shared" si="2"/>
        <v>400</v>
      </c>
      <c r="U15" s="54">
        <f t="shared" si="2"/>
        <v>600</v>
      </c>
      <c r="V15" s="107" cm="1">
        <f t="array" ref="V15">IFERROR(INDEX(R15:U15,1,V$13),0)</f>
        <v>0</v>
      </c>
      <c r="W15" s="67">
        <v>1</v>
      </c>
      <c r="X15" s="12" t="s">
        <v>7</v>
      </c>
      <c r="Y15" s="5" t="s">
        <v>6</v>
      </c>
      <c r="Z15" s="5" t="s">
        <v>6</v>
      </c>
      <c r="AA15" s="13" t="s">
        <v>6</v>
      </c>
      <c r="AB15" s="52">
        <f>$W15*AB$13</f>
        <v>250</v>
      </c>
      <c r="AC15" s="53">
        <f t="shared" ref="AC15:AE29" si="3">$W15*AC$13</f>
        <v>300</v>
      </c>
      <c r="AD15" s="53">
        <f t="shared" si="3"/>
        <v>400</v>
      </c>
      <c r="AE15" s="54">
        <f t="shared" si="3"/>
        <v>600</v>
      </c>
      <c r="AF15" s="107" cm="1">
        <f t="array" ref="AF15">IFERROR(INDEX(AB15:AE15,1,AF$13),0)</f>
        <v>0</v>
      </c>
    </row>
    <row r="16" spans="2:32" ht="30" customHeight="1" x14ac:dyDescent="0.35">
      <c r="B16" s="124">
        <v>0.44</v>
      </c>
      <c r="C16" s="12" t="s">
        <v>6</v>
      </c>
      <c r="D16" s="5" t="s">
        <v>7</v>
      </c>
      <c r="E16" s="5" t="s">
        <v>6</v>
      </c>
      <c r="F16" s="5" t="s">
        <v>6</v>
      </c>
      <c r="G16" s="13" t="s">
        <v>6</v>
      </c>
      <c r="H16" s="44">
        <f t="shared" si="1"/>
        <v>110</v>
      </c>
      <c r="I16" s="45">
        <f t="shared" si="0"/>
        <v>132</v>
      </c>
      <c r="J16" s="45">
        <f t="shared" si="0"/>
        <v>176</v>
      </c>
      <c r="K16" s="47">
        <f t="shared" si="0"/>
        <v>264</v>
      </c>
      <c r="L16" s="109" cm="1">
        <f t="array" ref="L16">IFERROR(INDEX(H16:K16,1,L$13),0)</f>
        <v>0</v>
      </c>
      <c r="M16" s="67">
        <v>1.5</v>
      </c>
      <c r="N16" s="12" t="s">
        <v>6</v>
      </c>
      <c r="O16" s="5" t="s">
        <v>7</v>
      </c>
      <c r="P16" s="5" t="s">
        <v>6</v>
      </c>
      <c r="Q16" s="13" t="s">
        <v>6</v>
      </c>
      <c r="R16" s="52">
        <f t="shared" ref="R16:R29" si="4">$M16*R$13</f>
        <v>375</v>
      </c>
      <c r="S16" s="53">
        <f t="shared" si="2"/>
        <v>450</v>
      </c>
      <c r="T16" s="53">
        <f t="shared" si="2"/>
        <v>600</v>
      </c>
      <c r="U16" s="54">
        <f t="shared" si="2"/>
        <v>900</v>
      </c>
      <c r="V16" s="107" cm="1">
        <f t="array" ref="V16">IFERROR(INDEX(R16:U16,1,V$13),0)</f>
        <v>0</v>
      </c>
      <c r="W16" s="67">
        <v>1.5</v>
      </c>
      <c r="X16" s="12" t="s">
        <v>6</v>
      </c>
      <c r="Y16" s="5" t="s">
        <v>7</v>
      </c>
      <c r="Z16" s="5" t="s">
        <v>6</v>
      </c>
      <c r="AA16" s="13" t="s">
        <v>6</v>
      </c>
      <c r="AB16" s="52">
        <f t="shared" ref="AB16:AB29" si="5">$W16*AB$13</f>
        <v>375</v>
      </c>
      <c r="AC16" s="53">
        <f t="shared" si="3"/>
        <v>450</v>
      </c>
      <c r="AD16" s="53">
        <f t="shared" si="3"/>
        <v>600</v>
      </c>
      <c r="AE16" s="54">
        <f t="shared" si="3"/>
        <v>900</v>
      </c>
      <c r="AF16" s="107" cm="1">
        <f t="array" ref="AF16">IFERROR(INDEX(AB16:AE16,1,AF$13),0)</f>
        <v>0</v>
      </c>
    </row>
    <row r="17" spans="2:32" ht="30" customHeight="1" x14ac:dyDescent="0.35">
      <c r="B17" s="124">
        <v>0.46</v>
      </c>
      <c r="C17" s="12" t="s">
        <v>7</v>
      </c>
      <c r="D17" s="5" t="s">
        <v>7</v>
      </c>
      <c r="E17" s="5" t="s">
        <v>6</v>
      </c>
      <c r="F17" s="5" t="s">
        <v>6</v>
      </c>
      <c r="G17" s="13" t="s">
        <v>6</v>
      </c>
      <c r="H17" s="44">
        <f t="shared" si="1"/>
        <v>115</v>
      </c>
      <c r="I17" s="45">
        <f t="shared" si="0"/>
        <v>138</v>
      </c>
      <c r="J17" s="45">
        <f t="shared" si="0"/>
        <v>184</v>
      </c>
      <c r="K17" s="47">
        <f t="shared" si="0"/>
        <v>276</v>
      </c>
      <c r="L17" s="109" cm="1">
        <f t="array" ref="L17">IFERROR(INDEX(H17:K17,1,L$13),0)</f>
        <v>0</v>
      </c>
      <c r="M17" s="67">
        <v>2</v>
      </c>
      <c r="N17" s="12" t="s">
        <v>6</v>
      </c>
      <c r="O17" s="5" t="s">
        <v>6</v>
      </c>
      <c r="P17" s="5" t="s">
        <v>7</v>
      </c>
      <c r="Q17" s="13" t="s">
        <v>6</v>
      </c>
      <c r="R17" s="52">
        <f t="shared" si="4"/>
        <v>500</v>
      </c>
      <c r="S17" s="53">
        <f t="shared" si="2"/>
        <v>600</v>
      </c>
      <c r="T17" s="53">
        <f t="shared" si="2"/>
        <v>800</v>
      </c>
      <c r="U17" s="54">
        <f t="shared" si="2"/>
        <v>1200</v>
      </c>
      <c r="V17" s="107" cm="1">
        <f t="array" ref="V17">IFERROR(INDEX(R17:U17,1,V$13),0)</f>
        <v>0</v>
      </c>
      <c r="W17" s="67">
        <v>2</v>
      </c>
      <c r="X17" s="120" t="s">
        <v>6</v>
      </c>
      <c r="Y17" s="64" t="s">
        <v>6</v>
      </c>
      <c r="Z17" s="64" t="s">
        <v>13</v>
      </c>
      <c r="AA17" s="126" t="s">
        <v>6</v>
      </c>
      <c r="AB17" s="52">
        <f t="shared" si="5"/>
        <v>500</v>
      </c>
      <c r="AC17" s="53">
        <f t="shared" si="3"/>
        <v>600</v>
      </c>
      <c r="AD17" s="53">
        <f t="shared" si="3"/>
        <v>800</v>
      </c>
      <c r="AE17" s="54">
        <f t="shared" si="3"/>
        <v>1200</v>
      </c>
      <c r="AF17" s="107" cm="1">
        <f t="array" ref="AF17">IFERROR(INDEX(AB17:AE17,1,AF$13),0)</f>
        <v>0</v>
      </c>
    </row>
    <row r="18" spans="2:32" ht="30" customHeight="1" x14ac:dyDescent="0.35">
      <c r="B18" s="124">
        <v>0.48000000000000004</v>
      </c>
      <c r="C18" s="12" t="s">
        <v>6</v>
      </c>
      <c r="D18" s="5" t="s">
        <v>6</v>
      </c>
      <c r="E18" s="5" t="s">
        <v>7</v>
      </c>
      <c r="F18" s="5" t="s">
        <v>6</v>
      </c>
      <c r="G18" s="13" t="s">
        <v>6</v>
      </c>
      <c r="H18" s="44">
        <f t="shared" si="1"/>
        <v>120.00000000000001</v>
      </c>
      <c r="I18" s="45">
        <f t="shared" si="0"/>
        <v>144</v>
      </c>
      <c r="J18" s="45">
        <f t="shared" si="0"/>
        <v>192.00000000000003</v>
      </c>
      <c r="K18" s="47">
        <f t="shared" si="0"/>
        <v>288</v>
      </c>
      <c r="L18" s="109" cm="1">
        <f t="array" ref="L18">IFERROR(INDEX(H18:K18,1,L$13),0)</f>
        <v>0</v>
      </c>
      <c r="M18" s="67">
        <v>2.5</v>
      </c>
      <c r="N18" s="120" t="s">
        <v>13</v>
      </c>
      <c r="O18" s="64" t="s">
        <v>13</v>
      </c>
      <c r="P18" s="64" t="s">
        <v>6</v>
      </c>
      <c r="Q18" s="13" t="s">
        <v>6</v>
      </c>
      <c r="R18" s="52">
        <f t="shared" si="4"/>
        <v>625</v>
      </c>
      <c r="S18" s="53">
        <f t="shared" si="2"/>
        <v>750</v>
      </c>
      <c r="T18" s="53">
        <f t="shared" si="2"/>
        <v>1000</v>
      </c>
      <c r="U18" s="54">
        <f t="shared" si="2"/>
        <v>1500</v>
      </c>
      <c r="V18" s="107" cm="1">
        <f t="array" ref="V18">IFERROR(INDEX(R18:U18,1,V$13),0)</f>
        <v>0</v>
      </c>
      <c r="W18" s="67">
        <v>2.5</v>
      </c>
      <c r="X18" s="120" t="s">
        <v>13</v>
      </c>
      <c r="Y18" s="64" t="s">
        <v>13</v>
      </c>
      <c r="Z18" s="64" t="s">
        <v>6</v>
      </c>
      <c r="AA18" s="126" t="s">
        <v>6</v>
      </c>
      <c r="AB18" s="52">
        <f t="shared" si="5"/>
        <v>625</v>
      </c>
      <c r="AC18" s="53">
        <f t="shared" si="3"/>
        <v>750</v>
      </c>
      <c r="AD18" s="53">
        <f t="shared" si="3"/>
        <v>1000</v>
      </c>
      <c r="AE18" s="54">
        <f t="shared" si="3"/>
        <v>1500</v>
      </c>
      <c r="AF18" s="107" cm="1">
        <f t="array" ref="AF18">IFERROR(INDEX(AB18:AE18,1,AF$13),0)</f>
        <v>0</v>
      </c>
    </row>
    <row r="19" spans="2:32" ht="30" customHeight="1" x14ac:dyDescent="0.35">
      <c r="B19" s="124">
        <v>0.5</v>
      </c>
      <c r="C19" s="12" t="s">
        <v>7</v>
      </c>
      <c r="D19" s="5" t="s">
        <v>6</v>
      </c>
      <c r="E19" s="5" t="s">
        <v>7</v>
      </c>
      <c r="F19" s="5" t="s">
        <v>6</v>
      </c>
      <c r="G19" s="13" t="s">
        <v>6</v>
      </c>
      <c r="H19" s="44">
        <f t="shared" si="1"/>
        <v>125</v>
      </c>
      <c r="I19" s="45">
        <f t="shared" si="0"/>
        <v>150</v>
      </c>
      <c r="J19" s="45">
        <f t="shared" si="0"/>
        <v>200</v>
      </c>
      <c r="K19" s="47">
        <f t="shared" si="0"/>
        <v>300</v>
      </c>
      <c r="L19" s="109" cm="1">
        <f t="array" ref="L19">IFERROR(INDEX(H19:K19,1,L$13),0)</f>
        <v>0</v>
      </c>
      <c r="M19" s="67">
        <v>3</v>
      </c>
      <c r="N19" s="12" t="s">
        <v>7</v>
      </c>
      <c r="O19" s="5" t="s">
        <v>6</v>
      </c>
      <c r="P19" s="5" t="s">
        <v>7</v>
      </c>
      <c r="Q19" s="13" t="s">
        <v>6</v>
      </c>
      <c r="R19" s="52">
        <f t="shared" si="4"/>
        <v>750</v>
      </c>
      <c r="S19" s="53">
        <f t="shared" si="2"/>
        <v>900</v>
      </c>
      <c r="T19" s="53">
        <f t="shared" si="2"/>
        <v>1200</v>
      </c>
      <c r="U19" s="54">
        <f t="shared" si="2"/>
        <v>1800</v>
      </c>
      <c r="V19" s="107" cm="1">
        <f t="array" ref="V19">IFERROR(INDEX(R19:U19,1,V$13),0)</f>
        <v>0</v>
      </c>
      <c r="W19" s="67">
        <v>3</v>
      </c>
      <c r="X19" s="12" t="s">
        <v>7</v>
      </c>
      <c r="Y19" s="5" t="s">
        <v>6</v>
      </c>
      <c r="Z19" s="5" t="s">
        <v>7</v>
      </c>
      <c r="AA19" s="13" t="s">
        <v>6</v>
      </c>
      <c r="AB19" s="52">
        <f t="shared" si="5"/>
        <v>750</v>
      </c>
      <c r="AC19" s="53">
        <f t="shared" si="3"/>
        <v>900</v>
      </c>
      <c r="AD19" s="53">
        <f t="shared" si="3"/>
        <v>1200</v>
      </c>
      <c r="AE19" s="54">
        <f t="shared" si="3"/>
        <v>1800</v>
      </c>
      <c r="AF19" s="107" cm="1">
        <f t="array" ref="AF19">IFERROR(INDEX(AB19:AE19,1,AF$13),0)</f>
        <v>0</v>
      </c>
    </row>
    <row r="20" spans="2:32" ht="30" customHeight="1" x14ac:dyDescent="0.35">
      <c r="B20" s="124">
        <v>0.52</v>
      </c>
      <c r="C20" s="12" t="s">
        <v>6</v>
      </c>
      <c r="D20" s="5" t="s">
        <v>7</v>
      </c>
      <c r="E20" s="5" t="s">
        <v>7</v>
      </c>
      <c r="F20" s="5" t="s">
        <v>6</v>
      </c>
      <c r="G20" s="13" t="s">
        <v>6</v>
      </c>
      <c r="H20" s="44">
        <f t="shared" si="1"/>
        <v>130</v>
      </c>
      <c r="I20" s="45">
        <f t="shared" si="0"/>
        <v>156</v>
      </c>
      <c r="J20" s="45">
        <f t="shared" si="0"/>
        <v>208</v>
      </c>
      <c r="K20" s="47">
        <f t="shared" si="0"/>
        <v>312</v>
      </c>
      <c r="L20" s="109" cm="1">
        <f t="array" ref="L20">IFERROR(INDEX(H20:K20,1,L$13),0)</f>
        <v>0</v>
      </c>
      <c r="M20" s="67">
        <v>3.5</v>
      </c>
      <c r="N20" s="12" t="s">
        <v>6</v>
      </c>
      <c r="O20" s="5" t="s">
        <v>7</v>
      </c>
      <c r="P20" s="5" t="s">
        <v>7</v>
      </c>
      <c r="Q20" s="13" t="s">
        <v>6</v>
      </c>
      <c r="R20" s="52">
        <f t="shared" si="4"/>
        <v>875</v>
      </c>
      <c r="S20" s="53">
        <f t="shared" si="2"/>
        <v>1050</v>
      </c>
      <c r="T20" s="53">
        <f t="shared" si="2"/>
        <v>1400</v>
      </c>
      <c r="U20" s="54">
        <f t="shared" si="2"/>
        <v>2100</v>
      </c>
      <c r="V20" s="107" cm="1">
        <f t="array" ref="V20">IFERROR(INDEX(R20:U20,1,V$13),0)</f>
        <v>0</v>
      </c>
      <c r="W20" s="67">
        <v>3.5</v>
      </c>
      <c r="X20" s="12" t="s">
        <v>6</v>
      </c>
      <c r="Y20" s="5" t="s">
        <v>7</v>
      </c>
      <c r="Z20" s="5" t="s">
        <v>7</v>
      </c>
      <c r="AA20" s="13" t="s">
        <v>6</v>
      </c>
      <c r="AB20" s="52">
        <f t="shared" si="5"/>
        <v>875</v>
      </c>
      <c r="AC20" s="53">
        <f t="shared" si="3"/>
        <v>1050</v>
      </c>
      <c r="AD20" s="53">
        <f t="shared" si="3"/>
        <v>1400</v>
      </c>
      <c r="AE20" s="54">
        <f t="shared" si="3"/>
        <v>2100</v>
      </c>
      <c r="AF20" s="107" cm="1">
        <f t="array" ref="AF20">IFERROR(INDEX(AB20:AE20,1,AF$13),0)</f>
        <v>0</v>
      </c>
    </row>
    <row r="21" spans="2:32" ht="30" customHeight="1" x14ac:dyDescent="0.35">
      <c r="B21" s="124">
        <v>0.54</v>
      </c>
      <c r="C21" s="12" t="s">
        <v>7</v>
      </c>
      <c r="D21" s="5" t="s">
        <v>7</v>
      </c>
      <c r="E21" s="5" t="s">
        <v>7</v>
      </c>
      <c r="F21" s="5" t="s">
        <v>6</v>
      </c>
      <c r="G21" s="13" t="s">
        <v>6</v>
      </c>
      <c r="H21" s="44">
        <f t="shared" si="1"/>
        <v>135</v>
      </c>
      <c r="I21" s="45">
        <f t="shared" si="0"/>
        <v>162</v>
      </c>
      <c r="J21" s="45">
        <f t="shared" si="0"/>
        <v>216</v>
      </c>
      <c r="K21" s="47">
        <f t="shared" si="0"/>
        <v>324</v>
      </c>
      <c r="L21" s="109" cm="1">
        <f t="array" ref="L21">IFERROR(INDEX(H21:K21,1,L$13),0)</f>
        <v>0</v>
      </c>
      <c r="M21" s="67">
        <v>4.5</v>
      </c>
      <c r="N21" s="12" t="s">
        <v>7</v>
      </c>
      <c r="O21" s="5" t="s">
        <v>7</v>
      </c>
      <c r="P21" s="5" t="s">
        <v>7</v>
      </c>
      <c r="Q21" s="13" t="s">
        <v>6</v>
      </c>
      <c r="R21" s="52">
        <f t="shared" si="4"/>
        <v>1125</v>
      </c>
      <c r="S21" s="53">
        <f t="shared" si="2"/>
        <v>1350</v>
      </c>
      <c r="T21" s="53">
        <f t="shared" si="2"/>
        <v>1800</v>
      </c>
      <c r="U21" s="54">
        <f t="shared" si="2"/>
        <v>2700</v>
      </c>
      <c r="V21" s="107" cm="1">
        <f t="array" ref="V21">IFERROR(INDEX(R21:U21,1,V$13),0)</f>
        <v>0</v>
      </c>
      <c r="W21" s="67">
        <v>4.5</v>
      </c>
      <c r="X21" s="12" t="s">
        <v>7</v>
      </c>
      <c r="Y21" s="5" t="s">
        <v>7</v>
      </c>
      <c r="Z21" s="5" t="s">
        <v>7</v>
      </c>
      <c r="AA21" s="13" t="s">
        <v>6</v>
      </c>
      <c r="AB21" s="52">
        <f t="shared" si="5"/>
        <v>1125</v>
      </c>
      <c r="AC21" s="53">
        <f t="shared" si="3"/>
        <v>1350</v>
      </c>
      <c r="AD21" s="53">
        <f t="shared" si="3"/>
        <v>1800</v>
      </c>
      <c r="AE21" s="54">
        <f t="shared" si="3"/>
        <v>2700</v>
      </c>
      <c r="AF21" s="107" cm="1">
        <f t="array" ref="AF21">IFERROR(INDEX(AB21:AE21,1,AF$13),0)</f>
        <v>0</v>
      </c>
    </row>
    <row r="22" spans="2:32" ht="30" customHeight="1" x14ac:dyDescent="0.35">
      <c r="B22" s="124">
        <v>0.56000000000000005</v>
      </c>
      <c r="C22" s="12" t="s">
        <v>6</v>
      </c>
      <c r="D22" s="5" t="s">
        <v>6</v>
      </c>
      <c r="E22" s="5" t="s">
        <v>6</v>
      </c>
      <c r="F22" s="5" t="s">
        <v>7</v>
      </c>
      <c r="G22" s="13" t="s">
        <v>6</v>
      </c>
      <c r="H22" s="44">
        <f t="shared" si="1"/>
        <v>140</v>
      </c>
      <c r="I22" s="45">
        <f t="shared" si="0"/>
        <v>168.00000000000003</v>
      </c>
      <c r="J22" s="45">
        <f t="shared" si="0"/>
        <v>224.00000000000003</v>
      </c>
      <c r="K22" s="47">
        <f t="shared" si="0"/>
        <v>336.00000000000006</v>
      </c>
      <c r="L22" s="109" cm="1">
        <f t="array" ref="L22">IFERROR(INDEX(H22:K22,1,L$13),0)</f>
        <v>0</v>
      </c>
      <c r="M22" s="67">
        <v>5.5</v>
      </c>
      <c r="N22" s="12" t="s">
        <v>6</v>
      </c>
      <c r="O22" s="5" t="s">
        <v>6</v>
      </c>
      <c r="P22" s="5" t="s">
        <v>6</v>
      </c>
      <c r="Q22" s="13" t="s">
        <v>7</v>
      </c>
      <c r="R22" s="52">
        <f t="shared" si="4"/>
        <v>1375</v>
      </c>
      <c r="S22" s="53">
        <f t="shared" si="2"/>
        <v>1650</v>
      </c>
      <c r="T22" s="53">
        <f t="shared" si="2"/>
        <v>2200</v>
      </c>
      <c r="U22" s="54">
        <f t="shared" si="2"/>
        <v>3300</v>
      </c>
      <c r="V22" s="107" cm="1">
        <f t="array" ref="V22">IFERROR(INDEX(R22:U22,1,V$13),0)</f>
        <v>0</v>
      </c>
      <c r="W22" s="67">
        <v>5.5</v>
      </c>
      <c r="X22" s="12" t="s">
        <v>6</v>
      </c>
      <c r="Y22" s="5" t="s">
        <v>6</v>
      </c>
      <c r="Z22" s="5" t="s">
        <v>6</v>
      </c>
      <c r="AA22" s="13" t="s">
        <v>7</v>
      </c>
      <c r="AB22" s="52">
        <f t="shared" si="5"/>
        <v>1375</v>
      </c>
      <c r="AC22" s="53">
        <f t="shared" si="3"/>
        <v>1650</v>
      </c>
      <c r="AD22" s="53">
        <f t="shared" si="3"/>
        <v>2200</v>
      </c>
      <c r="AE22" s="54">
        <f t="shared" si="3"/>
        <v>3300</v>
      </c>
      <c r="AF22" s="107" cm="1">
        <f t="array" ref="AF22">IFERROR(INDEX(AB22:AE22,1,AF$13),0)</f>
        <v>0</v>
      </c>
    </row>
    <row r="23" spans="2:32" ht="30" customHeight="1" x14ac:dyDescent="0.35">
      <c r="B23" s="124">
        <v>0.58000000000000007</v>
      </c>
      <c r="C23" s="12" t="s">
        <v>7</v>
      </c>
      <c r="D23" s="5" t="s">
        <v>6</v>
      </c>
      <c r="E23" s="5" t="s">
        <v>6</v>
      </c>
      <c r="F23" s="5" t="s">
        <v>7</v>
      </c>
      <c r="G23" s="13" t="s">
        <v>6</v>
      </c>
      <c r="H23" s="44">
        <f t="shared" si="1"/>
        <v>145.00000000000003</v>
      </c>
      <c r="I23" s="45">
        <f t="shared" si="0"/>
        <v>174.00000000000003</v>
      </c>
      <c r="J23" s="45">
        <f t="shared" si="0"/>
        <v>232.00000000000003</v>
      </c>
      <c r="K23" s="47">
        <f t="shared" si="0"/>
        <v>348.00000000000006</v>
      </c>
      <c r="L23" s="109" cm="1">
        <f t="array" ref="L23">IFERROR(INDEX(H23:K23,1,L$13),0)</f>
        <v>0</v>
      </c>
      <c r="M23" s="67">
        <v>6.5</v>
      </c>
      <c r="N23" s="12" t="s">
        <v>7</v>
      </c>
      <c r="O23" s="5" t="s">
        <v>6</v>
      </c>
      <c r="P23" s="5" t="s">
        <v>6</v>
      </c>
      <c r="Q23" s="13" t="s">
        <v>7</v>
      </c>
      <c r="R23" s="52">
        <f t="shared" si="4"/>
        <v>1625</v>
      </c>
      <c r="S23" s="53">
        <f t="shared" si="2"/>
        <v>1950</v>
      </c>
      <c r="T23" s="53">
        <f t="shared" si="2"/>
        <v>2600</v>
      </c>
      <c r="U23" s="54">
        <f t="shared" si="2"/>
        <v>3900</v>
      </c>
      <c r="V23" s="107" cm="1">
        <f t="array" ref="V23">IFERROR(INDEX(R23:U23,1,V$13),0)</f>
        <v>0</v>
      </c>
      <c r="W23" s="67">
        <v>6.5</v>
      </c>
      <c r="X23" s="12" t="s">
        <v>7</v>
      </c>
      <c r="Y23" s="5" t="s">
        <v>6</v>
      </c>
      <c r="Z23" s="5" t="s">
        <v>6</v>
      </c>
      <c r="AA23" s="13" t="s">
        <v>7</v>
      </c>
      <c r="AB23" s="52">
        <f t="shared" si="5"/>
        <v>1625</v>
      </c>
      <c r="AC23" s="53">
        <f t="shared" si="3"/>
        <v>1950</v>
      </c>
      <c r="AD23" s="53">
        <f t="shared" si="3"/>
        <v>2600</v>
      </c>
      <c r="AE23" s="54">
        <f t="shared" si="3"/>
        <v>3900</v>
      </c>
      <c r="AF23" s="107" cm="1">
        <f t="array" ref="AF23">IFERROR(INDEX(AB23:AE23,1,AF$13),0)</f>
        <v>0</v>
      </c>
    </row>
    <row r="24" spans="2:32" ht="30" customHeight="1" x14ac:dyDescent="0.35">
      <c r="B24" s="124">
        <v>0.6</v>
      </c>
      <c r="C24" s="12" t="s">
        <v>6</v>
      </c>
      <c r="D24" s="5" t="s">
        <v>7</v>
      </c>
      <c r="E24" s="5" t="s">
        <v>6</v>
      </c>
      <c r="F24" s="5" t="s">
        <v>7</v>
      </c>
      <c r="G24" s="13" t="s">
        <v>6</v>
      </c>
      <c r="H24" s="44">
        <f t="shared" si="1"/>
        <v>150</v>
      </c>
      <c r="I24" s="45">
        <f t="shared" si="0"/>
        <v>180</v>
      </c>
      <c r="J24" s="45">
        <f t="shared" si="0"/>
        <v>240</v>
      </c>
      <c r="K24" s="47">
        <f t="shared" si="0"/>
        <v>360</v>
      </c>
      <c r="L24" s="109" cm="1">
        <f t="array" ref="L24">IFERROR(INDEX(H24:K24,1,L$13),0)</f>
        <v>0</v>
      </c>
      <c r="M24" s="67">
        <v>7</v>
      </c>
      <c r="N24" s="12" t="s">
        <v>6</v>
      </c>
      <c r="O24" s="5" t="s">
        <v>7</v>
      </c>
      <c r="P24" s="5" t="s">
        <v>6</v>
      </c>
      <c r="Q24" s="13" t="s">
        <v>7</v>
      </c>
      <c r="R24" s="52">
        <f t="shared" si="4"/>
        <v>1750</v>
      </c>
      <c r="S24" s="53">
        <f t="shared" si="2"/>
        <v>2100</v>
      </c>
      <c r="T24" s="53">
        <f t="shared" si="2"/>
        <v>2800</v>
      </c>
      <c r="U24" s="54">
        <f t="shared" si="2"/>
        <v>4200</v>
      </c>
      <c r="V24" s="107" cm="1">
        <f t="array" ref="V24">IFERROR(INDEX(R24:U24,1,V$13),0)</f>
        <v>0</v>
      </c>
      <c r="W24" s="67">
        <v>7</v>
      </c>
      <c r="X24" s="12" t="s">
        <v>6</v>
      </c>
      <c r="Y24" s="5" t="s">
        <v>7</v>
      </c>
      <c r="Z24" s="5" t="s">
        <v>6</v>
      </c>
      <c r="AA24" s="13" t="s">
        <v>7</v>
      </c>
      <c r="AB24" s="52">
        <f t="shared" si="5"/>
        <v>1750</v>
      </c>
      <c r="AC24" s="53">
        <f t="shared" si="3"/>
        <v>2100</v>
      </c>
      <c r="AD24" s="53">
        <f t="shared" si="3"/>
        <v>2800</v>
      </c>
      <c r="AE24" s="54">
        <f t="shared" si="3"/>
        <v>4200</v>
      </c>
      <c r="AF24" s="107" cm="1">
        <f t="array" ref="AF24">IFERROR(INDEX(AB24:AE24,1,AF$13),0)</f>
        <v>0</v>
      </c>
    </row>
    <row r="25" spans="2:32" ht="30" customHeight="1" x14ac:dyDescent="0.35">
      <c r="B25" s="124">
        <v>0.62</v>
      </c>
      <c r="C25" s="12" t="s">
        <v>7</v>
      </c>
      <c r="D25" s="5" t="s">
        <v>7</v>
      </c>
      <c r="E25" s="5" t="s">
        <v>6</v>
      </c>
      <c r="F25" s="5" t="s">
        <v>7</v>
      </c>
      <c r="G25" s="13" t="s">
        <v>6</v>
      </c>
      <c r="H25" s="44">
        <f t="shared" si="1"/>
        <v>155</v>
      </c>
      <c r="I25" s="45">
        <f t="shared" si="0"/>
        <v>186</v>
      </c>
      <c r="J25" s="45">
        <f t="shared" si="0"/>
        <v>248</v>
      </c>
      <c r="K25" s="47">
        <f t="shared" si="0"/>
        <v>372</v>
      </c>
      <c r="L25" s="109" cm="1">
        <f t="array" ref="L25">IFERROR(INDEX(H25:K25,1,L$13),0)</f>
        <v>0</v>
      </c>
      <c r="M25" s="67">
        <v>7.5</v>
      </c>
      <c r="N25" s="121" t="s">
        <v>14</v>
      </c>
      <c r="O25" s="65" t="s">
        <v>14</v>
      </c>
      <c r="P25" s="65" t="s">
        <v>7</v>
      </c>
      <c r="Q25" s="122" t="s">
        <v>7</v>
      </c>
      <c r="R25" s="52">
        <f t="shared" si="4"/>
        <v>1875</v>
      </c>
      <c r="S25" s="53">
        <f t="shared" si="2"/>
        <v>2250</v>
      </c>
      <c r="T25" s="53">
        <f t="shared" si="2"/>
        <v>3000</v>
      </c>
      <c r="U25" s="54">
        <f t="shared" si="2"/>
        <v>4500</v>
      </c>
      <c r="V25" s="107" cm="1">
        <f t="array" ref="V25">IFERROR(INDEX(R25:U25,1,V$13),0)</f>
        <v>0</v>
      </c>
      <c r="W25" s="67">
        <v>7.5</v>
      </c>
      <c r="X25" s="120" t="s">
        <v>6</v>
      </c>
      <c r="Y25" s="64" t="s">
        <v>6</v>
      </c>
      <c r="Z25" s="64" t="s">
        <v>13</v>
      </c>
      <c r="AA25" s="126" t="s">
        <v>13</v>
      </c>
      <c r="AB25" s="52">
        <f t="shared" si="5"/>
        <v>1875</v>
      </c>
      <c r="AC25" s="53">
        <f t="shared" si="3"/>
        <v>2250</v>
      </c>
      <c r="AD25" s="53">
        <f t="shared" si="3"/>
        <v>3000</v>
      </c>
      <c r="AE25" s="54">
        <f t="shared" si="3"/>
        <v>4500</v>
      </c>
      <c r="AF25" s="107" cm="1">
        <f t="array" ref="AF25">IFERROR(INDEX(AB25:AE25,1,AF$13),0)</f>
        <v>0</v>
      </c>
    </row>
    <row r="26" spans="2:32" ht="30" customHeight="1" x14ac:dyDescent="0.35">
      <c r="B26" s="124">
        <v>0.64</v>
      </c>
      <c r="C26" s="12" t="s">
        <v>6</v>
      </c>
      <c r="D26" s="5" t="s">
        <v>6</v>
      </c>
      <c r="E26" s="5" t="s">
        <v>7</v>
      </c>
      <c r="F26" s="5" t="s">
        <v>7</v>
      </c>
      <c r="G26" s="13" t="s">
        <v>6</v>
      </c>
      <c r="H26" s="44">
        <f t="shared" si="1"/>
        <v>160</v>
      </c>
      <c r="I26" s="45">
        <f t="shared" si="0"/>
        <v>192</v>
      </c>
      <c r="J26" s="45">
        <f t="shared" si="0"/>
        <v>256</v>
      </c>
      <c r="K26" s="47">
        <f t="shared" si="0"/>
        <v>384</v>
      </c>
      <c r="L26" s="109" cm="1">
        <f t="array" ref="L26">IFERROR(INDEX(H26:K26,1,L$13),0)</f>
        <v>0</v>
      </c>
      <c r="M26" s="67">
        <v>8</v>
      </c>
      <c r="N26" s="121" t="s">
        <v>7</v>
      </c>
      <c r="O26" s="65" t="s">
        <v>7</v>
      </c>
      <c r="P26" s="65" t="s">
        <v>14</v>
      </c>
      <c r="Q26" s="122" t="s">
        <v>7</v>
      </c>
      <c r="R26" s="52">
        <f t="shared" si="4"/>
        <v>2000</v>
      </c>
      <c r="S26" s="53">
        <f t="shared" si="2"/>
        <v>2400</v>
      </c>
      <c r="T26" s="53">
        <f t="shared" si="2"/>
        <v>3200</v>
      </c>
      <c r="U26" s="54">
        <f t="shared" si="2"/>
        <v>4800</v>
      </c>
      <c r="V26" s="107" cm="1">
        <f t="array" ref="V26">IFERROR(INDEX(R26:U26,1,V$13),0)</f>
        <v>0</v>
      </c>
      <c r="W26" s="67">
        <v>8</v>
      </c>
      <c r="X26" s="120" t="s">
        <v>13</v>
      </c>
      <c r="Y26" s="64" t="s">
        <v>13</v>
      </c>
      <c r="Z26" s="64" t="s">
        <v>6</v>
      </c>
      <c r="AA26" s="126" t="s">
        <v>13</v>
      </c>
      <c r="AB26" s="52">
        <f t="shared" si="5"/>
        <v>2000</v>
      </c>
      <c r="AC26" s="53">
        <f t="shared" si="3"/>
        <v>2400</v>
      </c>
      <c r="AD26" s="53">
        <f t="shared" si="3"/>
        <v>3200</v>
      </c>
      <c r="AE26" s="54">
        <f t="shared" si="3"/>
        <v>4800</v>
      </c>
      <c r="AF26" s="107" cm="1">
        <f t="array" ref="AF26">IFERROR(INDEX(AB26:AE26,1,AF$13),0)</f>
        <v>0</v>
      </c>
    </row>
    <row r="27" spans="2:32" ht="30" customHeight="1" x14ac:dyDescent="0.35">
      <c r="B27" s="124">
        <v>0.66</v>
      </c>
      <c r="C27" s="12" t="s">
        <v>7</v>
      </c>
      <c r="D27" s="5" t="s">
        <v>6</v>
      </c>
      <c r="E27" s="5" t="s">
        <v>7</v>
      </c>
      <c r="F27" s="5" t="s">
        <v>7</v>
      </c>
      <c r="G27" s="13" t="s">
        <v>6</v>
      </c>
      <c r="H27" s="44">
        <f t="shared" si="1"/>
        <v>165</v>
      </c>
      <c r="I27" s="45">
        <f t="shared" si="0"/>
        <v>198</v>
      </c>
      <c r="J27" s="45">
        <f t="shared" si="0"/>
        <v>264</v>
      </c>
      <c r="K27" s="47">
        <f t="shared" si="0"/>
        <v>396</v>
      </c>
      <c r="L27" s="109" cm="1">
        <f t="array" ref="L27">IFERROR(INDEX(H27:K27,1,L$13),0)</f>
        <v>0</v>
      </c>
      <c r="M27" s="67">
        <v>8.5</v>
      </c>
      <c r="N27" s="12" t="s">
        <v>7</v>
      </c>
      <c r="O27" s="5" t="s">
        <v>6</v>
      </c>
      <c r="P27" s="5" t="s">
        <v>7</v>
      </c>
      <c r="Q27" s="13" t="s">
        <v>7</v>
      </c>
      <c r="R27" s="52">
        <f t="shared" si="4"/>
        <v>2125</v>
      </c>
      <c r="S27" s="53">
        <f t="shared" si="2"/>
        <v>2550</v>
      </c>
      <c r="T27" s="53">
        <f t="shared" si="2"/>
        <v>3400</v>
      </c>
      <c r="U27" s="54">
        <f t="shared" si="2"/>
        <v>5100</v>
      </c>
      <c r="V27" s="107" cm="1">
        <f t="array" ref="V27">IFERROR(INDEX(R27:U27,1,V$13),0)</f>
        <v>0</v>
      </c>
      <c r="W27" s="67">
        <v>8.5</v>
      </c>
      <c r="X27" s="12" t="s">
        <v>7</v>
      </c>
      <c r="Y27" s="5" t="s">
        <v>6</v>
      </c>
      <c r="Z27" s="5" t="s">
        <v>7</v>
      </c>
      <c r="AA27" s="13" t="s">
        <v>7</v>
      </c>
      <c r="AB27" s="52">
        <f t="shared" si="5"/>
        <v>2125</v>
      </c>
      <c r="AC27" s="53">
        <f t="shared" si="3"/>
        <v>2550</v>
      </c>
      <c r="AD27" s="53">
        <f t="shared" si="3"/>
        <v>3400</v>
      </c>
      <c r="AE27" s="54">
        <f t="shared" si="3"/>
        <v>5100</v>
      </c>
      <c r="AF27" s="107" cm="1">
        <f t="array" ref="AF27">IFERROR(INDEX(AB27:AE27,1,AF$13),0)</f>
        <v>0</v>
      </c>
    </row>
    <row r="28" spans="2:32" ht="30" customHeight="1" x14ac:dyDescent="0.35">
      <c r="B28" s="124">
        <v>0.68</v>
      </c>
      <c r="C28" s="12" t="s">
        <v>6</v>
      </c>
      <c r="D28" s="5" t="s">
        <v>7</v>
      </c>
      <c r="E28" s="5" t="s">
        <v>7</v>
      </c>
      <c r="F28" s="5" t="s">
        <v>7</v>
      </c>
      <c r="G28" s="13" t="s">
        <v>6</v>
      </c>
      <c r="H28" s="44">
        <f t="shared" si="1"/>
        <v>170</v>
      </c>
      <c r="I28" s="45">
        <f t="shared" si="0"/>
        <v>204.00000000000003</v>
      </c>
      <c r="J28" s="45">
        <f t="shared" si="0"/>
        <v>272</v>
      </c>
      <c r="K28" s="47">
        <f t="shared" si="0"/>
        <v>408.00000000000006</v>
      </c>
      <c r="L28" s="109" cm="1">
        <f t="array" ref="L28">IFERROR(INDEX(H28:K28,1,L$13),0)</f>
        <v>0</v>
      </c>
      <c r="M28" s="67">
        <v>9</v>
      </c>
      <c r="N28" s="12" t="s">
        <v>6</v>
      </c>
      <c r="O28" s="5" t="s">
        <v>7</v>
      </c>
      <c r="P28" s="5" t="s">
        <v>7</v>
      </c>
      <c r="Q28" s="13" t="s">
        <v>7</v>
      </c>
      <c r="R28" s="52">
        <f t="shared" si="4"/>
        <v>2250</v>
      </c>
      <c r="S28" s="53">
        <f t="shared" si="2"/>
        <v>2700</v>
      </c>
      <c r="T28" s="53">
        <f t="shared" si="2"/>
        <v>3600</v>
      </c>
      <c r="U28" s="54">
        <f t="shared" si="2"/>
        <v>5400</v>
      </c>
      <c r="V28" s="107" cm="1">
        <f t="array" ref="V28">IFERROR(INDEX(R28:U28,1,V$13),0)</f>
        <v>0</v>
      </c>
      <c r="W28" s="67">
        <v>9</v>
      </c>
      <c r="X28" s="12" t="s">
        <v>6</v>
      </c>
      <c r="Y28" s="5" t="s">
        <v>7</v>
      </c>
      <c r="Z28" s="5" t="s">
        <v>7</v>
      </c>
      <c r="AA28" s="13" t="s">
        <v>7</v>
      </c>
      <c r="AB28" s="52">
        <f t="shared" si="5"/>
        <v>2250</v>
      </c>
      <c r="AC28" s="53">
        <f t="shared" si="3"/>
        <v>2700</v>
      </c>
      <c r="AD28" s="53">
        <f t="shared" si="3"/>
        <v>3600</v>
      </c>
      <c r="AE28" s="54">
        <f t="shared" si="3"/>
        <v>5400</v>
      </c>
      <c r="AF28" s="107" cm="1">
        <f t="array" ref="AF28">IFERROR(INDEX(AB28:AE28,1,AF$13),0)</f>
        <v>0</v>
      </c>
    </row>
    <row r="29" spans="2:32" ht="29" thickBot="1" x14ac:dyDescent="0.4">
      <c r="B29" s="124">
        <v>0.70000000000000007</v>
      </c>
      <c r="C29" s="12" t="s">
        <v>7</v>
      </c>
      <c r="D29" s="5" t="s">
        <v>7</v>
      </c>
      <c r="E29" s="5" t="s">
        <v>7</v>
      </c>
      <c r="F29" s="5" t="s">
        <v>7</v>
      </c>
      <c r="G29" s="13" t="s">
        <v>6</v>
      </c>
      <c r="H29" s="44">
        <f t="shared" si="1"/>
        <v>175.00000000000003</v>
      </c>
      <c r="I29" s="45">
        <f t="shared" si="0"/>
        <v>210.00000000000003</v>
      </c>
      <c r="J29" s="45">
        <f t="shared" si="0"/>
        <v>280</v>
      </c>
      <c r="K29" s="47">
        <f t="shared" si="0"/>
        <v>420.00000000000006</v>
      </c>
      <c r="L29" s="109" cm="1">
        <f t="array" ref="L29">IFERROR(INDEX(H29:K29,1,L$13),0)</f>
        <v>0</v>
      </c>
      <c r="M29" s="68">
        <v>10</v>
      </c>
      <c r="N29" s="27" t="s">
        <v>7</v>
      </c>
      <c r="O29" s="14" t="s">
        <v>7</v>
      </c>
      <c r="P29" s="14" t="s">
        <v>7</v>
      </c>
      <c r="Q29" s="15" t="s">
        <v>7</v>
      </c>
      <c r="R29" s="55">
        <f t="shared" si="4"/>
        <v>2500</v>
      </c>
      <c r="S29" s="56">
        <f t="shared" si="2"/>
        <v>3000</v>
      </c>
      <c r="T29" s="56">
        <f t="shared" si="2"/>
        <v>4000</v>
      </c>
      <c r="U29" s="57">
        <f t="shared" si="2"/>
        <v>6000</v>
      </c>
      <c r="V29" s="107" cm="1">
        <f t="array" ref="V29">IFERROR(INDEX(R29:U29,1,V$13),0)</f>
        <v>0</v>
      </c>
      <c r="W29" s="68">
        <v>10</v>
      </c>
      <c r="X29" s="27" t="s">
        <v>7</v>
      </c>
      <c r="Y29" s="14" t="s">
        <v>7</v>
      </c>
      <c r="Z29" s="14" t="s">
        <v>7</v>
      </c>
      <c r="AA29" s="15" t="s">
        <v>7</v>
      </c>
      <c r="AB29" s="55">
        <f t="shared" si="5"/>
        <v>2500</v>
      </c>
      <c r="AC29" s="56">
        <f t="shared" si="3"/>
        <v>3000</v>
      </c>
      <c r="AD29" s="56">
        <f t="shared" si="3"/>
        <v>4000</v>
      </c>
      <c r="AE29" s="57">
        <f t="shared" si="3"/>
        <v>6000</v>
      </c>
      <c r="AF29" s="107" cm="1">
        <f t="array" ref="AF29">IFERROR(INDEX(AB29:AE29,1,AF$13),0)</f>
        <v>0</v>
      </c>
    </row>
    <row r="30" spans="2:32" ht="30" customHeight="1" x14ac:dyDescent="0.35">
      <c r="B30" s="124">
        <v>0.72</v>
      </c>
      <c r="C30" s="12" t="s">
        <v>6</v>
      </c>
      <c r="D30" s="5" t="s">
        <v>6</v>
      </c>
      <c r="E30" s="5" t="s">
        <v>6</v>
      </c>
      <c r="F30" s="5" t="s">
        <v>6</v>
      </c>
      <c r="G30" s="13" t="s">
        <v>7</v>
      </c>
      <c r="H30" s="44">
        <f t="shared" si="1"/>
        <v>180</v>
      </c>
      <c r="I30" s="45">
        <f t="shared" si="0"/>
        <v>216</v>
      </c>
      <c r="J30" s="45">
        <f t="shared" si="0"/>
        <v>288</v>
      </c>
      <c r="K30" s="47">
        <f t="shared" si="0"/>
        <v>432</v>
      </c>
      <c r="L30" s="109" cm="1">
        <f t="array" ref="L30">IFERROR(INDEX(H30:K30,1,L$13),0)</f>
        <v>0</v>
      </c>
      <c r="M30" s="6"/>
      <c r="N30" s="1"/>
      <c r="O30" s="1"/>
      <c r="P30" s="1"/>
      <c r="Q30" s="1"/>
      <c r="W30" s="6"/>
      <c r="X30" s="1"/>
      <c r="Y30" s="1"/>
      <c r="Z30" s="1"/>
      <c r="AA30" s="1"/>
    </row>
    <row r="31" spans="2:32" ht="30" customHeight="1" x14ac:dyDescent="0.35">
      <c r="B31" s="124">
        <v>0.74</v>
      </c>
      <c r="C31" s="12" t="s">
        <v>7</v>
      </c>
      <c r="D31" s="5" t="s">
        <v>6</v>
      </c>
      <c r="E31" s="5" t="s">
        <v>6</v>
      </c>
      <c r="F31" s="5" t="s">
        <v>6</v>
      </c>
      <c r="G31" s="13" t="s">
        <v>7</v>
      </c>
      <c r="H31" s="44">
        <f t="shared" si="1"/>
        <v>185</v>
      </c>
      <c r="I31" s="45">
        <f t="shared" si="0"/>
        <v>222</v>
      </c>
      <c r="J31" s="45">
        <f t="shared" si="0"/>
        <v>296</v>
      </c>
      <c r="K31" s="47">
        <f t="shared" si="0"/>
        <v>444</v>
      </c>
      <c r="L31" s="109" cm="1">
        <f t="array" ref="L31">IFERROR(INDEX(H31:K31,1,L$13),0)</f>
        <v>0</v>
      </c>
      <c r="M31" s="6"/>
      <c r="N31" s="1"/>
      <c r="O31" s="1"/>
      <c r="P31" s="1"/>
      <c r="Q31" s="1"/>
      <c r="W31" s="6"/>
      <c r="X31" s="1"/>
      <c r="Y31" s="1"/>
      <c r="Z31" s="1"/>
      <c r="AA31" s="1"/>
    </row>
    <row r="32" spans="2:32" ht="30" customHeight="1" x14ac:dyDescent="0.35">
      <c r="B32" s="124">
        <v>0.76</v>
      </c>
      <c r="C32" s="12" t="s">
        <v>6</v>
      </c>
      <c r="D32" s="5" t="s">
        <v>7</v>
      </c>
      <c r="E32" s="5" t="s">
        <v>6</v>
      </c>
      <c r="F32" s="5" t="s">
        <v>6</v>
      </c>
      <c r="G32" s="13" t="s">
        <v>7</v>
      </c>
      <c r="H32" s="44">
        <f t="shared" si="1"/>
        <v>190</v>
      </c>
      <c r="I32" s="45">
        <f t="shared" si="0"/>
        <v>228</v>
      </c>
      <c r="J32" s="45">
        <f t="shared" si="0"/>
        <v>304</v>
      </c>
      <c r="K32" s="47">
        <f t="shared" si="0"/>
        <v>456</v>
      </c>
      <c r="L32" s="109" cm="1">
        <f t="array" ref="L32">IFERROR(INDEX(H32:K32,1,L$13),0)</f>
        <v>0</v>
      </c>
      <c r="M32" s="6"/>
      <c r="N32" s="1"/>
      <c r="O32" s="1"/>
      <c r="P32" s="1"/>
      <c r="Q32" s="1"/>
      <c r="W32" s="6"/>
      <c r="X32" s="1"/>
      <c r="Y32" s="1"/>
      <c r="Z32" s="1"/>
      <c r="AA32" s="1"/>
    </row>
    <row r="33" spans="2:27" ht="30" customHeight="1" x14ac:dyDescent="0.35">
      <c r="B33" s="124">
        <v>0.78</v>
      </c>
      <c r="C33" s="12" t="s">
        <v>7</v>
      </c>
      <c r="D33" s="5" t="s">
        <v>7</v>
      </c>
      <c r="E33" s="5" t="s">
        <v>6</v>
      </c>
      <c r="F33" s="5" t="s">
        <v>6</v>
      </c>
      <c r="G33" s="13" t="s">
        <v>7</v>
      </c>
      <c r="H33" s="44">
        <f t="shared" si="1"/>
        <v>195</v>
      </c>
      <c r="I33" s="45">
        <f t="shared" si="0"/>
        <v>234</v>
      </c>
      <c r="J33" s="45">
        <f t="shared" si="0"/>
        <v>312</v>
      </c>
      <c r="K33" s="47">
        <f t="shared" si="0"/>
        <v>468</v>
      </c>
      <c r="L33" s="109" cm="1">
        <f t="array" ref="L33">IFERROR(INDEX(H33:K33,1,L$13),0)</f>
        <v>0</v>
      </c>
      <c r="M33" s="6"/>
      <c r="N33" s="1"/>
      <c r="O33" s="1"/>
      <c r="P33" s="1"/>
      <c r="Q33" s="1"/>
      <c r="W33" s="6"/>
      <c r="X33" s="1"/>
      <c r="Y33" s="1"/>
      <c r="Z33" s="1"/>
      <c r="AA33" s="1"/>
    </row>
    <row r="34" spans="2:27" ht="30" customHeight="1" x14ac:dyDescent="0.35">
      <c r="B34" s="124">
        <v>0.8</v>
      </c>
      <c r="C34" s="12" t="s">
        <v>6</v>
      </c>
      <c r="D34" s="5" t="s">
        <v>6</v>
      </c>
      <c r="E34" s="5" t="s">
        <v>7</v>
      </c>
      <c r="F34" s="5" t="s">
        <v>6</v>
      </c>
      <c r="G34" s="13" t="s">
        <v>7</v>
      </c>
      <c r="H34" s="44">
        <f t="shared" si="1"/>
        <v>200</v>
      </c>
      <c r="I34" s="45">
        <f t="shared" si="0"/>
        <v>240</v>
      </c>
      <c r="J34" s="45">
        <f t="shared" si="0"/>
        <v>320</v>
      </c>
      <c r="K34" s="47">
        <f t="shared" si="0"/>
        <v>480</v>
      </c>
      <c r="L34" s="109" cm="1">
        <f t="array" ref="L34">IFERROR(INDEX(H34:K34,1,L$13),0)</f>
        <v>0</v>
      </c>
      <c r="M34" s="6"/>
      <c r="N34" s="1"/>
      <c r="O34" s="1"/>
      <c r="P34" s="1"/>
      <c r="Q34" s="1"/>
      <c r="W34" s="6"/>
      <c r="X34" s="1"/>
      <c r="Y34" s="1"/>
      <c r="Z34" s="1"/>
      <c r="AA34" s="1"/>
    </row>
    <row r="35" spans="2:27" ht="30" customHeight="1" x14ac:dyDescent="0.35">
      <c r="B35" s="124">
        <v>0.82000000000000006</v>
      </c>
      <c r="C35" s="12" t="s">
        <v>7</v>
      </c>
      <c r="D35" s="5" t="s">
        <v>6</v>
      </c>
      <c r="E35" s="5" t="s">
        <v>7</v>
      </c>
      <c r="F35" s="5" t="s">
        <v>6</v>
      </c>
      <c r="G35" s="13" t="s">
        <v>7</v>
      </c>
      <c r="H35" s="44">
        <f t="shared" si="1"/>
        <v>205.00000000000003</v>
      </c>
      <c r="I35" s="45">
        <f t="shared" si="0"/>
        <v>246.00000000000003</v>
      </c>
      <c r="J35" s="45">
        <f t="shared" si="0"/>
        <v>328</v>
      </c>
      <c r="K35" s="47">
        <f t="shared" si="0"/>
        <v>492.00000000000006</v>
      </c>
      <c r="L35" s="109" cm="1">
        <f t="array" ref="L35">IFERROR(INDEX(H35:K35,1,L$13),0)</f>
        <v>0</v>
      </c>
      <c r="M35" s="6"/>
      <c r="N35" s="1"/>
      <c r="O35" s="1"/>
      <c r="P35" s="1"/>
      <c r="Q35" s="1"/>
      <c r="W35" s="6"/>
      <c r="X35" s="1"/>
      <c r="Y35" s="1"/>
      <c r="Z35" s="1"/>
      <c r="AA35" s="1"/>
    </row>
    <row r="36" spans="2:27" ht="30" customHeight="1" x14ac:dyDescent="0.35">
      <c r="B36" s="124">
        <v>0.84000000000000008</v>
      </c>
      <c r="C36" s="12" t="s">
        <v>6</v>
      </c>
      <c r="D36" s="5" t="s">
        <v>7</v>
      </c>
      <c r="E36" s="5" t="s">
        <v>7</v>
      </c>
      <c r="F36" s="5" t="s">
        <v>6</v>
      </c>
      <c r="G36" s="13" t="s">
        <v>7</v>
      </c>
      <c r="H36" s="44">
        <f t="shared" si="1"/>
        <v>210.00000000000003</v>
      </c>
      <c r="I36" s="45">
        <f t="shared" si="0"/>
        <v>252.00000000000003</v>
      </c>
      <c r="J36" s="45">
        <f t="shared" si="0"/>
        <v>336.00000000000006</v>
      </c>
      <c r="K36" s="47">
        <f t="shared" si="0"/>
        <v>504.00000000000006</v>
      </c>
      <c r="L36" s="109" cm="1">
        <f t="array" ref="L36">IFERROR(INDEX(H36:K36,1,L$13),0)</f>
        <v>0</v>
      </c>
      <c r="M36" s="6"/>
      <c r="N36" s="1"/>
      <c r="O36" s="1"/>
      <c r="P36" s="1"/>
      <c r="Q36" s="1"/>
      <c r="W36" s="6"/>
      <c r="X36" s="1"/>
      <c r="Y36" s="1"/>
      <c r="Z36" s="1"/>
      <c r="AA36" s="1"/>
    </row>
    <row r="37" spans="2:27" ht="30" customHeight="1" x14ac:dyDescent="0.35">
      <c r="B37" s="124">
        <v>0.8600000000000001</v>
      </c>
      <c r="C37" s="12" t="s">
        <v>7</v>
      </c>
      <c r="D37" s="5" t="s">
        <v>7</v>
      </c>
      <c r="E37" s="5" t="s">
        <v>7</v>
      </c>
      <c r="F37" s="5" t="s">
        <v>6</v>
      </c>
      <c r="G37" s="13" t="s">
        <v>7</v>
      </c>
      <c r="H37" s="44">
        <f t="shared" si="1"/>
        <v>215.00000000000003</v>
      </c>
      <c r="I37" s="45">
        <f t="shared" si="0"/>
        <v>258.00000000000006</v>
      </c>
      <c r="J37" s="45">
        <f t="shared" si="0"/>
        <v>344.00000000000006</v>
      </c>
      <c r="K37" s="47">
        <f t="shared" si="0"/>
        <v>516.00000000000011</v>
      </c>
      <c r="L37" s="109" cm="1">
        <f t="array" ref="L37">IFERROR(INDEX(H37:K37,1,L$13),0)</f>
        <v>0</v>
      </c>
      <c r="M37" s="6"/>
      <c r="N37" s="1"/>
      <c r="O37" s="1"/>
      <c r="P37" s="1"/>
      <c r="Q37" s="1"/>
      <c r="W37" s="6"/>
      <c r="X37" s="1"/>
      <c r="Y37" s="1"/>
      <c r="Z37" s="1"/>
      <c r="AA37" s="1"/>
    </row>
    <row r="38" spans="2:27" ht="30" customHeight="1" x14ac:dyDescent="0.35">
      <c r="B38" s="124">
        <v>0.88000000000000012</v>
      </c>
      <c r="C38" s="12" t="s">
        <v>6</v>
      </c>
      <c r="D38" s="5" t="s">
        <v>6</v>
      </c>
      <c r="E38" s="5" t="s">
        <v>6</v>
      </c>
      <c r="F38" s="5" t="s">
        <v>7</v>
      </c>
      <c r="G38" s="13" t="s">
        <v>7</v>
      </c>
      <c r="H38" s="44">
        <f t="shared" si="1"/>
        <v>220.00000000000003</v>
      </c>
      <c r="I38" s="45">
        <f t="shared" si="0"/>
        <v>264.00000000000006</v>
      </c>
      <c r="J38" s="45">
        <f t="shared" si="0"/>
        <v>352.00000000000006</v>
      </c>
      <c r="K38" s="47">
        <f t="shared" si="0"/>
        <v>528.00000000000011</v>
      </c>
      <c r="L38" s="109" cm="1">
        <f t="array" ref="L38">IFERROR(INDEX(H38:K38,1,L$13),0)</f>
        <v>0</v>
      </c>
      <c r="M38" s="6"/>
      <c r="N38" s="1"/>
      <c r="O38" s="1"/>
      <c r="P38" s="1"/>
      <c r="Q38" s="1"/>
      <c r="W38" s="6"/>
      <c r="X38" s="1"/>
      <c r="Y38" s="1"/>
      <c r="Z38" s="1"/>
      <c r="AA38" s="1"/>
    </row>
    <row r="39" spans="2:27" ht="30" customHeight="1" x14ac:dyDescent="0.35">
      <c r="B39" s="124">
        <v>0.90000000000000013</v>
      </c>
      <c r="C39" s="12" t="s">
        <v>7</v>
      </c>
      <c r="D39" s="5" t="s">
        <v>6</v>
      </c>
      <c r="E39" s="5" t="s">
        <v>6</v>
      </c>
      <c r="F39" s="5" t="s">
        <v>7</v>
      </c>
      <c r="G39" s="13" t="s">
        <v>7</v>
      </c>
      <c r="H39" s="44">
        <f t="shared" si="1"/>
        <v>225.00000000000003</v>
      </c>
      <c r="I39" s="45">
        <f t="shared" si="0"/>
        <v>270.00000000000006</v>
      </c>
      <c r="J39" s="45">
        <f t="shared" si="0"/>
        <v>360.00000000000006</v>
      </c>
      <c r="K39" s="47">
        <f t="shared" si="0"/>
        <v>540.00000000000011</v>
      </c>
      <c r="L39" s="109" cm="1">
        <f t="array" ref="L39">IFERROR(INDEX(H39:K39,1,L$13),0)</f>
        <v>0</v>
      </c>
      <c r="M39" s="6"/>
      <c r="N39" s="1"/>
      <c r="O39" s="1"/>
      <c r="P39" s="1"/>
      <c r="Q39" s="1"/>
      <c r="W39" s="6"/>
      <c r="X39" s="1"/>
      <c r="Y39" s="1"/>
      <c r="Z39" s="1"/>
      <c r="AA39" s="1"/>
    </row>
    <row r="40" spans="2:27" ht="30" customHeight="1" x14ac:dyDescent="0.35">
      <c r="B40" s="124">
        <v>0.91999999999999993</v>
      </c>
      <c r="C40" s="12" t="s">
        <v>6</v>
      </c>
      <c r="D40" s="5" t="s">
        <v>7</v>
      </c>
      <c r="E40" s="5" t="s">
        <v>6</v>
      </c>
      <c r="F40" s="5" t="s">
        <v>7</v>
      </c>
      <c r="G40" s="13" t="s">
        <v>7</v>
      </c>
      <c r="H40" s="44">
        <f t="shared" si="1"/>
        <v>229.99999999999997</v>
      </c>
      <c r="I40" s="45">
        <f t="shared" si="0"/>
        <v>276</v>
      </c>
      <c r="J40" s="45">
        <f t="shared" si="0"/>
        <v>368</v>
      </c>
      <c r="K40" s="47">
        <f t="shared" si="0"/>
        <v>552</v>
      </c>
      <c r="L40" s="109" cm="1">
        <f t="array" ref="L40">IFERROR(INDEX(H40:K40,1,L$13),0)</f>
        <v>0</v>
      </c>
      <c r="M40" s="6"/>
      <c r="N40" s="1"/>
      <c r="O40" s="1"/>
      <c r="P40" s="1"/>
      <c r="Q40" s="1"/>
      <c r="W40" s="6"/>
      <c r="X40" s="1"/>
      <c r="Y40" s="1"/>
      <c r="Z40" s="1"/>
      <c r="AA40" s="1"/>
    </row>
    <row r="41" spans="2:27" ht="30" customHeight="1" x14ac:dyDescent="0.35">
      <c r="B41" s="124">
        <v>0.94</v>
      </c>
      <c r="C41" s="12" t="s">
        <v>7</v>
      </c>
      <c r="D41" s="5" t="s">
        <v>7</v>
      </c>
      <c r="E41" s="5" t="s">
        <v>6</v>
      </c>
      <c r="F41" s="5" t="s">
        <v>7</v>
      </c>
      <c r="G41" s="13" t="s">
        <v>7</v>
      </c>
      <c r="H41" s="44">
        <f t="shared" si="1"/>
        <v>235</v>
      </c>
      <c r="I41" s="45">
        <f t="shared" si="0"/>
        <v>282</v>
      </c>
      <c r="J41" s="45">
        <f t="shared" si="0"/>
        <v>376</v>
      </c>
      <c r="K41" s="47">
        <f t="shared" si="0"/>
        <v>564</v>
      </c>
      <c r="L41" s="109" cm="1">
        <f t="array" ref="L41">IFERROR(INDEX(H41:K41,1,L$13),0)</f>
        <v>0</v>
      </c>
      <c r="M41" s="6"/>
      <c r="N41" s="1"/>
      <c r="O41" s="1"/>
      <c r="P41" s="1"/>
      <c r="Q41" s="1"/>
      <c r="W41" s="6"/>
      <c r="X41" s="1"/>
      <c r="Y41" s="1"/>
      <c r="Z41" s="1"/>
      <c r="AA41" s="1"/>
    </row>
    <row r="42" spans="2:27" ht="30" customHeight="1" x14ac:dyDescent="0.35">
      <c r="B42" s="124">
        <v>0.96</v>
      </c>
      <c r="C42" s="12" t="s">
        <v>6</v>
      </c>
      <c r="D42" s="5" t="s">
        <v>6</v>
      </c>
      <c r="E42" s="5" t="s">
        <v>7</v>
      </c>
      <c r="F42" s="5" t="s">
        <v>7</v>
      </c>
      <c r="G42" s="13" t="s">
        <v>7</v>
      </c>
      <c r="H42" s="44">
        <f t="shared" si="1"/>
        <v>240</v>
      </c>
      <c r="I42" s="45">
        <f t="shared" si="0"/>
        <v>288</v>
      </c>
      <c r="J42" s="45">
        <f t="shared" si="0"/>
        <v>384</v>
      </c>
      <c r="K42" s="47">
        <f t="shared" si="0"/>
        <v>576</v>
      </c>
      <c r="L42" s="109" cm="1">
        <f t="array" ref="L42">IFERROR(INDEX(H42:K42,1,L$13),0)</f>
        <v>0</v>
      </c>
      <c r="M42" s="6"/>
      <c r="N42" s="1"/>
      <c r="O42" s="1"/>
      <c r="P42" s="1"/>
      <c r="Q42" s="1"/>
      <c r="W42" s="6"/>
      <c r="X42" s="1"/>
      <c r="Y42" s="1"/>
      <c r="Z42" s="1"/>
      <c r="AA42" s="1"/>
    </row>
    <row r="43" spans="2:27" ht="30" customHeight="1" x14ac:dyDescent="0.35">
      <c r="B43" s="124">
        <v>0.98</v>
      </c>
      <c r="C43" s="12" t="s">
        <v>7</v>
      </c>
      <c r="D43" s="5" t="s">
        <v>6</v>
      </c>
      <c r="E43" s="5" t="s">
        <v>7</v>
      </c>
      <c r="F43" s="5" t="s">
        <v>7</v>
      </c>
      <c r="G43" s="13" t="s">
        <v>7</v>
      </c>
      <c r="H43" s="44">
        <f t="shared" si="1"/>
        <v>245</v>
      </c>
      <c r="I43" s="45">
        <f t="shared" si="0"/>
        <v>294</v>
      </c>
      <c r="J43" s="45">
        <f t="shared" si="0"/>
        <v>392</v>
      </c>
      <c r="K43" s="47">
        <f t="shared" si="0"/>
        <v>588</v>
      </c>
      <c r="L43" s="109" cm="1">
        <f t="array" ref="L43">IFERROR(INDEX(H43:K43,1,L$13),0)</f>
        <v>0</v>
      </c>
      <c r="M43" s="6"/>
      <c r="N43" s="1"/>
      <c r="O43" s="1"/>
      <c r="P43" s="1"/>
      <c r="Q43" s="1"/>
      <c r="W43" s="6"/>
      <c r="X43" s="1"/>
      <c r="Y43" s="1"/>
      <c r="Z43" s="1"/>
      <c r="AA43" s="1"/>
    </row>
    <row r="44" spans="2:27" ht="30" customHeight="1" thickBot="1" x14ac:dyDescent="0.4">
      <c r="B44" s="125">
        <v>1</v>
      </c>
      <c r="C44" s="104" t="s">
        <v>17</v>
      </c>
      <c r="D44" s="14" t="s">
        <v>7</v>
      </c>
      <c r="E44" s="14" t="s">
        <v>7</v>
      </c>
      <c r="F44" s="14" t="s">
        <v>7</v>
      </c>
      <c r="G44" s="15" t="s">
        <v>7</v>
      </c>
      <c r="H44" s="48">
        <f t="shared" si="1"/>
        <v>250</v>
      </c>
      <c r="I44" s="49">
        <f t="shared" si="0"/>
        <v>300</v>
      </c>
      <c r="J44" s="49">
        <f t="shared" si="0"/>
        <v>400</v>
      </c>
      <c r="K44" s="51">
        <f t="shared" si="0"/>
        <v>600</v>
      </c>
      <c r="L44" s="109" cm="1">
        <f t="array" ref="L44">IFERROR(INDEX(H44:K44,1,L$13),0)</f>
        <v>0</v>
      </c>
      <c r="M44" s="6"/>
      <c r="N44" s="1"/>
      <c r="O44" s="1"/>
      <c r="P44" s="1"/>
      <c r="Q44" s="1"/>
      <c r="W44" s="6"/>
      <c r="X44" s="1"/>
      <c r="Y44" s="1"/>
      <c r="Z44" s="1"/>
      <c r="AA44" s="1"/>
    </row>
    <row r="45" spans="2:27" x14ac:dyDescent="0.5">
      <c r="B45" s="6"/>
      <c r="C45" s="1"/>
      <c r="D45" s="1"/>
      <c r="E45" s="1"/>
      <c r="F45" s="1"/>
      <c r="G45" s="1"/>
      <c r="L45" s="110"/>
      <c r="M45" s="6"/>
      <c r="N45" s="1"/>
      <c r="O45" s="1"/>
      <c r="P45" s="1"/>
      <c r="Q45" s="1"/>
      <c r="W45" s="6"/>
      <c r="X45" s="1"/>
      <c r="Y45" s="1"/>
      <c r="Z45" s="1"/>
      <c r="AA45" s="1"/>
    </row>
    <row r="46" spans="2:27" x14ac:dyDescent="0.5">
      <c r="B46" s="147" t="s">
        <v>21</v>
      </c>
      <c r="C46" s="1"/>
      <c r="D46" s="1"/>
      <c r="E46" s="1"/>
      <c r="F46" s="1"/>
      <c r="G46" s="1"/>
      <c r="L46" s="110"/>
      <c r="M46" s="6"/>
      <c r="N46" s="1"/>
      <c r="O46" s="1"/>
      <c r="P46" s="1"/>
      <c r="Q46" s="1"/>
      <c r="W46" s="6"/>
      <c r="X46" s="1"/>
      <c r="Y46" s="1"/>
      <c r="Z46" s="1"/>
      <c r="AA46" s="1"/>
    </row>
    <row r="47" spans="2:27" x14ac:dyDescent="0.5">
      <c r="B47" s="6"/>
      <c r="C47" s="1"/>
      <c r="D47" s="1"/>
      <c r="E47" s="1"/>
      <c r="F47" s="1"/>
      <c r="G47" s="1"/>
      <c r="L47" s="110"/>
      <c r="M47" s="6"/>
      <c r="N47" s="1"/>
      <c r="O47" s="1"/>
      <c r="P47" s="1"/>
      <c r="Q47" s="1"/>
      <c r="W47" s="6"/>
      <c r="X47" s="1"/>
      <c r="Y47" s="1"/>
      <c r="Z47" s="1"/>
      <c r="AA47" s="1"/>
    </row>
    <row r="48" spans="2:27" x14ac:dyDescent="0.5">
      <c r="B48" s="6"/>
      <c r="C48" s="1"/>
      <c r="D48" s="1"/>
      <c r="E48" s="1"/>
      <c r="F48" s="1"/>
      <c r="G48" s="1"/>
      <c r="L48" s="110"/>
      <c r="M48" s="6"/>
      <c r="N48" s="1"/>
      <c r="O48" s="1"/>
      <c r="P48" s="1"/>
      <c r="Q48" s="1"/>
      <c r="W48" s="6"/>
      <c r="X48" s="1"/>
      <c r="Y48" s="1"/>
      <c r="Z48" s="1"/>
      <c r="AA48" s="1"/>
    </row>
    <row r="49" spans="2:27" x14ac:dyDescent="0.5">
      <c r="B49" s="6"/>
      <c r="C49" s="1"/>
      <c r="D49" s="1"/>
      <c r="E49" s="1"/>
      <c r="F49" s="1"/>
      <c r="G49" s="1"/>
      <c r="L49" s="110"/>
      <c r="M49" s="6"/>
      <c r="N49" s="1"/>
      <c r="O49" s="1"/>
      <c r="P49" s="1"/>
      <c r="Q49" s="1"/>
      <c r="W49" s="6"/>
      <c r="X49" s="1"/>
      <c r="Y49" s="1"/>
      <c r="Z49" s="1"/>
      <c r="AA49" s="1"/>
    </row>
    <row r="50" spans="2:27" x14ac:dyDescent="0.5">
      <c r="B50" s="6"/>
      <c r="C50" s="1"/>
      <c r="D50" s="1"/>
      <c r="E50" s="1"/>
      <c r="F50" s="1"/>
      <c r="G50" s="1"/>
      <c r="L50" s="110"/>
      <c r="M50" s="6"/>
      <c r="N50" s="1"/>
      <c r="O50" s="1"/>
      <c r="P50" s="1"/>
      <c r="Q50" s="1"/>
      <c r="W50" s="6"/>
      <c r="X50" s="1"/>
      <c r="Y50" s="1"/>
      <c r="Z50" s="1"/>
      <c r="AA50" s="1"/>
    </row>
    <row r="51" spans="2:27" x14ac:dyDescent="0.5">
      <c r="B51" s="6"/>
      <c r="C51" s="1"/>
      <c r="D51" s="1"/>
      <c r="E51" s="1"/>
      <c r="F51" s="1"/>
      <c r="G51" s="1"/>
      <c r="L51" s="110"/>
      <c r="M51" s="6"/>
      <c r="N51" s="1"/>
      <c r="O51" s="1"/>
      <c r="P51" s="1"/>
      <c r="Q51" s="1"/>
      <c r="W51" s="6"/>
      <c r="X51" s="1"/>
      <c r="Y51" s="1"/>
      <c r="Z51" s="1"/>
      <c r="AA51" s="1"/>
    </row>
    <row r="52" spans="2:27" x14ac:dyDescent="0.5">
      <c r="B52" s="6"/>
      <c r="C52" s="1"/>
      <c r="D52" s="1"/>
      <c r="E52" s="1"/>
      <c r="F52" s="1"/>
      <c r="G52" s="1"/>
      <c r="L52" s="110"/>
      <c r="M52" s="6"/>
      <c r="N52" s="1"/>
      <c r="O52" s="1"/>
      <c r="P52" s="1"/>
      <c r="Q52" s="1"/>
      <c r="W52" s="6"/>
      <c r="X52" s="1"/>
      <c r="Y52" s="1"/>
      <c r="Z52" s="1"/>
      <c r="AA52" s="1"/>
    </row>
    <row r="53" spans="2:27" x14ac:dyDescent="0.5">
      <c r="B53" s="6"/>
      <c r="C53" s="1"/>
      <c r="D53" s="1"/>
      <c r="E53" s="1"/>
      <c r="F53" s="1"/>
      <c r="G53" s="1"/>
      <c r="L53" s="110"/>
      <c r="M53" s="6"/>
      <c r="N53" s="1"/>
      <c r="O53" s="1"/>
      <c r="P53" s="1"/>
      <c r="Q53" s="1"/>
      <c r="W53" s="6"/>
      <c r="X53" s="1"/>
      <c r="Y53" s="1"/>
      <c r="Z53" s="1"/>
      <c r="AA53" s="1"/>
    </row>
    <row r="54" spans="2:27" x14ac:dyDescent="0.5">
      <c r="B54" s="6"/>
      <c r="C54" s="1"/>
      <c r="D54" s="1"/>
      <c r="E54" s="1"/>
      <c r="F54" s="1"/>
      <c r="G54" s="1"/>
      <c r="L54" s="110"/>
      <c r="M54" s="6"/>
      <c r="N54" s="1"/>
      <c r="O54" s="1"/>
      <c r="P54" s="1"/>
      <c r="Q54" s="1"/>
      <c r="W54" s="6"/>
      <c r="X54" s="1"/>
      <c r="Y54" s="1"/>
      <c r="Z54" s="1"/>
      <c r="AA54" s="1"/>
    </row>
    <row r="55" spans="2:27" x14ac:dyDescent="0.5">
      <c r="B55" s="6"/>
      <c r="C55" s="1"/>
      <c r="D55" s="1"/>
      <c r="E55" s="1"/>
      <c r="F55" s="1"/>
      <c r="G55" s="1"/>
      <c r="L55" s="110"/>
      <c r="M55" s="6"/>
      <c r="N55" s="1"/>
      <c r="O55" s="1"/>
      <c r="P55" s="1"/>
      <c r="Q55" s="1"/>
      <c r="W55" s="6"/>
      <c r="X55" s="1"/>
      <c r="Y55" s="1"/>
      <c r="Z55" s="1"/>
      <c r="AA55" s="1"/>
    </row>
    <row r="56" spans="2:27" x14ac:dyDescent="0.5">
      <c r="B56" s="6"/>
      <c r="C56" s="1"/>
      <c r="D56" s="1"/>
      <c r="E56" s="1"/>
      <c r="F56" s="1"/>
      <c r="G56" s="1"/>
      <c r="L56" s="110"/>
      <c r="M56" s="6"/>
      <c r="N56" s="1"/>
      <c r="O56" s="1"/>
      <c r="P56" s="1"/>
      <c r="Q56" s="1"/>
      <c r="W56" s="6"/>
      <c r="X56" s="1"/>
      <c r="Y56" s="1"/>
      <c r="Z56" s="1"/>
      <c r="AA56" s="1"/>
    </row>
    <row r="57" spans="2:27" x14ac:dyDescent="0.5">
      <c r="B57" s="6"/>
      <c r="C57" s="1"/>
      <c r="D57" s="1"/>
      <c r="E57" s="1"/>
      <c r="F57" s="1"/>
      <c r="G57" s="1"/>
      <c r="L57" s="110"/>
      <c r="M57" s="6"/>
      <c r="N57" s="1"/>
      <c r="O57" s="1"/>
      <c r="P57" s="1"/>
      <c r="Q57" s="1"/>
      <c r="W57" s="6"/>
      <c r="X57" s="1"/>
      <c r="Y57" s="1"/>
      <c r="Z57" s="1"/>
      <c r="AA57" s="1"/>
    </row>
    <row r="58" spans="2:27" x14ac:dyDescent="0.5">
      <c r="B58" s="6"/>
      <c r="C58" s="1"/>
      <c r="D58" s="1"/>
      <c r="E58" s="1"/>
      <c r="F58" s="1"/>
      <c r="G58" s="1"/>
      <c r="L58" s="110"/>
      <c r="M58" s="6"/>
      <c r="N58" s="1"/>
      <c r="O58" s="1"/>
      <c r="P58" s="1"/>
      <c r="Q58" s="1"/>
      <c r="W58" s="6"/>
      <c r="X58" s="1"/>
      <c r="Y58" s="1"/>
      <c r="Z58" s="1"/>
      <c r="AA58" s="1"/>
    </row>
    <row r="59" spans="2:27" x14ac:dyDescent="0.5">
      <c r="B59" s="6"/>
      <c r="C59" s="1"/>
      <c r="D59" s="1"/>
      <c r="E59" s="1"/>
      <c r="F59" s="1"/>
      <c r="G59" s="1"/>
      <c r="L59" s="110"/>
      <c r="M59" s="6"/>
      <c r="N59" s="1"/>
      <c r="O59" s="1"/>
      <c r="P59" s="1"/>
      <c r="Q59" s="1"/>
      <c r="W59" s="6"/>
      <c r="X59" s="1"/>
      <c r="Y59" s="1"/>
      <c r="Z59" s="1"/>
      <c r="AA59" s="1"/>
    </row>
    <row r="60" spans="2:27" x14ac:dyDescent="0.5">
      <c r="B60" s="6"/>
      <c r="C60" s="1"/>
      <c r="D60" s="1"/>
      <c r="E60" s="1"/>
      <c r="F60" s="1"/>
      <c r="G60" s="1"/>
      <c r="L60" s="110"/>
      <c r="M60" s="6"/>
      <c r="N60" s="1"/>
      <c r="O60" s="1"/>
      <c r="P60" s="1"/>
      <c r="Q60" s="1"/>
      <c r="W60" s="6"/>
      <c r="X60" s="1"/>
      <c r="Y60" s="1"/>
      <c r="Z60" s="1"/>
      <c r="AA60" s="1"/>
    </row>
    <row r="61" spans="2:27" x14ac:dyDescent="0.5">
      <c r="B61" s="6"/>
      <c r="C61" s="1"/>
      <c r="D61" s="1"/>
      <c r="E61" s="1"/>
      <c r="F61" s="1"/>
      <c r="G61" s="1"/>
      <c r="L61" s="110"/>
      <c r="M61" s="6"/>
      <c r="N61" s="1"/>
      <c r="O61" s="1"/>
      <c r="P61" s="1"/>
      <c r="Q61" s="1"/>
      <c r="W61" s="6"/>
      <c r="X61" s="1"/>
      <c r="Y61" s="1"/>
      <c r="Z61" s="1"/>
      <c r="AA61" s="1"/>
    </row>
    <row r="62" spans="2:27" x14ac:dyDescent="0.5">
      <c r="B62" s="6"/>
      <c r="C62" s="1"/>
      <c r="D62" s="1"/>
      <c r="E62" s="1"/>
      <c r="F62" s="1"/>
      <c r="G62" s="1"/>
      <c r="L62" s="110"/>
      <c r="M62" s="6"/>
      <c r="N62" s="1"/>
      <c r="O62" s="1"/>
      <c r="P62" s="1"/>
      <c r="Q62" s="1"/>
      <c r="W62" s="6"/>
      <c r="X62" s="1"/>
      <c r="Y62" s="1"/>
      <c r="Z62" s="1"/>
      <c r="AA62" s="1"/>
    </row>
    <row r="63" spans="2:27" x14ac:dyDescent="0.5">
      <c r="B63" s="6"/>
      <c r="C63" s="1"/>
      <c r="D63" s="1"/>
      <c r="E63" s="1"/>
      <c r="F63" s="1"/>
      <c r="G63" s="1"/>
      <c r="L63" s="110"/>
      <c r="M63" s="6"/>
      <c r="N63" s="1"/>
      <c r="O63" s="1"/>
      <c r="P63" s="1"/>
      <c r="Q63" s="1"/>
      <c r="W63" s="6"/>
      <c r="X63" s="1"/>
      <c r="Y63" s="1"/>
      <c r="Z63" s="1"/>
      <c r="AA63" s="1"/>
    </row>
    <row r="64" spans="2:27" x14ac:dyDescent="0.5">
      <c r="B64" s="6"/>
      <c r="C64" s="1"/>
      <c r="D64" s="1"/>
      <c r="E64" s="1"/>
      <c r="F64" s="1"/>
      <c r="G64" s="1"/>
      <c r="L64" s="110"/>
      <c r="M64" s="6"/>
      <c r="N64" s="1"/>
      <c r="O64" s="1"/>
      <c r="P64" s="1"/>
      <c r="Q64" s="1"/>
      <c r="W64" s="6"/>
      <c r="X64" s="1"/>
      <c r="Y64" s="1"/>
      <c r="Z64" s="1"/>
      <c r="AA64" s="1"/>
    </row>
    <row r="65" spans="2:27" x14ac:dyDescent="0.5">
      <c r="B65" s="6"/>
      <c r="C65" s="1"/>
      <c r="D65" s="1"/>
      <c r="E65" s="1"/>
      <c r="F65" s="1"/>
      <c r="G65" s="1"/>
      <c r="L65" s="110"/>
      <c r="M65" s="6"/>
      <c r="N65" s="1"/>
      <c r="O65" s="1"/>
      <c r="P65" s="1"/>
      <c r="Q65" s="1"/>
      <c r="W65" s="6"/>
      <c r="X65" s="1"/>
      <c r="Y65" s="1"/>
      <c r="Z65" s="1"/>
      <c r="AA65" s="1"/>
    </row>
    <row r="66" spans="2:27" x14ac:dyDescent="0.5">
      <c r="B66" s="6"/>
      <c r="C66" s="1"/>
      <c r="D66" s="1"/>
      <c r="E66" s="1"/>
      <c r="F66" s="1"/>
      <c r="G66" s="1"/>
      <c r="L66" s="110"/>
      <c r="M66" s="6"/>
      <c r="N66" s="1"/>
      <c r="O66" s="1"/>
      <c r="P66" s="1"/>
      <c r="Q66" s="1"/>
      <c r="W66" s="6"/>
      <c r="X66" s="1"/>
      <c r="Y66" s="1"/>
      <c r="Z66" s="1"/>
      <c r="AA66" s="1"/>
    </row>
    <row r="67" spans="2:27" x14ac:dyDescent="0.5">
      <c r="B67" s="6"/>
      <c r="C67" s="1"/>
      <c r="D67" s="1"/>
      <c r="E67" s="1"/>
      <c r="F67" s="1"/>
      <c r="G67" s="1"/>
      <c r="L67" s="110"/>
      <c r="M67" s="6"/>
      <c r="N67" s="1"/>
      <c r="O67" s="1"/>
      <c r="P67" s="1"/>
      <c r="Q67" s="1"/>
      <c r="W67" s="6"/>
      <c r="X67" s="1"/>
      <c r="Y67" s="1"/>
      <c r="Z67" s="1"/>
      <c r="AA67" s="1"/>
    </row>
    <row r="68" spans="2:27" x14ac:dyDescent="0.5">
      <c r="B68" s="6"/>
      <c r="C68" s="1"/>
      <c r="D68" s="1"/>
      <c r="E68" s="1"/>
      <c r="F68" s="1"/>
      <c r="G68" s="1"/>
      <c r="L68" s="110"/>
      <c r="M68" s="6"/>
      <c r="N68" s="1"/>
      <c r="O68" s="1"/>
      <c r="P68" s="1"/>
      <c r="Q68" s="1"/>
      <c r="W68" s="6"/>
      <c r="X68" s="1"/>
      <c r="Y68" s="1"/>
      <c r="Z68" s="1"/>
      <c r="AA68" s="1"/>
    </row>
    <row r="69" spans="2:27" x14ac:dyDescent="0.5">
      <c r="B69" s="6"/>
      <c r="C69" s="1"/>
      <c r="D69" s="1"/>
      <c r="E69" s="1"/>
      <c r="F69" s="1"/>
      <c r="G69" s="1"/>
      <c r="L69" s="110"/>
      <c r="M69" s="6"/>
      <c r="N69" s="1"/>
      <c r="O69" s="1"/>
      <c r="P69" s="1"/>
      <c r="Q69" s="1"/>
      <c r="W69" s="6"/>
      <c r="X69" s="1"/>
      <c r="Y69" s="1"/>
      <c r="Z69" s="1"/>
      <c r="AA69" s="1"/>
    </row>
    <row r="70" spans="2:27" x14ac:dyDescent="0.5">
      <c r="B70" s="6"/>
      <c r="C70" s="1"/>
      <c r="D70" s="1"/>
      <c r="E70" s="1"/>
      <c r="F70" s="1"/>
      <c r="G70" s="1"/>
      <c r="L70" s="110"/>
      <c r="M70" s="6"/>
      <c r="N70" s="1"/>
      <c r="O70" s="1"/>
      <c r="P70" s="1"/>
      <c r="Q70" s="1"/>
      <c r="W70" s="6"/>
      <c r="X70" s="1"/>
      <c r="Y70" s="1"/>
      <c r="Z70" s="1"/>
      <c r="AA70" s="1"/>
    </row>
    <row r="71" spans="2:27" x14ac:dyDescent="0.5">
      <c r="B71" s="6"/>
      <c r="C71" s="1"/>
      <c r="D71" s="1"/>
      <c r="E71" s="1"/>
      <c r="F71" s="1"/>
      <c r="G71" s="1"/>
      <c r="L71" s="110"/>
      <c r="M71" s="6"/>
      <c r="N71" s="1"/>
      <c r="O71" s="1"/>
      <c r="P71" s="1"/>
      <c r="Q71" s="1"/>
      <c r="W71" s="6"/>
      <c r="X71" s="1"/>
      <c r="Y71" s="1"/>
      <c r="Z71" s="1"/>
      <c r="AA71" s="1"/>
    </row>
    <row r="72" spans="2:27" x14ac:dyDescent="0.5">
      <c r="B72" s="6"/>
      <c r="C72" s="1"/>
      <c r="D72" s="1"/>
      <c r="E72" s="1"/>
      <c r="F72" s="1"/>
      <c r="G72" s="1"/>
      <c r="L72" s="110"/>
      <c r="M72" s="6"/>
      <c r="N72" s="1"/>
      <c r="O72" s="1"/>
      <c r="P72" s="1"/>
      <c r="Q72" s="1"/>
      <c r="W72" s="6"/>
      <c r="X72" s="1"/>
      <c r="Y72" s="1"/>
      <c r="Z72" s="1"/>
      <c r="AA72" s="1"/>
    </row>
    <row r="73" spans="2:27" x14ac:dyDescent="0.5">
      <c r="B73" s="6"/>
      <c r="C73" s="1"/>
      <c r="D73" s="1"/>
      <c r="E73" s="1"/>
      <c r="F73" s="1"/>
      <c r="G73" s="1"/>
      <c r="L73" s="110"/>
      <c r="M73" s="6"/>
      <c r="N73" s="1"/>
      <c r="O73" s="1"/>
      <c r="P73" s="1"/>
      <c r="Q73" s="1"/>
      <c r="W73" s="6"/>
      <c r="X73" s="1"/>
      <c r="Y73" s="1"/>
      <c r="Z73" s="1"/>
      <c r="AA73" s="1"/>
    </row>
    <row r="74" spans="2:27" x14ac:dyDescent="0.5">
      <c r="B74" s="6"/>
      <c r="C74" s="1"/>
      <c r="D74" s="1"/>
      <c r="E74" s="1"/>
      <c r="F74" s="1"/>
      <c r="G74" s="1"/>
      <c r="L74" s="110"/>
      <c r="M74" s="6"/>
      <c r="N74" s="1"/>
      <c r="O74" s="1"/>
      <c r="P74" s="1"/>
      <c r="Q74" s="1"/>
      <c r="W74" s="6"/>
      <c r="X74" s="1"/>
      <c r="Y74" s="1"/>
      <c r="Z74" s="1"/>
      <c r="AA74" s="1"/>
    </row>
    <row r="75" spans="2:27" x14ac:dyDescent="0.5">
      <c r="B75" s="6"/>
      <c r="C75" s="1"/>
      <c r="D75" s="1"/>
      <c r="E75" s="1"/>
      <c r="F75" s="1"/>
      <c r="G75" s="1"/>
      <c r="L75" s="110"/>
      <c r="M75" s="6"/>
      <c r="N75" s="1"/>
      <c r="O75" s="1"/>
      <c r="P75" s="1"/>
      <c r="Q75" s="1"/>
      <c r="W75" s="6"/>
      <c r="X75" s="1"/>
      <c r="Y75" s="1"/>
      <c r="Z75" s="1"/>
      <c r="AA75" s="1"/>
    </row>
    <row r="76" spans="2:27" x14ac:dyDescent="0.5">
      <c r="B76" s="6"/>
      <c r="C76" s="1"/>
      <c r="D76" s="1"/>
      <c r="E76" s="1"/>
      <c r="F76" s="1"/>
      <c r="G76" s="1"/>
      <c r="L76" s="110"/>
      <c r="M76" s="6"/>
      <c r="N76" s="1"/>
      <c r="O76" s="1"/>
      <c r="P76" s="1"/>
      <c r="Q76" s="1"/>
      <c r="W76" s="6"/>
      <c r="X76" s="1"/>
      <c r="Y76" s="1"/>
      <c r="Z76" s="1"/>
      <c r="AA76" s="1"/>
    </row>
    <row r="77" spans="2:27" x14ac:dyDescent="0.5">
      <c r="B77" s="6"/>
      <c r="C77" s="1"/>
      <c r="D77" s="1"/>
      <c r="E77" s="1"/>
      <c r="F77" s="1"/>
      <c r="G77" s="1"/>
      <c r="L77" s="110"/>
      <c r="M77" s="6"/>
      <c r="N77" s="1"/>
      <c r="O77" s="1"/>
      <c r="P77" s="1"/>
      <c r="Q77" s="1"/>
      <c r="W77" s="6"/>
      <c r="X77" s="1"/>
      <c r="Y77" s="1"/>
      <c r="Z77" s="1"/>
      <c r="AA77" s="1"/>
    </row>
    <row r="78" spans="2:27" x14ac:dyDescent="0.5">
      <c r="B78" s="6"/>
      <c r="C78" s="1"/>
      <c r="D78" s="1"/>
      <c r="E78" s="1"/>
      <c r="F78" s="1"/>
      <c r="G78" s="1"/>
      <c r="L78" s="110"/>
      <c r="M78" s="6"/>
      <c r="N78" s="1"/>
      <c r="O78" s="1"/>
      <c r="P78" s="1"/>
      <c r="Q78" s="1"/>
      <c r="W78" s="6"/>
      <c r="X78" s="1"/>
      <c r="Y78" s="1"/>
      <c r="Z78" s="1"/>
      <c r="AA78" s="1"/>
    </row>
    <row r="79" spans="2:27" x14ac:dyDescent="0.5">
      <c r="B79" s="6"/>
      <c r="C79" s="1"/>
      <c r="D79" s="1"/>
      <c r="E79" s="1"/>
      <c r="F79" s="1"/>
      <c r="G79" s="1"/>
      <c r="L79" s="110"/>
      <c r="M79" s="6"/>
      <c r="N79" s="1"/>
      <c r="O79" s="1"/>
      <c r="P79" s="1"/>
      <c r="Q79" s="1"/>
      <c r="W79" s="6"/>
      <c r="X79" s="1"/>
      <c r="Y79" s="1"/>
      <c r="Z79" s="1"/>
      <c r="AA79" s="1"/>
    </row>
    <row r="80" spans="2:27" x14ac:dyDescent="0.5">
      <c r="B80" s="6"/>
      <c r="C80" s="1"/>
      <c r="D80" s="1"/>
      <c r="E80" s="1"/>
      <c r="F80" s="1"/>
      <c r="G80" s="1"/>
      <c r="L80" s="110"/>
      <c r="M80" s="6"/>
      <c r="N80" s="1"/>
      <c r="O80" s="1"/>
      <c r="P80" s="1"/>
      <c r="Q80" s="1"/>
      <c r="W80" s="6"/>
      <c r="X80" s="1"/>
      <c r="Y80" s="1"/>
      <c r="Z80" s="1"/>
      <c r="AA80" s="1"/>
    </row>
    <row r="81" spans="2:27" x14ac:dyDescent="0.5">
      <c r="B81" s="6"/>
      <c r="C81" s="1"/>
      <c r="D81" s="1"/>
      <c r="E81" s="1"/>
      <c r="F81" s="1"/>
      <c r="G81" s="1"/>
      <c r="L81" s="110"/>
      <c r="M81" s="6"/>
      <c r="N81" s="1"/>
      <c r="O81" s="1"/>
      <c r="P81" s="1"/>
      <c r="Q81" s="1"/>
      <c r="W81" s="6"/>
      <c r="X81" s="1"/>
      <c r="Y81" s="1"/>
      <c r="Z81" s="1"/>
      <c r="AA81" s="1"/>
    </row>
    <row r="82" spans="2:27" x14ac:dyDescent="0.5">
      <c r="B82" s="6"/>
      <c r="C82" s="1"/>
      <c r="D82" s="1"/>
      <c r="E82" s="1"/>
      <c r="F82" s="1"/>
      <c r="G82" s="1"/>
      <c r="L82" s="110"/>
      <c r="M82" s="6"/>
      <c r="N82" s="1"/>
      <c r="O82" s="1"/>
      <c r="P82" s="1"/>
      <c r="Q82" s="1"/>
      <c r="W82" s="6"/>
      <c r="X82" s="1"/>
      <c r="Y82" s="1"/>
      <c r="Z82" s="1"/>
      <c r="AA82" s="1"/>
    </row>
    <row r="83" spans="2:27" x14ac:dyDescent="0.5">
      <c r="B83" s="6"/>
      <c r="C83" s="1"/>
      <c r="D83" s="1"/>
      <c r="E83" s="1"/>
      <c r="F83" s="1"/>
      <c r="G83" s="1"/>
      <c r="L83" s="110"/>
      <c r="M83" s="6"/>
      <c r="N83" s="1"/>
      <c r="O83" s="1"/>
      <c r="P83" s="1"/>
      <c r="Q83" s="1"/>
      <c r="W83" s="6"/>
      <c r="X83" s="1"/>
      <c r="Y83" s="1"/>
      <c r="Z83" s="1"/>
      <c r="AA83" s="1"/>
    </row>
    <row r="84" spans="2:27" x14ac:dyDescent="0.5">
      <c r="B84" s="6"/>
      <c r="C84" s="1"/>
      <c r="D84" s="1"/>
      <c r="E84" s="1"/>
      <c r="F84" s="1"/>
      <c r="G84" s="1"/>
      <c r="L84" s="110"/>
      <c r="M84" s="6"/>
      <c r="N84" s="1"/>
      <c r="O84" s="1"/>
      <c r="P84" s="1"/>
      <c r="Q84" s="1"/>
      <c r="W84" s="6"/>
      <c r="X84" s="1"/>
      <c r="Y84" s="1"/>
      <c r="Z84" s="1"/>
      <c r="AA84" s="1"/>
    </row>
    <row r="85" spans="2:27" x14ac:dyDescent="0.5">
      <c r="B85" s="6"/>
      <c r="C85" s="1"/>
      <c r="D85" s="1"/>
      <c r="E85" s="1"/>
      <c r="F85" s="1"/>
      <c r="G85" s="1"/>
      <c r="L85" s="110"/>
      <c r="M85" s="6"/>
      <c r="N85" s="1"/>
      <c r="O85" s="1"/>
      <c r="P85" s="1"/>
      <c r="Q85" s="1"/>
      <c r="W85" s="6"/>
      <c r="X85" s="1"/>
      <c r="Y85" s="1"/>
      <c r="Z85" s="1"/>
      <c r="AA85" s="1"/>
    </row>
    <row r="86" spans="2:27" x14ac:dyDescent="0.5">
      <c r="B86" s="6"/>
      <c r="C86" s="1"/>
      <c r="D86" s="1"/>
      <c r="E86" s="1"/>
      <c r="F86" s="1"/>
      <c r="G86" s="1"/>
      <c r="L86" s="110"/>
      <c r="M86" s="6"/>
      <c r="N86" s="1"/>
      <c r="O86" s="1"/>
      <c r="P86" s="1"/>
      <c r="Q86" s="1"/>
      <c r="W86" s="6"/>
      <c r="X86" s="1"/>
      <c r="Y86" s="1"/>
      <c r="Z86" s="1"/>
      <c r="AA86" s="1"/>
    </row>
    <row r="87" spans="2:27" x14ac:dyDescent="0.5">
      <c r="B87" s="6"/>
      <c r="C87" s="1"/>
      <c r="D87" s="1"/>
      <c r="E87" s="1"/>
      <c r="F87" s="1"/>
      <c r="G87" s="1"/>
      <c r="L87" s="110"/>
      <c r="M87" s="6"/>
      <c r="N87" s="1"/>
      <c r="O87" s="1"/>
      <c r="P87" s="1"/>
      <c r="Q87" s="1"/>
      <c r="W87" s="6"/>
      <c r="X87" s="1"/>
      <c r="Y87" s="1"/>
      <c r="Z87" s="1"/>
      <c r="AA87" s="1"/>
    </row>
    <row r="88" spans="2:27" x14ac:dyDescent="0.5">
      <c r="B88" s="6"/>
      <c r="C88" s="1"/>
      <c r="D88" s="1"/>
      <c r="E88" s="1"/>
      <c r="F88" s="1"/>
      <c r="G88" s="1"/>
      <c r="L88" s="110"/>
      <c r="M88" s="6"/>
      <c r="N88" s="1"/>
      <c r="O88" s="1"/>
      <c r="P88" s="1"/>
      <c r="Q88" s="1"/>
      <c r="W88" s="6"/>
      <c r="X88" s="1"/>
      <c r="Y88" s="1"/>
      <c r="Z88" s="1"/>
      <c r="AA88" s="1"/>
    </row>
    <row r="89" spans="2:27" x14ac:dyDescent="0.5">
      <c r="B89" s="6"/>
      <c r="C89" s="1"/>
      <c r="D89" s="1"/>
      <c r="E89" s="1"/>
      <c r="F89" s="1"/>
      <c r="G89" s="1"/>
      <c r="L89" s="110"/>
      <c r="M89" s="6"/>
      <c r="N89" s="1"/>
      <c r="O89" s="1"/>
      <c r="P89" s="1"/>
      <c r="Q89" s="1"/>
      <c r="W89" s="6"/>
      <c r="X89" s="1"/>
      <c r="Y89" s="1"/>
      <c r="Z89" s="1"/>
      <c r="AA89" s="1"/>
    </row>
    <row r="90" spans="2:27" x14ac:dyDescent="0.5">
      <c r="B90" s="6"/>
      <c r="C90" s="1"/>
      <c r="D90" s="1"/>
      <c r="E90" s="1"/>
      <c r="F90" s="1"/>
      <c r="G90" s="1"/>
      <c r="L90" s="110"/>
      <c r="M90" s="6"/>
      <c r="N90" s="1"/>
      <c r="O90" s="1"/>
      <c r="P90" s="1"/>
      <c r="Q90" s="1"/>
      <c r="W90" s="6"/>
      <c r="X90" s="1"/>
      <c r="Y90" s="1"/>
      <c r="Z90" s="1"/>
      <c r="AA90" s="1"/>
    </row>
    <row r="91" spans="2:27" x14ac:dyDescent="0.5">
      <c r="B91" s="6"/>
      <c r="C91" s="1"/>
      <c r="D91" s="1"/>
      <c r="E91" s="1"/>
      <c r="F91" s="1"/>
      <c r="G91" s="1"/>
      <c r="L91" s="110"/>
      <c r="M91" s="6"/>
      <c r="N91" s="1"/>
      <c r="O91" s="1"/>
      <c r="P91" s="1"/>
      <c r="Q91" s="1"/>
      <c r="W91" s="6"/>
      <c r="X91" s="1"/>
      <c r="Y91" s="1"/>
      <c r="Z91" s="1"/>
      <c r="AA91" s="1"/>
    </row>
    <row r="92" spans="2:27" x14ac:dyDescent="0.5">
      <c r="B92" s="6"/>
      <c r="C92" s="1"/>
      <c r="D92" s="1"/>
      <c r="E92" s="1"/>
      <c r="F92" s="1"/>
      <c r="G92" s="1"/>
      <c r="L92" s="110"/>
      <c r="M92" s="6"/>
      <c r="N92" s="1"/>
      <c r="O92" s="1"/>
      <c r="P92" s="1"/>
      <c r="Q92" s="1"/>
      <c r="W92" s="6"/>
      <c r="X92" s="1"/>
      <c r="Y92" s="1"/>
      <c r="Z92" s="1"/>
      <c r="AA92" s="1"/>
    </row>
    <row r="93" spans="2:27" x14ac:dyDescent="0.5">
      <c r="B93" s="6"/>
      <c r="C93" s="1"/>
      <c r="D93" s="1"/>
      <c r="E93" s="1"/>
      <c r="F93" s="1"/>
      <c r="G93" s="1"/>
      <c r="L93" s="110"/>
      <c r="M93" s="6"/>
      <c r="N93" s="1"/>
      <c r="O93" s="1"/>
      <c r="P93" s="1"/>
      <c r="Q93" s="1"/>
      <c r="W93" s="6"/>
      <c r="X93" s="1"/>
      <c r="Y93" s="1"/>
      <c r="Z93" s="1"/>
      <c r="AA93" s="1"/>
    </row>
    <row r="94" spans="2:27" x14ac:dyDescent="0.5">
      <c r="B94" s="6"/>
      <c r="C94" s="1"/>
      <c r="D94" s="1"/>
      <c r="E94" s="1"/>
      <c r="F94" s="1"/>
      <c r="G94" s="1"/>
      <c r="L94" s="110"/>
      <c r="M94" s="6"/>
      <c r="N94" s="1"/>
      <c r="O94" s="1"/>
      <c r="P94" s="1"/>
      <c r="Q94" s="1"/>
      <c r="W94" s="6"/>
      <c r="X94" s="1"/>
      <c r="Y94" s="1"/>
      <c r="Z94" s="1"/>
      <c r="AA94" s="1"/>
    </row>
    <row r="95" spans="2:27" x14ac:dyDescent="0.5">
      <c r="B95" s="6"/>
      <c r="C95" s="1"/>
      <c r="D95" s="1"/>
      <c r="E95" s="1"/>
      <c r="F95" s="1"/>
      <c r="G95" s="1"/>
      <c r="L95" s="110"/>
      <c r="M95" s="6"/>
      <c r="N95" s="1"/>
      <c r="O95" s="1"/>
      <c r="P95" s="1"/>
      <c r="Q95" s="1"/>
      <c r="W95" s="6"/>
      <c r="X95" s="1"/>
      <c r="Y95" s="1"/>
      <c r="Z95" s="1"/>
      <c r="AA95" s="1"/>
    </row>
    <row r="96" spans="2:27" x14ac:dyDescent="0.5">
      <c r="B96" s="6"/>
      <c r="C96" s="1"/>
      <c r="D96" s="1"/>
      <c r="E96" s="1"/>
      <c r="F96" s="1"/>
      <c r="G96" s="1"/>
      <c r="L96" s="110"/>
      <c r="M96" s="6"/>
      <c r="N96" s="1"/>
      <c r="O96" s="1"/>
      <c r="P96" s="1"/>
      <c r="Q96" s="1"/>
      <c r="W96" s="6"/>
      <c r="X96" s="1"/>
      <c r="Y96" s="1"/>
      <c r="Z96" s="1"/>
      <c r="AA96" s="1"/>
    </row>
    <row r="97" spans="2:27" x14ac:dyDescent="0.5">
      <c r="B97" s="6"/>
      <c r="C97" s="1"/>
      <c r="D97" s="1"/>
      <c r="E97" s="1"/>
      <c r="F97" s="1"/>
      <c r="G97" s="1"/>
      <c r="L97" s="110"/>
      <c r="M97" s="6"/>
      <c r="N97" s="1"/>
      <c r="O97" s="1"/>
      <c r="P97" s="1"/>
      <c r="Q97" s="1"/>
      <c r="W97" s="6"/>
      <c r="X97" s="1"/>
      <c r="Y97" s="1"/>
      <c r="Z97" s="1"/>
      <c r="AA97" s="1"/>
    </row>
    <row r="98" spans="2:27" x14ac:dyDescent="0.5">
      <c r="B98" s="6"/>
      <c r="C98" s="1"/>
      <c r="D98" s="1"/>
      <c r="E98" s="1"/>
      <c r="F98" s="1"/>
      <c r="G98" s="1"/>
      <c r="L98" s="110"/>
      <c r="M98" s="6"/>
      <c r="N98" s="1"/>
      <c r="O98" s="1"/>
      <c r="P98" s="1"/>
      <c r="Q98" s="1"/>
      <c r="W98" s="6"/>
      <c r="X98" s="1"/>
      <c r="Y98" s="1"/>
      <c r="Z98" s="1"/>
      <c r="AA98" s="1"/>
    </row>
    <row r="99" spans="2:27" x14ac:dyDescent="0.5">
      <c r="B99" s="6"/>
      <c r="C99" s="1"/>
      <c r="D99" s="1"/>
      <c r="E99" s="1"/>
      <c r="F99" s="1"/>
      <c r="G99" s="1"/>
      <c r="L99" s="110"/>
      <c r="M99" s="6"/>
      <c r="N99" s="1"/>
      <c r="O99" s="1"/>
      <c r="P99" s="1"/>
      <c r="Q99" s="1"/>
      <c r="W99" s="6"/>
      <c r="X99" s="1"/>
      <c r="Y99" s="1"/>
      <c r="Z99" s="1"/>
      <c r="AA99" s="1"/>
    </row>
    <row r="100" spans="2:27" x14ac:dyDescent="0.5">
      <c r="B100" s="6"/>
      <c r="C100" s="1"/>
      <c r="D100" s="1"/>
      <c r="E100" s="1"/>
      <c r="F100" s="1"/>
      <c r="G100" s="1"/>
      <c r="L100" s="110"/>
      <c r="M100" s="6"/>
      <c r="N100" s="1"/>
      <c r="O100" s="1"/>
      <c r="P100" s="1"/>
      <c r="Q100" s="1"/>
      <c r="W100" s="6"/>
      <c r="X100" s="1"/>
      <c r="Y100" s="1"/>
      <c r="Z100" s="1"/>
      <c r="AA100" s="1"/>
    </row>
    <row r="101" spans="2:27" x14ac:dyDescent="0.5">
      <c r="B101" s="6"/>
      <c r="C101" s="1"/>
      <c r="D101" s="1"/>
      <c r="E101" s="1"/>
      <c r="F101" s="1"/>
      <c r="G101" s="1"/>
      <c r="L101" s="110"/>
      <c r="M101" s="6"/>
      <c r="N101" s="1"/>
      <c r="O101" s="1"/>
      <c r="P101" s="1"/>
      <c r="Q101" s="1"/>
      <c r="W101" s="6"/>
      <c r="X101" s="1"/>
      <c r="Y101" s="1"/>
      <c r="Z101" s="1"/>
      <c r="AA101" s="1"/>
    </row>
    <row r="102" spans="2:27" x14ac:dyDescent="0.5">
      <c r="B102" s="6"/>
      <c r="C102" s="1"/>
      <c r="D102" s="1"/>
      <c r="E102" s="1"/>
      <c r="F102" s="1"/>
      <c r="G102" s="1"/>
      <c r="L102" s="110"/>
      <c r="M102" s="6"/>
      <c r="N102" s="1"/>
      <c r="O102" s="1"/>
      <c r="P102" s="1"/>
      <c r="Q102" s="1"/>
      <c r="W102" s="6"/>
      <c r="X102" s="1"/>
      <c r="Y102" s="1"/>
      <c r="Z102" s="1"/>
      <c r="AA102" s="1"/>
    </row>
    <row r="103" spans="2:27" x14ac:dyDescent="0.5">
      <c r="B103" s="6"/>
      <c r="C103" s="1"/>
      <c r="D103" s="1"/>
      <c r="E103" s="1"/>
      <c r="F103" s="1"/>
      <c r="G103" s="1"/>
      <c r="L103" s="110"/>
      <c r="M103" s="6"/>
      <c r="N103" s="1"/>
      <c r="O103" s="1"/>
      <c r="P103" s="1"/>
      <c r="Q103" s="1"/>
      <c r="W103" s="6"/>
      <c r="X103" s="1"/>
      <c r="Y103" s="1"/>
      <c r="Z103" s="1"/>
      <c r="AA103" s="1"/>
    </row>
    <row r="104" spans="2:27" x14ac:dyDescent="0.5">
      <c r="B104" s="6"/>
      <c r="C104" s="1"/>
      <c r="D104" s="1"/>
      <c r="E104" s="1"/>
      <c r="F104" s="1"/>
      <c r="G104" s="1"/>
      <c r="L104" s="110"/>
      <c r="M104" s="6"/>
      <c r="N104" s="1"/>
      <c r="O104" s="1"/>
      <c r="P104" s="1"/>
      <c r="Q104" s="1"/>
      <c r="W104" s="6"/>
      <c r="X104" s="1"/>
      <c r="Y104" s="1"/>
      <c r="Z104" s="1"/>
      <c r="AA104" s="1"/>
    </row>
    <row r="105" spans="2:27" x14ac:dyDescent="0.5">
      <c r="B105" s="6"/>
      <c r="C105" s="1"/>
      <c r="D105" s="1"/>
      <c r="E105" s="1"/>
      <c r="F105" s="1"/>
      <c r="G105" s="1"/>
      <c r="L105" s="110"/>
      <c r="M105" s="6"/>
      <c r="N105" s="1"/>
      <c r="O105" s="1"/>
      <c r="P105" s="1"/>
      <c r="Q105" s="1"/>
      <c r="W105" s="6"/>
      <c r="X105" s="1"/>
      <c r="Y105" s="1"/>
      <c r="Z105" s="1"/>
      <c r="AA105" s="1"/>
    </row>
    <row r="106" spans="2:27" x14ac:dyDescent="0.5">
      <c r="B106" s="6"/>
      <c r="C106" s="1"/>
      <c r="D106" s="1"/>
      <c r="E106" s="1"/>
      <c r="F106" s="1"/>
      <c r="G106" s="1"/>
      <c r="L106" s="110"/>
      <c r="M106" s="6"/>
      <c r="N106" s="1"/>
      <c r="O106" s="1"/>
      <c r="P106" s="1"/>
      <c r="Q106" s="1"/>
      <c r="W106" s="6"/>
      <c r="X106" s="1"/>
      <c r="Y106" s="1"/>
      <c r="Z106" s="1"/>
      <c r="AA106" s="1"/>
    </row>
    <row r="107" spans="2:27" x14ac:dyDescent="0.5">
      <c r="B107" s="6"/>
      <c r="C107" s="1"/>
      <c r="D107" s="1"/>
      <c r="E107" s="1"/>
      <c r="F107" s="1"/>
      <c r="G107" s="1"/>
      <c r="L107" s="110"/>
      <c r="M107" s="6"/>
      <c r="N107" s="1"/>
      <c r="O107" s="1"/>
      <c r="P107" s="1"/>
      <c r="Q107" s="1"/>
      <c r="W107" s="6"/>
      <c r="X107" s="1"/>
      <c r="Y107" s="1"/>
      <c r="Z107" s="1"/>
      <c r="AA107" s="1"/>
    </row>
    <row r="108" spans="2:27" x14ac:dyDescent="0.5">
      <c r="B108" s="6"/>
      <c r="C108" s="1"/>
      <c r="D108" s="1"/>
      <c r="E108" s="1"/>
      <c r="F108" s="1"/>
      <c r="G108" s="1"/>
      <c r="L108" s="110"/>
      <c r="M108" s="6"/>
      <c r="N108" s="1"/>
      <c r="O108" s="1"/>
      <c r="P108" s="1"/>
      <c r="Q108" s="1"/>
      <c r="W108" s="6"/>
      <c r="X108" s="1"/>
      <c r="Y108" s="1"/>
      <c r="Z108" s="1"/>
      <c r="AA108" s="1"/>
    </row>
    <row r="109" spans="2:27" x14ac:dyDescent="0.5">
      <c r="B109" s="6"/>
      <c r="C109" s="1"/>
      <c r="D109" s="1"/>
      <c r="E109" s="1"/>
      <c r="F109" s="1"/>
      <c r="G109" s="1"/>
      <c r="L109" s="110"/>
      <c r="M109" s="6"/>
      <c r="N109" s="1"/>
      <c r="O109" s="1"/>
      <c r="P109" s="1"/>
      <c r="Q109" s="1"/>
      <c r="W109" s="6"/>
      <c r="X109" s="1"/>
      <c r="Y109" s="1"/>
      <c r="Z109" s="1"/>
      <c r="AA109" s="1"/>
    </row>
    <row r="110" spans="2:27" x14ac:dyDescent="0.5">
      <c r="B110" s="6"/>
      <c r="C110" s="1"/>
      <c r="D110" s="1"/>
      <c r="E110" s="1"/>
      <c r="F110" s="1"/>
      <c r="G110" s="1"/>
      <c r="L110" s="110"/>
      <c r="M110" s="6"/>
      <c r="N110" s="1"/>
      <c r="O110" s="1"/>
      <c r="P110" s="1"/>
      <c r="Q110" s="1"/>
      <c r="W110" s="6"/>
      <c r="X110" s="1"/>
      <c r="Y110" s="1"/>
      <c r="Z110" s="1"/>
      <c r="AA110" s="1"/>
    </row>
    <row r="111" spans="2:27" x14ac:dyDescent="0.5">
      <c r="B111" s="6"/>
      <c r="C111" s="1"/>
      <c r="D111" s="1"/>
      <c r="E111" s="1"/>
      <c r="F111" s="1"/>
      <c r="G111" s="1"/>
      <c r="L111" s="110"/>
      <c r="M111" s="6"/>
      <c r="N111" s="1"/>
      <c r="O111" s="1"/>
      <c r="P111" s="1"/>
      <c r="Q111" s="1"/>
      <c r="W111" s="6"/>
      <c r="X111" s="1"/>
      <c r="Y111" s="1"/>
      <c r="Z111" s="1"/>
      <c r="AA111" s="1"/>
    </row>
    <row r="112" spans="2:27" x14ac:dyDescent="0.5">
      <c r="B112" s="6"/>
      <c r="C112" s="1"/>
      <c r="D112" s="1"/>
      <c r="E112" s="1"/>
      <c r="F112" s="1"/>
      <c r="G112" s="1"/>
      <c r="L112" s="110"/>
      <c r="M112" s="6"/>
      <c r="N112" s="1"/>
      <c r="O112" s="1"/>
      <c r="P112" s="1"/>
      <c r="Q112" s="1"/>
      <c r="W112" s="6"/>
      <c r="X112" s="1"/>
      <c r="Y112" s="1"/>
      <c r="Z112" s="1"/>
      <c r="AA112" s="1"/>
    </row>
    <row r="113" spans="2:27" x14ac:dyDescent="0.5">
      <c r="B113" s="6"/>
      <c r="C113" s="1"/>
      <c r="D113" s="1"/>
      <c r="E113" s="1"/>
      <c r="F113" s="1"/>
      <c r="G113" s="1"/>
      <c r="L113" s="110"/>
      <c r="M113" s="6"/>
      <c r="N113" s="1"/>
      <c r="O113" s="1"/>
      <c r="P113" s="1"/>
      <c r="Q113" s="1"/>
      <c r="W113" s="6"/>
      <c r="X113" s="1"/>
      <c r="Y113" s="1"/>
      <c r="Z113" s="1"/>
      <c r="AA113" s="1"/>
    </row>
    <row r="114" spans="2:27" x14ac:dyDescent="0.5">
      <c r="B114" s="6"/>
      <c r="C114" s="1"/>
      <c r="D114" s="1"/>
      <c r="E114" s="1"/>
      <c r="F114" s="1"/>
      <c r="G114" s="1"/>
      <c r="L114" s="110"/>
      <c r="M114" s="6"/>
      <c r="N114" s="1"/>
      <c r="O114" s="1"/>
      <c r="P114" s="1"/>
      <c r="Q114" s="1"/>
      <c r="W114" s="6"/>
      <c r="X114" s="1"/>
      <c r="Y114" s="1"/>
      <c r="Z114" s="1"/>
      <c r="AA114" s="1"/>
    </row>
    <row r="115" spans="2:27" x14ac:dyDescent="0.5">
      <c r="B115" s="6"/>
      <c r="C115" s="1"/>
      <c r="D115" s="1"/>
      <c r="E115" s="1"/>
      <c r="F115" s="1"/>
      <c r="G115" s="1"/>
      <c r="L115" s="110"/>
      <c r="M115" s="6"/>
      <c r="N115" s="1"/>
      <c r="O115" s="1"/>
      <c r="P115" s="1"/>
      <c r="Q115" s="1"/>
      <c r="W115" s="6"/>
      <c r="X115" s="1"/>
      <c r="Y115" s="1"/>
      <c r="Z115" s="1"/>
      <c r="AA115" s="1"/>
    </row>
    <row r="116" spans="2:27" x14ac:dyDescent="0.5">
      <c r="B116" s="6"/>
      <c r="C116" s="1"/>
      <c r="D116" s="1"/>
      <c r="E116" s="1"/>
      <c r="F116" s="1"/>
      <c r="G116" s="1"/>
      <c r="L116" s="110"/>
      <c r="M116" s="6"/>
      <c r="N116" s="1"/>
      <c r="O116" s="1"/>
      <c r="P116" s="1"/>
      <c r="Q116" s="1"/>
      <c r="W116" s="6"/>
      <c r="X116" s="1"/>
      <c r="Y116" s="1"/>
      <c r="Z116" s="1"/>
      <c r="AA116" s="1"/>
    </row>
    <row r="117" spans="2:27" x14ac:dyDescent="0.5">
      <c r="B117" s="6"/>
      <c r="C117" s="1"/>
      <c r="D117" s="1"/>
      <c r="E117" s="1"/>
      <c r="F117" s="1"/>
      <c r="G117" s="1"/>
      <c r="L117" s="110"/>
      <c r="M117" s="6"/>
      <c r="N117" s="1"/>
      <c r="O117" s="1"/>
      <c r="P117" s="1"/>
      <c r="Q117" s="1"/>
      <c r="W117" s="6"/>
      <c r="X117" s="1"/>
      <c r="Y117" s="1"/>
      <c r="Z117" s="1"/>
      <c r="AA117" s="1"/>
    </row>
    <row r="118" spans="2:27" x14ac:dyDescent="0.5">
      <c r="B118" s="6"/>
      <c r="C118" s="1"/>
      <c r="D118" s="1"/>
      <c r="E118" s="1"/>
      <c r="F118" s="1"/>
      <c r="G118" s="1"/>
      <c r="L118" s="110"/>
      <c r="M118" s="6"/>
      <c r="N118" s="1"/>
      <c r="O118" s="1"/>
      <c r="P118" s="1"/>
      <c r="Q118" s="1"/>
      <c r="W118" s="6"/>
      <c r="X118" s="1"/>
      <c r="Y118" s="1"/>
      <c r="Z118" s="1"/>
      <c r="AA118" s="1"/>
    </row>
    <row r="119" spans="2:27" x14ac:dyDescent="0.5">
      <c r="B119" s="6"/>
      <c r="C119" s="1"/>
      <c r="D119" s="1"/>
      <c r="E119" s="1"/>
      <c r="F119" s="1"/>
      <c r="G119" s="1"/>
      <c r="L119" s="110"/>
      <c r="M119" s="6"/>
      <c r="N119" s="1"/>
      <c r="O119" s="1"/>
      <c r="P119" s="1"/>
      <c r="Q119" s="1"/>
      <c r="W119" s="6"/>
      <c r="X119" s="1"/>
      <c r="Y119" s="1"/>
      <c r="Z119" s="1"/>
      <c r="AA119" s="1"/>
    </row>
    <row r="120" spans="2:27" x14ac:dyDescent="0.5">
      <c r="B120" s="6"/>
      <c r="C120" s="1"/>
      <c r="D120" s="1"/>
      <c r="E120" s="1"/>
      <c r="F120" s="1"/>
      <c r="G120" s="1"/>
      <c r="L120" s="110"/>
      <c r="M120" s="6"/>
      <c r="N120" s="1"/>
      <c r="O120" s="1"/>
      <c r="P120" s="1"/>
      <c r="Q120" s="1"/>
      <c r="W120" s="6"/>
      <c r="X120" s="1"/>
      <c r="Y120" s="1"/>
      <c r="Z120" s="1"/>
      <c r="AA120" s="1"/>
    </row>
    <row r="121" spans="2:27" x14ac:dyDescent="0.5">
      <c r="B121" s="6"/>
      <c r="C121" s="1"/>
      <c r="D121" s="1"/>
      <c r="E121" s="1"/>
      <c r="F121" s="1"/>
      <c r="G121" s="1"/>
      <c r="L121" s="110"/>
      <c r="M121" s="6"/>
      <c r="N121" s="1"/>
      <c r="O121" s="1"/>
      <c r="P121" s="1"/>
      <c r="Q121" s="1"/>
      <c r="W121" s="6"/>
      <c r="X121" s="1"/>
      <c r="Y121" s="1"/>
      <c r="Z121" s="1"/>
      <c r="AA121" s="1"/>
    </row>
    <row r="122" spans="2:27" x14ac:dyDescent="0.5">
      <c r="B122" s="6"/>
      <c r="C122" s="1"/>
      <c r="D122" s="1"/>
      <c r="E122" s="1"/>
      <c r="F122" s="1"/>
      <c r="G122" s="1"/>
      <c r="L122" s="110"/>
      <c r="M122" s="6"/>
      <c r="N122" s="1"/>
      <c r="O122" s="1"/>
      <c r="P122" s="1"/>
      <c r="Q122" s="1"/>
      <c r="W122" s="6"/>
      <c r="X122" s="1"/>
      <c r="Y122" s="1"/>
      <c r="Z122" s="1"/>
      <c r="AA122" s="1"/>
    </row>
    <row r="123" spans="2:27" x14ac:dyDescent="0.5">
      <c r="B123" s="6"/>
      <c r="C123" s="1"/>
      <c r="D123" s="1"/>
      <c r="E123" s="1"/>
      <c r="F123" s="1"/>
      <c r="G123" s="1"/>
      <c r="L123" s="110"/>
      <c r="M123" s="6"/>
      <c r="N123" s="1"/>
      <c r="O123" s="1"/>
      <c r="P123" s="1"/>
      <c r="Q123" s="1"/>
      <c r="W123" s="6"/>
      <c r="X123" s="1"/>
      <c r="Y123" s="1"/>
      <c r="Z123" s="1"/>
      <c r="AA123" s="1"/>
    </row>
    <row r="124" spans="2:27" x14ac:dyDescent="0.5">
      <c r="B124" s="6"/>
      <c r="C124" s="1"/>
      <c r="D124" s="1"/>
      <c r="E124" s="1"/>
      <c r="F124" s="1"/>
      <c r="G124" s="1"/>
      <c r="L124" s="110"/>
      <c r="M124" s="6"/>
      <c r="N124" s="1"/>
      <c r="O124" s="1"/>
      <c r="P124" s="1"/>
      <c r="Q124" s="1"/>
      <c r="W124" s="6"/>
      <c r="X124" s="1"/>
      <c r="Y124" s="1"/>
      <c r="Z124" s="1"/>
      <c r="AA124" s="1"/>
    </row>
    <row r="125" spans="2:27" x14ac:dyDescent="0.5">
      <c r="B125" s="6"/>
      <c r="C125" s="1"/>
      <c r="D125" s="1"/>
      <c r="E125" s="1"/>
      <c r="F125" s="1"/>
      <c r="G125" s="1"/>
      <c r="L125" s="110"/>
      <c r="M125" s="6"/>
      <c r="N125" s="1"/>
      <c r="O125" s="1"/>
      <c r="P125" s="1"/>
      <c r="Q125" s="1"/>
      <c r="W125" s="6"/>
      <c r="X125" s="1"/>
      <c r="Y125" s="1"/>
      <c r="Z125" s="1"/>
      <c r="AA125" s="1"/>
    </row>
    <row r="126" spans="2:27" x14ac:dyDescent="0.5">
      <c r="B126" s="6"/>
      <c r="C126" s="1"/>
      <c r="D126" s="1"/>
      <c r="E126" s="1"/>
      <c r="F126" s="1"/>
      <c r="G126" s="1"/>
      <c r="L126" s="110"/>
      <c r="M126" s="6"/>
      <c r="N126" s="1"/>
      <c r="O126" s="1"/>
      <c r="P126" s="1"/>
      <c r="Q126" s="1"/>
      <c r="W126" s="6"/>
      <c r="X126" s="1"/>
      <c r="Y126" s="1"/>
      <c r="Z126" s="1"/>
      <c r="AA126" s="1"/>
    </row>
    <row r="127" spans="2:27" x14ac:dyDescent="0.5">
      <c r="B127" s="6"/>
      <c r="C127" s="1"/>
      <c r="D127" s="1"/>
      <c r="E127" s="1"/>
      <c r="F127" s="1"/>
      <c r="G127" s="1"/>
      <c r="L127" s="110"/>
      <c r="M127" s="6"/>
      <c r="N127" s="1"/>
      <c r="O127" s="1"/>
      <c r="P127" s="1"/>
      <c r="Q127" s="1"/>
      <c r="W127" s="6"/>
      <c r="X127" s="1"/>
      <c r="Y127" s="1"/>
      <c r="Z127" s="1"/>
      <c r="AA127" s="1"/>
    </row>
    <row r="128" spans="2:27" x14ac:dyDescent="0.5">
      <c r="B128" s="6"/>
      <c r="C128" s="1"/>
      <c r="D128" s="1"/>
      <c r="E128" s="1"/>
      <c r="F128" s="1"/>
      <c r="G128" s="1"/>
      <c r="L128" s="110"/>
      <c r="M128" s="6"/>
      <c r="N128" s="1"/>
      <c r="O128" s="1"/>
      <c r="P128" s="1"/>
      <c r="Q128" s="1"/>
      <c r="W128" s="6"/>
      <c r="X128" s="1"/>
      <c r="Y128" s="1"/>
      <c r="Z128" s="1"/>
      <c r="AA128" s="1"/>
    </row>
    <row r="129" spans="2:27" x14ac:dyDescent="0.5">
      <c r="B129" s="6"/>
      <c r="C129" s="1"/>
      <c r="D129" s="1"/>
      <c r="E129" s="1"/>
      <c r="F129" s="1"/>
      <c r="G129" s="1"/>
      <c r="L129" s="110"/>
      <c r="M129" s="6"/>
      <c r="N129" s="1"/>
      <c r="O129" s="1"/>
      <c r="P129" s="1"/>
      <c r="Q129" s="1"/>
      <c r="W129" s="6"/>
      <c r="X129" s="1"/>
      <c r="Y129" s="1"/>
      <c r="Z129" s="1"/>
      <c r="AA129" s="1"/>
    </row>
    <row r="130" spans="2:27" x14ac:dyDescent="0.5">
      <c r="B130" s="6"/>
      <c r="C130" s="1"/>
      <c r="D130" s="1"/>
      <c r="E130" s="1"/>
      <c r="F130" s="1"/>
      <c r="G130" s="1"/>
      <c r="L130" s="110"/>
      <c r="M130" s="6"/>
      <c r="N130" s="1"/>
      <c r="O130" s="1"/>
      <c r="P130" s="1"/>
      <c r="Q130" s="1"/>
      <c r="W130" s="6"/>
      <c r="X130" s="1"/>
      <c r="Y130" s="1"/>
      <c r="Z130" s="1"/>
      <c r="AA130" s="1"/>
    </row>
    <row r="131" spans="2:27" x14ac:dyDescent="0.5">
      <c r="B131" s="6"/>
      <c r="C131" s="1"/>
      <c r="D131" s="1"/>
      <c r="E131" s="1"/>
      <c r="F131" s="1"/>
      <c r="G131" s="1"/>
      <c r="L131" s="110"/>
      <c r="M131" s="6"/>
      <c r="N131" s="1"/>
      <c r="O131" s="1"/>
      <c r="P131" s="1"/>
      <c r="Q131" s="1"/>
      <c r="W131" s="6"/>
      <c r="X131" s="1"/>
      <c r="Y131" s="1"/>
      <c r="Z131" s="1"/>
      <c r="AA131" s="1"/>
    </row>
    <row r="132" spans="2:27" x14ac:dyDescent="0.5">
      <c r="B132" s="6"/>
      <c r="C132" s="1"/>
      <c r="D132" s="1"/>
      <c r="E132" s="1"/>
      <c r="F132" s="1"/>
      <c r="G132" s="1"/>
      <c r="L132" s="110"/>
      <c r="M132" s="6"/>
      <c r="N132" s="1"/>
      <c r="O132" s="1"/>
      <c r="P132" s="1"/>
      <c r="Q132" s="1"/>
      <c r="W132" s="6"/>
      <c r="X132" s="1"/>
      <c r="Y132" s="1"/>
      <c r="Z132" s="1"/>
      <c r="AA132" s="1"/>
    </row>
    <row r="133" spans="2:27" x14ac:dyDescent="0.5">
      <c r="B133" s="6"/>
      <c r="C133" s="1"/>
      <c r="D133" s="1"/>
      <c r="E133" s="1"/>
      <c r="F133" s="1"/>
      <c r="G133" s="1"/>
      <c r="L133" s="110"/>
      <c r="M133" s="6"/>
      <c r="N133" s="1"/>
      <c r="O133" s="1"/>
      <c r="P133" s="1"/>
      <c r="Q133" s="1"/>
      <c r="W133" s="6"/>
      <c r="X133" s="1"/>
      <c r="Y133" s="1"/>
      <c r="Z133" s="1"/>
      <c r="AA133" s="1"/>
    </row>
    <row r="134" spans="2:27" x14ac:dyDescent="0.5">
      <c r="B134" s="6"/>
      <c r="C134" s="1"/>
      <c r="D134" s="1"/>
      <c r="E134" s="1"/>
      <c r="F134" s="1"/>
      <c r="G134" s="1"/>
      <c r="L134" s="110"/>
      <c r="M134" s="6"/>
      <c r="N134" s="1"/>
      <c r="O134" s="1"/>
      <c r="P134" s="1"/>
      <c r="Q134" s="1"/>
      <c r="W134" s="6"/>
      <c r="X134" s="1"/>
      <c r="Y134" s="1"/>
      <c r="Z134" s="1"/>
      <c r="AA134" s="1"/>
    </row>
    <row r="135" spans="2:27" x14ac:dyDescent="0.5">
      <c r="B135" s="6"/>
      <c r="C135" s="1"/>
      <c r="D135" s="1"/>
      <c r="E135" s="1"/>
      <c r="F135" s="1"/>
      <c r="G135" s="1"/>
      <c r="L135" s="110"/>
      <c r="M135" s="6"/>
      <c r="N135" s="1"/>
      <c r="O135" s="1"/>
      <c r="P135" s="1"/>
      <c r="Q135" s="1"/>
      <c r="W135" s="6"/>
      <c r="X135" s="1"/>
      <c r="Y135" s="1"/>
      <c r="Z135" s="1"/>
      <c r="AA135" s="1"/>
    </row>
    <row r="136" spans="2:27" x14ac:dyDescent="0.5">
      <c r="B136" s="6"/>
      <c r="C136" s="1"/>
      <c r="D136" s="1"/>
      <c r="E136" s="1"/>
      <c r="F136" s="1"/>
      <c r="G136" s="1"/>
      <c r="L136" s="110"/>
      <c r="M136" s="6"/>
      <c r="N136" s="1"/>
      <c r="O136" s="1"/>
      <c r="P136" s="1"/>
      <c r="Q136" s="1"/>
      <c r="W136" s="6"/>
      <c r="X136" s="1"/>
      <c r="Y136" s="1"/>
      <c r="Z136" s="1"/>
      <c r="AA136" s="1"/>
    </row>
    <row r="137" spans="2:27" x14ac:dyDescent="0.5">
      <c r="B137" s="6"/>
      <c r="C137" s="1"/>
      <c r="D137" s="1"/>
      <c r="E137" s="1"/>
      <c r="F137" s="1"/>
      <c r="G137" s="1"/>
      <c r="L137" s="110"/>
      <c r="M137" s="6"/>
      <c r="N137" s="1"/>
      <c r="O137" s="1"/>
      <c r="P137" s="1"/>
      <c r="Q137" s="1"/>
      <c r="W137" s="6"/>
      <c r="X137" s="1"/>
      <c r="Y137" s="1"/>
      <c r="Z137" s="1"/>
      <c r="AA137" s="1"/>
    </row>
    <row r="138" spans="2:27" x14ac:dyDescent="0.5">
      <c r="B138" s="6"/>
      <c r="C138" s="1"/>
      <c r="D138" s="1"/>
      <c r="E138" s="1"/>
      <c r="F138" s="1"/>
      <c r="G138" s="1"/>
      <c r="L138" s="110"/>
      <c r="M138" s="6"/>
      <c r="N138" s="1"/>
      <c r="O138" s="1"/>
      <c r="P138" s="1"/>
      <c r="Q138" s="1"/>
      <c r="W138" s="6"/>
      <c r="X138" s="1"/>
      <c r="Y138" s="1"/>
      <c r="Z138" s="1"/>
      <c r="AA138" s="1"/>
    </row>
    <row r="139" spans="2:27" x14ac:dyDescent="0.5">
      <c r="B139" s="6"/>
      <c r="C139" s="1"/>
      <c r="D139" s="1"/>
      <c r="E139" s="1"/>
      <c r="F139" s="1"/>
      <c r="G139" s="1"/>
      <c r="L139" s="110"/>
      <c r="M139" s="6"/>
      <c r="N139" s="1"/>
      <c r="O139" s="1"/>
      <c r="P139" s="1"/>
      <c r="Q139" s="1"/>
      <c r="W139" s="6"/>
      <c r="X139" s="1"/>
      <c r="Y139" s="1"/>
      <c r="Z139" s="1"/>
      <c r="AA139" s="1"/>
    </row>
    <row r="140" spans="2:27" x14ac:dyDescent="0.5">
      <c r="B140" s="6"/>
      <c r="C140" s="1"/>
      <c r="D140" s="1"/>
      <c r="E140" s="1"/>
      <c r="F140" s="1"/>
      <c r="G140" s="1"/>
      <c r="L140" s="110"/>
      <c r="M140" s="6"/>
      <c r="N140" s="1"/>
      <c r="O140" s="1"/>
      <c r="P140" s="1"/>
      <c r="Q140" s="1"/>
      <c r="W140" s="6"/>
      <c r="X140" s="1"/>
      <c r="Y140" s="1"/>
      <c r="Z140" s="1"/>
      <c r="AA140" s="1"/>
    </row>
    <row r="141" spans="2:27" x14ac:dyDescent="0.5">
      <c r="B141" s="6"/>
      <c r="C141" s="1"/>
      <c r="D141" s="1"/>
      <c r="E141" s="1"/>
      <c r="F141" s="1"/>
      <c r="G141" s="1"/>
      <c r="L141" s="110"/>
      <c r="M141" s="6"/>
      <c r="N141" s="1"/>
      <c r="O141" s="1"/>
      <c r="P141" s="1"/>
      <c r="Q141" s="1"/>
      <c r="W141" s="6"/>
      <c r="X141" s="1"/>
      <c r="Y141" s="1"/>
      <c r="Z141" s="1"/>
      <c r="AA141" s="1"/>
    </row>
    <row r="142" spans="2:27" x14ac:dyDescent="0.5">
      <c r="B142" s="6"/>
      <c r="C142" s="1"/>
      <c r="D142" s="1"/>
      <c r="E142" s="1"/>
      <c r="F142" s="1"/>
      <c r="G142" s="1"/>
      <c r="L142" s="110"/>
      <c r="M142" s="6"/>
      <c r="N142" s="1"/>
      <c r="O142" s="1"/>
      <c r="P142" s="1"/>
      <c r="Q142" s="1"/>
      <c r="W142" s="6"/>
      <c r="X142" s="1"/>
      <c r="Y142" s="1"/>
      <c r="Z142" s="1"/>
      <c r="AA142" s="1"/>
    </row>
    <row r="143" spans="2:27" x14ac:dyDescent="0.5">
      <c r="B143" s="6"/>
      <c r="C143" s="1"/>
      <c r="D143" s="1"/>
      <c r="E143" s="1"/>
      <c r="F143" s="1"/>
      <c r="G143" s="1"/>
      <c r="L143" s="110"/>
      <c r="M143" s="6"/>
      <c r="N143" s="1"/>
      <c r="O143" s="1"/>
      <c r="P143" s="1"/>
      <c r="Q143" s="1"/>
      <c r="W143" s="6"/>
      <c r="X143" s="1"/>
      <c r="Y143" s="1"/>
      <c r="Z143" s="1"/>
      <c r="AA143" s="1"/>
    </row>
    <row r="144" spans="2:27" x14ac:dyDescent="0.5">
      <c r="B144" s="6"/>
      <c r="C144" s="1"/>
      <c r="D144" s="1"/>
      <c r="E144" s="1"/>
      <c r="F144" s="1"/>
      <c r="G144" s="1"/>
      <c r="L144" s="110"/>
      <c r="M144" s="6"/>
      <c r="N144" s="1"/>
      <c r="O144" s="1"/>
      <c r="P144" s="1"/>
      <c r="Q144" s="1"/>
      <c r="W144" s="6"/>
      <c r="X144" s="1"/>
      <c r="Y144" s="1"/>
      <c r="Z144" s="1"/>
      <c r="AA144" s="1"/>
    </row>
    <row r="145" spans="2:27" x14ac:dyDescent="0.5">
      <c r="B145" s="6"/>
      <c r="C145" s="1"/>
      <c r="D145" s="1"/>
      <c r="E145" s="1"/>
      <c r="F145" s="1"/>
      <c r="G145" s="1"/>
      <c r="L145" s="110"/>
      <c r="M145" s="6"/>
      <c r="N145" s="1"/>
      <c r="O145" s="1"/>
      <c r="P145" s="1"/>
      <c r="Q145" s="1"/>
      <c r="W145" s="6"/>
      <c r="X145" s="1"/>
      <c r="Y145" s="1"/>
      <c r="Z145" s="1"/>
      <c r="AA145" s="1"/>
    </row>
    <row r="146" spans="2:27" x14ac:dyDescent="0.5">
      <c r="B146" s="6"/>
      <c r="C146" s="1"/>
      <c r="D146" s="1"/>
      <c r="E146" s="1"/>
      <c r="F146" s="1"/>
      <c r="G146" s="1"/>
      <c r="L146" s="110"/>
      <c r="M146" s="6"/>
      <c r="N146" s="1"/>
      <c r="O146" s="1"/>
      <c r="P146" s="1"/>
      <c r="Q146" s="1"/>
      <c r="W146" s="6"/>
      <c r="X146" s="1"/>
      <c r="Y146" s="1"/>
      <c r="Z146" s="1"/>
      <c r="AA146" s="1"/>
    </row>
    <row r="147" spans="2:27" x14ac:dyDescent="0.5">
      <c r="B147" s="6"/>
      <c r="C147" s="1"/>
      <c r="D147" s="1"/>
      <c r="E147" s="1"/>
      <c r="F147" s="1"/>
      <c r="G147" s="1"/>
      <c r="L147" s="110"/>
      <c r="M147" s="6"/>
      <c r="N147" s="1"/>
      <c r="O147" s="1"/>
      <c r="P147" s="1"/>
      <c r="Q147" s="1"/>
      <c r="W147" s="6"/>
      <c r="X147" s="1"/>
      <c r="Y147" s="1"/>
      <c r="Z147" s="1"/>
      <c r="AA147" s="1"/>
    </row>
    <row r="148" spans="2:27" x14ac:dyDescent="0.5">
      <c r="B148" s="6"/>
      <c r="C148" s="1"/>
      <c r="D148" s="1"/>
      <c r="E148" s="1"/>
      <c r="F148" s="1"/>
      <c r="G148" s="1"/>
      <c r="L148" s="110"/>
      <c r="M148" s="6"/>
      <c r="N148" s="1"/>
      <c r="O148" s="1"/>
      <c r="P148" s="1"/>
      <c r="Q148" s="1"/>
      <c r="W148" s="6"/>
      <c r="X148" s="1"/>
      <c r="Y148" s="1"/>
      <c r="Z148" s="1"/>
      <c r="AA148" s="1"/>
    </row>
    <row r="149" spans="2:27" x14ac:dyDescent="0.5">
      <c r="B149" s="6"/>
      <c r="C149" s="1"/>
      <c r="D149" s="1"/>
      <c r="E149" s="1"/>
      <c r="F149" s="1"/>
      <c r="G149" s="1"/>
      <c r="L149" s="110"/>
      <c r="M149" s="6"/>
      <c r="N149" s="1"/>
      <c r="O149" s="1"/>
      <c r="P149" s="1"/>
      <c r="Q149" s="1"/>
      <c r="W149" s="6"/>
      <c r="X149" s="1"/>
      <c r="Y149" s="1"/>
      <c r="Z149" s="1"/>
      <c r="AA149" s="1"/>
    </row>
    <row r="150" spans="2:27" x14ac:dyDescent="0.5">
      <c r="B150" s="6"/>
      <c r="C150" s="1"/>
      <c r="D150" s="1"/>
      <c r="E150" s="1"/>
      <c r="F150" s="1"/>
      <c r="G150" s="1"/>
      <c r="L150" s="110"/>
      <c r="M150" s="6"/>
      <c r="N150" s="1"/>
      <c r="O150" s="1"/>
      <c r="P150" s="1"/>
      <c r="Q150" s="1"/>
      <c r="W150" s="6"/>
      <c r="X150" s="1"/>
      <c r="Y150" s="1"/>
      <c r="Z150" s="1"/>
      <c r="AA150" s="1"/>
    </row>
    <row r="151" spans="2:27" x14ac:dyDescent="0.5">
      <c r="B151" s="6"/>
      <c r="C151" s="1"/>
      <c r="D151" s="1"/>
      <c r="E151" s="1"/>
      <c r="F151" s="1"/>
      <c r="G151" s="1"/>
      <c r="L151" s="110"/>
      <c r="M151" s="6"/>
      <c r="N151" s="1"/>
      <c r="O151" s="1"/>
      <c r="P151" s="1"/>
      <c r="Q151" s="1"/>
      <c r="W151" s="6"/>
      <c r="X151" s="1"/>
      <c r="Y151" s="1"/>
      <c r="Z151" s="1"/>
      <c r="AA151" s="1"/>
    </row>
    <row r="152" spans="2:27" x14ac:dyDescent="0.5">
      <c r="B152" s="6"/>
      <c r="C152" s="1"/>
      <c r="D152" s="1"/>
      <c r="E152" s="1"/>
      <c r="F152" s="1"/>
      <c r="G152" s="1"/>
      <c r="L152" s="110"/>
      <c r="M152" s="6"/>
      <c r="N152" s="1"/>
      <c r="O152" s="1"/>
      <c r="P152" s="1"/>
      <c r="Q152" s="1"/>
      <c r="W152" s="6"/>
      <c r="X152" s="1"/>
      <c r="Y152" s="1"/>
      <c r="Z152" s="1"/>
      <c r="AA152" s="1"/>
    </row>
    <row r="153" spans="2:27" x14ac:dyDescent="0.5">
      <c r="B153" s="6"/>
      <c r="C153" s="1"/>
      <c r="D153" s="1"/>
      <c r="E153" s="1"/>
      <c r="F153" s="1"/>
      <c r="G153" s="1"/>
      <c r="L153" s="110"/>
      <c r="M153" s="6"/>
      <c r="N153" s="1"/>
      <c r="O153" s="1"/>
      <c r="P153" s="1"/>
      <c r="Q153" s="1"/>
      <c r="W153" s="6"/>
      <c r="X153" s="1"/>
      <c r="Y153" s="1"/>
      <c r="Z153" s="1"/>
      <c r="AA153" s="1"/>
    </row>
    <row r="154" spans="2:27" x14ac:dyDescent="0.5">
      <c r="B154" s="6"/>
      <c r="C154" s="1"/>
      <c r="D154" s="1"/>
      <c r="E154" s="1"/>
      <c r="F154" s="1"/>
      <c r="G154" s="1"/>
      <c r="L154" s="110"/>
      <c r="M154" s="6"/>
      <c r="N154" s="1"/>
      <c r="O154" s="1"/>
      <c r="P154" s="1"/>
      <c r="Q154" s="1"/>
      <c r="W154" s="6"/>
      <c r="X154" s="1"/>
      <c r="Y154" s="1"/>
      <c r="Z154" s="1"/>
      <c r="AA154" s="1"/>
    </row>
    <row r="155" spans="2:27" x14ac:dyDescent="0.5">
      <c r="B155" s="6"/>
      <c r="C155" s="1"/>
      <c r="D155" s="1"/>
      <c r="E155" s="1"/>
      <c r="F155" s="1"/>
      <c r="G155" s="1"/>
      <c r="L155" s="110"/>
      <c r="M155" s="6"/>
      <c r="N155" s="1"/>
      <c r="O155" s="1"/>
      <c r="P155" s="1"/>
      <c r="Q155" s="1"/>
      <c r="W155" s="6"/>
      <c r="X155" s="1"/>
      <c r="Y155" s="1"/>
      <c r="Z155" s="1"/>
      <c r="AA155" s="1"/>
    </row>
    <row r="156" spans="2:27" x14ac:dyDescent="0.5">
      <c r="B156" s="6"/>
      <c r="C156" s="1"/>
      <c r="D156" s="1"/>
      <c r="E156" s="1"/>
      <c r="F156" s="1"/>
      <c r="G156" s="1"/>
      <c r="L156" s="110"/>
      <c r="M156" s="6"/>
      <c r="N156" s="1"/>
      <c r="O156" s="1"/>
      <c r="P156" s="1"/>
      <c r="Q156" s="1"/>
      <c r="W156" s="6"/>
      <c r="X156" s="1"/>
      <c r="Y156" s="1"/>
      <c r="Z156" s="1"/>
      <c r="AA156" s="1"/>
    </row>
    <row r="157" spans="2:27" x14ac:dyDescent="0.5">
      <c r="B157" s="6"/>
      <c r="C157" s="1"/>
      <c r="D157" s="1"/>
      <c r="E157" s="1"/>
      <c r="F157" s="1"/>
      <c r="G157" s="1"/>
      <c r="L157" s="110"/>
      <c r="M157" s="6"/>
      <c r="N157" s="1"/>
      <c r="O157" s="1"/>
      <c r="P157" s="1"/>
      <c r="Q157" s="1"/>
      <c r="W157" s="6"/>
      <c r="X157" s="1"/>
      <c r="Y157" s="1"/>
      <c r="Z157" s="1"/>
      <c r="AA157" s="1"/>
    </row>
    <row r="158" spans="2:27" x14ac:dyDescent="0.5">
      <c r="B158" s="6"/>
      <c r="C158" s="1"/>
      <c r="D158" s="1"/>
      <c r="E158" s="1"/>
      <c r="F158" s="1"/>
      <c r="G158" s="1"/>
      <c r="L158" s="110"/>
      <c r="M158" s="6"/>
      <c r="N158" s="1"/>
      <c r="O158" s="1"/>
      <c r="P158" s="1"/>
      <c r="Q158" s="1"/>
      <c r="W158" s="6"/>
      <c r="X158" s="1"/>
      <c r="Y158" s="1"/>
      <c r="Z158" s="1"/>
      <c r="AA158" s="1"/>
    </row>
    <row r="159" spans="2:27" x14ac:dyDescent="0.5">
      <c r="B159" s="6"/>
      <c r="C159" s="1"/>
      <c r="D159" s="1"/>
      <c r="E159" s="1"/>
      <c r="F159" s="1"/>
      <c r="G159" s="1"/>
      <c r="L159" s="110"/>
      <c r="M159" s="6"/>
      <c r="N159" s="1"/>
      <c r="O159" s="1"/>
      <c r="P159" s="1"/>
      <c r="Q159" s="1"/>
      <c r="W159" s="6"/>
      <c r="X159" s="1"/>
      <c r="Y159" s="1"/>
      <c r="Z159" s="1"/>
      <c r="AA159" s="1"/>
    </row>
    <row r="160" spans="2:27" x14ac:dyDescent="0.5">
      <c r="B160" s="6"/>
      <c r="C160" s="1"/>
      <c r="D160" s="1"/>
      <c r="E160" s="1"/>
      <c r="F160" s="1"/>
      <c r="G160" s="1"/>
      <c r="L160" s="110"/>
      <c r="M160" s="6"/>
      <c r="N160" s="1"/>
      <c r="O160" s="1"/>
      <c r="P160" s="1"/>
      <c r="Q160" s="1"/>
      <c r="W160" s="6"/>
      <c r="X160" s="1"/>
      <c r="Y160" s="1"/>
      <c r="Z160" s="1"/>
      <c r="AA160" s="1"/>
    </row>
    <row r="161" spans="2:27" x14ac:dyDescent="0.5">
      <c r="B161" s="6"/>
      <c r="C161" s="1"/>
      <c r="D161" s="1"/>
      <c r="E161" s="1"/>
      <c r="F161" s="1"/>
      <c r="G161" s="1"/>
      <c r="L161" s="110"/>
      <c r="M161" s="6"/>
      <c r="N161" s="1"/>
      <c r="O161" s="1"/>
      <c r="P161" s="1"/>
      <c r="Q161" s="1"/>
      <c r="W161" s="6"/>
      <c r="X161" s="1"/>
      <c r="Y161" s="1"/>
      <c r="Z161" s="1"/>
      <c r="AA161" s="1"/>
    </row>
    <row r="162" spans="2:27" x14ac:dyDescent="0.5">
      <c r="B162" s="6"/>
      <c r="C162" s="1"/>
      <c r="D162" s="1"/>
      <c r="E162" s="1"/>
      <c r="F162" s="1"/>
      <c r="G162" s="1"/>
      <c r="L162" s="110"/>
      <c r="M162" s="6"/>
      <c r="N162" s="1"/>
      <c r="O162" s="1"/>
      <c r="P162" s="1"/>
      <c r="Q162" s="1"/>
      <c r="W162" s="6"/>
      <c r="X162" s="1"/>
      <c r="Y162" s="1"/>
      <c r="Z162" s="1"/>
      <c r="AA162" s="1"/>
    </row>
    <row r="163" spans="2:27" x14ac:dyDescent="0.5">
      <c r="B163" s="6"/>
      <c r="C163" s="1"/>
      <c r="D163" s="1"/>
      <c r="E163" s="1"/>
      <c r="F163" s="1"/>
      <c r="G163" s="1"/>
      <c r="L163" s="110"/>
      <c r="M163" s="6"/>
      <c r="N163" s="1"/>
      <c r="O163" s="1"/>
      <c r="P163" s="1"/>
      <c r="Q163" s="1"/>
      <c r="W163" s="6"/>
      <c r="X163" s="1"/>
      <c r="Y163" s="1"/>
      <c r="Z163" s="1"/>
      <c r="AA163" s="1"/>
    </row>
    <row r="164" spans="2:27" x14ac:dyDescent="0.5">
      <c r="B164" s="6"/>
      <c r="C164" s="1"/>
      <c r="D164" s="1"/>
      <c r="E164" s="1"/>
      <c r="F164" s="1"/>
      <c r="G164" s="1"/>
      <c r="L164" s="110"/>
      <c r="M164" s="6"/>
      <c r="N164" s="1"/>
      <c r="O164" s="1"/>
      <c r="P164" s="1"/>
      <c r="Q164" s="1"/>
      <c r="W164" s="6"/>
      <c r="X164" s="1"/>
      <c r="Y164" s="1"/>
      <c r="Z164" s="1"/>
      <c r="AA164" s="1"/>
    </row>
    <row r="165" spans="2:27" x14ac:dyDescent="0.5">
      <c r="B165" s="6"/>
      <c r="C165" s="1"/>
      <c r="D165" s="1"/>
      <c r="E165" s="1"/>
      <c r="F165" s="1"/>
      <c r="G165" s="1"/>
      <c r="L165" s="110"/>
      <c r="M165" s="6"/>
      <c r="N165" s="1"/>
      <c r="O165" s="1"/>
      <c r="P165" s="1"/>
      <c r="Q165" s="1"/>
      <c r="W165" s="6"/>
      <c r="X165" s="1"/>
      <c r="Y165" s="1"/>
      <c r="Z165" s="1"/>
      <c r="AA165" s="1"/>
    </row>
    <row r="166" spans="2:27" x14ac:dyDescent="0.5">
      <c r="B166" s="6"/>
      <c r="C166" s="1"/>
      <c r="D166" s="1"/>
      <c r="E166" s="1"/>
      <c r="F166" s="1"/>
      <c r="G166" s="1"/>
      <c r="L166" s="110"/>
      <c r="M166" s="6"/>
      <c r="N166" s="1"/>
      <c r="O166" s="1"/>
      <c r="P166" s="1"/>
      <c r="Q166" s="1"/>
      <c r="W166" s="6"/>
      <c r="X166" s="1"/>
      <c r="Y166" s="1"/>
      <c r="Z166" s="1"/>
      <c r="AA166" s="1"/>
    </row>
    <row r="167" spans="2:27" x14ac:dyDescent="0.5">
      <c r="B167" s="6"/>
      <c r="C167" s="1"/>
      <c r="D167" s="1"/>
      <c r="E167" s="1"/>
      <c r="F167" s="1"/>
      <c r="G167" s="1"/>
      <c r="L167" s="110"/>
      <c r="M167" s="6"/>
      <c r="N167" s="1"/>
      <c r="O167" s="1"/>
      <c r="P167" s="1"/>
      <c r="Q167" s="1"/>
      <c r="W167" s="6"/>
      <c r="X167" s="1"/>
      <c r="Y167" s="1"/>
      <c r="Z167" s="1"/>
      <c r="AA167" s="1"/>
    </row>
    <row r="168" spans="2:27" x14ac:dyDescent="0.5">
      <c r="B168" s="6"/>
      <c r="C168" s="1"/>
      <c r="D168" s="1"/>
      <c r="E168" s="1"/>
      <c r="F168" s="1"/>
      <c r="G168" s="1"/>
      <c r="L168" s="110"/>
      <c r="M168" s="6"/>
      <c r="N168" s="1"/>
      <c r="O168" s="1"/>
      <c r="P168" s="1"/>
      <c r="Q168" s="1"/>
      <c r="W168" s="6"/>
      <c r="X168" s="1"/>
      <c r="Y168" s="1"/>
      <c r="Z168" s="1"/>
      <c r="AA168" s="1"/>
    </row>
    <row r="169" spans="2:27" x14ac:dyDescent="0.5">
      <c r="B169" s="6"/>
      <c r="C169" s="1"/>
      <c r="D169" s="1"/>
      <c r="E169" s="1"/>
      <c r="F169" s="1"/>
      <c r="G169" s="1"/>
      <c r="L169" s="110"/>
      <c r="M169" s="6"/>
      <c r="N169" s="1"/>
      <c r="O169" s="1"/>
      <c r="P169" s="1"/>
      <c r="Q169" s="1"/>
      <c r="W169" s="6"/>
      <c r="X169" s="1"/>
      <c r="Y169" s="1"/>
      <c r="Z169" s="1"/>
      <c r="AA169" s="1"/>
    </row>
    <row r="170" spans="2:27" x14ac:dyDescent="0.5">
      <c r="B170" s="6"/>
      <c r="C170" s="1"/>
      <c r="D170" s="1"/>
      <c r="E170" s="1"/>
      <c r="F170" s="1"/>
      <c r="G170" s="1"/>
      <c r="L170" s="110"/>
      <c r="M170" s="6"/>
      <c r="N170" s="1"/>
      <c r="O170" s="1"/>
      <c r="P170" s="1"/>
      <c r="Q170" s="1"/>
      <c r="W170" s="6"/>
      <c r="X170" s="1"/>
      <c r="Y170" s="1"/>
      <c r="Z170" s="1"/>
      <c r="AA170" s="1"/>
    </row>
    <row r="171" spans="2:27" x14ac:dyDescent="0.5">
      <c r="B171" s="6"/>
      <c r="C171" s="1"/>
      <c r="D171" s="1"/>
      <c r="E171" s="1"/>
      <c r="F171" s="1"/>
      <c r="G171" s="1"/>
      <c r="L171" s="110"/>
      <c r="M171" s="6"/>
      <c r="N171" s="1"/>
      <c r="O171" s="1"/>
      <c r="P171" s="1"/>
      <c r="Q171" s="1"/>
      <c r="W171" s="6"/>
      <c r="X171" s="1"/>
      <c r="Y171" s="1"/>
      <c r="Z171" s="1"/>
      <c r="AA171" s="1"/>
    </row>
    <row r="172" spans="2:27" x14ac:dyDescent="0.5">
      <c r="B172" s="6"/>
      <c r="C172" s="1"/>
      <c r="D172" s="1"/>
      <c r="E172" s="1"/>
      <c r="F172" s="1"/>
      <c r="G172" s="1"/>
      <c r="L172" s="110"/>
      <c r="M172" s="6"/>
      <c r="N172" s="1"/>
      <c r="O172" s="1"/>
      <c r="P172" s="1"/>
      <c r="Q172" s="1"/>
      <c r="W172" s="6"/>
      <c r="X172" s="1"/>
      <c r="Y172" s="1"/>
      <c r="Z172" s="1"/>
      <c r="AA172" s="1"/>
    </row>
    <row r="173" spans="2:27" x14ac:dyDescent="0.5">
      <c r="B173" s="6"/>
      <c r="C173" s="1"/>
      <c r="D173" s="1"/>
      <c r="E173" s="1"/>
      <c r="F173" s="1"/>
      <c r="G173" s="1"/>
      <c r="L173" s="110"/>
      <c r="M173" s="6"/>
      <c r="N173" s="1"/>
      <c r="O173" s="1"/>
      <c r="P173" s="1"/>
      <c r="Q173" s="1"/>
      <c r="W173" s="6"/>
      <c r="X173" s="1"/>
      <c r="Y173" s="1"/>
      <c r="Z173" s="1"/>
      <c r="AA173" s="1"/>
    </row>
    <row r="174" spans="2:27" x14ac:dyDescent="0.5">
      <c r="B174" s="6"/>
      <c r="C174" s="1"/>
      <c r="D174" s="1"/>
      <c r="E174" s="1"/>
      <c r="F174" s="1"/>
      <c r="G174" s="1"/>
      <c r="L174" s="110"/>
      <c r="M174" s="6"/>
      <c r="N174" s="1"/>
      <c r="O174" s="1"/>
      <c r="P174" s="1"/>
      <c r="Q174" s="1"/>
      <c r="W174" s="6"/>
      <c r="X174" s="1"/>
      <c r="Y174" s="1"/>
      <c r="Z174" s="1"/>
      <c r="AA174" s="1"/>
    </row>
    <row r="175" spans="2:27" x14ac:dyDescent="0.5">
      <c r="B175" s="6"/>
      <c r="C175" s="1"/>
      <c r="D175" s="1"/>
      <c r="E175" s="1"/>
      <c r="F175" s="1"/>
      <c r="G175" s="1"/>
      <c r="L175" s="110"/>
      <c r="M175" s="6"/>
      <c r="N175" s="1"/>
      <c r="O175" s="1"/>
      <c r="P175" s="1"/>
      <c r="Q175" s="1"/>
      <c r="W175" s="6"/>
      <c r="X175" s="1"/>
      <c r="Y175" s="1"/>
      <c r="Z175" s="1"/>
      <c r="AA175" s="1"/>
    </row>
    <row r="176" spans="2:27" x14ac:dyDescent="0.5">
      <c r="B176" s="6"/>
      <c r="C176" s="1"/>
      <c r="D176" s="1"/>
      <c r="E176" s="1"/>
      <c r="F176" s="1"/>
      <c r="G176" s="1"/>
      <c r="L176" s="110"/>
      <c r="M176" s="6"/>
      <c r="N176" s="1"/>
      <c r="O176" s="1"/>
      <c r="P176" s="1"/>
      <c r="Q176" s="1"/>
      <c r="W176" s="6"/>
      <c r="X176" s="1"/>
      <c r="Y176" s="1"/>
      <c r="Z176" s="1"/>
      <c r="AA176" s="1"/>
    </row>
    <row r="177" spans="2:27" x14ac:dyDescent="0.5">
      <c r="B177" s="6"/>
      <c r="C177" s="1"/>
      <c r="D177" s="1"/>
      <c r="E177" s="1"/>
      <c r="F177" s="1"/>
      <c r="G177" s="1"/>
      <c r="L177" s="110"/>
      <c r="M177" s="6"/>
      <c r="N177" s="1"/>
      <c r="O177" s="1"/>
      <c r="P177" s="1"/>
      <c r="Q177" s="1"/>
      <c r="W177" s="6"/>
      <c r="X177" s="1"/>
      <c r="Y177" s="1"/>
      <c r="Z177" s="1"/>
      <c r="AA177" s="1"/>
    </row>
    <row r="178" spans="2:27" x14ac:dyDescent="0.5">
      <c r="B178" s="6"/>
      <c r="C178" s="1"/>
      <c r="D178" s="1"/>
      <c r="E178" s="1"/>
      <c r="F178" s="1"/>
      <c r="G178" s="1"/>
      <c r="L178" s="110"/>
      <c r="M178" s="6"/>
      <c r="N178" s="1"/>
      <c r="O178" s="1"/>
      <c r="P178" s="1"/>
      <c r="Q178" s="1"/>
      <c r="W178" s="6"/>
      <c r="X178" s="1"/>
      <c r="Y178" s="1"/>
      <c r="Z178" s="1"/>
      <c r="AA178" s="1"/>
    </row>
    <row r="179" spans="2:27" x14ac:dyDescent="0.5">
      <c r="B179" s="6"/>
      <c r="C179" s="1"/>
      <c r="D179" s="1"/>
      <c r="E179" s="1"/>
      <c r="F179" s="1"/>
      <c r="G179" s="1"/>
      <c r="L179" s="110"/>
      <c r="M179" s="6"/>
      <c r="N179" s="1"/>
      <c r="O179" s="1"/>
      <c r="P179" s="1"/>
      <c r="Q179" s="1"/>
      <c r="W179" s="6"/>
      <c r="X179" s="1"/>
      <c r="Y179" s="1"/>
      <c r="Z179" s="1"/>
      <c r="AA179" s="1"/>
    </row>
    <row r="180" spans="2:27" x14ac:dyDescent="0.5">
      <c r="B180" s="6"/>
      <c r="C180" s="1"/>
      <c r="D180" s="1"/>
      <c r="E180" s="1"/>
      <c r="F180" s="1"/>
      <c r="G180" s="1"/>
      <c r="L180" s="110"/>
      <c r="M180" s="6"/>
      <c r="N180" s="1"/>
      <c r="O180" s="1"/>
      <c r="P180" s="1"/>
      <c r="Q180" s="1"/>
      <c r="W180" s="6"/>
      <c r="X180" s="1"/>
      <c r="Y180" s="1"/>
      <c r="Z180" s="1"/>
      <c r="AA180" s="1"/>
    </row>
    <row r="181" spans="2:27" x14ac:dyDescent="0.5">
      <c r="B181" s="6"/>
      <c r="C181" s="1"/>
      <c r="D181" s="1"/>
      <c r="E181" s="1"/>
      <c r="F181" s="1"/>
      <c r="G181" s="1"/>
      <c r="L181" s="110"/>
      <c r="M181" s="6"/>
      <c r="N181" s="1"/>
      <c r="O181" s="1"/>
      <c r="P181" s="1"/>
      <c r="Q181" s="1"/>
      <c r="W181" s="6"/>
      <c r="X181" s="1"/>
      <c r="Y181" s="1"/>
      <c r="Z181" s="1"/>
      <c r="AA181" s="1"/>
    </row>
    <row r="182" spans="2:27" x14ac:dyDescent="0.5">
      <c r="B182" s="6"/>
      <c r="C182" s="1"/>
      <c r="D182" s="1"/>
      <c r="E182" s="1"/>
      <c r="F182" s="1"/>
      <c r="G182" s="1"/>
      <c r="L182" s="110"/>
      <c r="M182" s="6"/>
      <c r="N182" s="1"/>
      <c r="O182" s="1"/>
      <c r="P182" s="1"/>
      <c r="Q182" s="1"/>
      <c r="W182" s="6"/>
      <c r="X182" s="1"/>
      <c r="Y182" s="1"/>
      <c r="Z182" s="1"/>
      <c r="AA182" s="1"/>
    </row>
    <row r="183" spans="2:27" x14ac:dyDescent="0.5">
      <c r="B183" s="6"/>
      <c r="C183" s="1"/>
      <c r="D183" s="1"/>
      <c r="E183" s="1"/>
      <c r="F183" s="1"/>
      <c r="G183" s="1"/>
      <c r="L183" s="110"/>
      <c r="M183" s="6"/>
      <c r="N183" s="1"/>
      <c r="O183" s="1"/>
      <c r="P183" s="1"/>
      <c r="Q183" s="1"/>
      <c r="W183" s="6"/>
      <c r="X183" s="1"/>
      <c r="Y183" s="1"/>
      <c r="Z183" s="1"/>
      <c r="AA183" s="1"/>
    </row>
    <row r="184" spans="2:27" x14ac:dyDescent="0.5">
      <c r="B184" s="6"/>
      <c r="C184" s="1"/>
      <c r="D184" s="1"/>
      <c r="E184" s="1"/>
      <c r="F184" s="1"/>
      <c r="G184" s="1"/>
      <c r="L184" s="110"/>
      <c r="M184" s="6"/>
      <c r="N184" s="1"/>
      <c r="O184" s="1"/>
      <c r="P184" s="1"/>
      <c r="Q184" s="1"/>
      <c r="W184" s="6"/>
      <c r="X184" s="1"/>
      <c r="Y184" s="1"/>
      <c r="Z184" s="1"/>
      <c r="AA184" s="1"/>
    </row>
    <row r="185" spans="2:27" x14ac:dyDescent="0.5">
      <c r="B185" s="6"/>
      <c r="C185" s="1"/>
      <c r="D185" s="1"/>
      <c r="E185" s="1"/>
      <c r="F185" s="1"/>
      <c r="G185" s="1"/>
      <c r="L185" s="110"/>
      <c r="M185" s="6"/>
      <c r="N185" s="1"/>
      <c r="O185" s="1"/>
      <c r="P185" s="1"/>
      <c r="Q185" s="1"/>
      <c r="W185" s="6"/>
      <c r="X185" s="1"/>
      <c r="Y185" s="1"/>
      <c r="Z185" s="1"/>
      <c r="AA185" s="1"/>
    </row>
    <row r="186" spans="2:27" x14ac:dyDescent="0.5">
      <c r="B186" s="6"/>
      <c r="C186" s="1"/>
      <c r="D186" s="1"/>
      <c r="E186" s="1"/>
      <c r="F186" s="1"/>
      <c r="G186" s="1"/>
      <c r="L186" s="110"/>
      <c r="M186" s="6"/>
      <c r="N186" s="1"/>
      <c r="O186" s="1"/>
      <c r="P186" s="1"/>
      <c r="Q186" s="1"/>
      <c r="W186" s="6"/>
      <c r="X186" s="1"/>
      <c r="Y186" s="1"/>
      <c r="Z186" s="1"/>
      <c r="AA186" s="1"/>
    </row>
    <row r="187" spans="2:27" x14ac:dyDescent="0.5">
      <c r="B187" s="6"/>
      <c r="C187" s="1"/>
      <c r="D187" s="1"/>
      <c r="E187" s="1"/>
      <c r="F187" s="1"/>
      <c r="G187" s="1"/>
      <c r="L187" s="110"/>
      <c r="M187" s="6"/>
      <c r="N187" s="1"/>
      <c r="O187" s="1"/>
      <c r="P187" s="1"/>
      <c r="Q187" s="1"/>
      <c r="W187" s="6"/>
      <c r="X187" s="1"/>
      <c r="Y187" s="1"/>
      <c r="Z187" s="1"/>
      <c r="AA187" s="1"/>
    </row>
    <row r="188" spans="2:27" x14ac:dyDescent="0.5">
      <c r="B188" s="6"/>
      <c r="C188" s="1"/>
      <c r="D188" s="1"/>
      <c r="E188" s="1"/>
      <c r="F188" s="1"/>
      <c r="G188" s="1"/>
      <c r="L188" s="110"/>
      <c r="M188" s="6"/>
      <c r="N188" s="1"/>
      <c r="O188" s="1"/>
      <c r="P188" s="1"/>
      <c r="Q188" s="1"/>
      <c r="W188" s="6"/>
      <c r="X188" s="1"/>
      <c r="Y188" s="1"/>
      <c r="Z188" s="1"/>
      <c r="AA188" s="1"/>
    </row>
    <row r="189" spans="2:27" x14ac:dyDescent="0.5">
      <c r="B189" s="6"/>
      <c r="C189" s="1"/>
      <c r="D189" s="1"/>
      <c r="E189" s="1"/>
      <c r="F189" s="1"/>
      <c r="G189" s="1"/>
      <c r="L189" s="110"/>
      <c r="M189" s="6"/>
      <c r="N189" s="1"/>
      <c r="O189" s="1"/>
      <c r="P189" s="1"/>
      <c r="Q189" s="1"/>
      <c r="W189" s="6"/>
      <c r="X189" s="1"/>
      <c r="Y189" s="1"/>
      <c r="Z189" s="1"/>
      <c r="AA189" s="1"/>
    </row>
    <row r="190" spans="2:27" x14ac:dyDescent="0.5">
      <c r="B190" s="6"/>
      <c r="C190" s="1"/>
      <c r="D190" s="1"/>
      <c r="E190" s="1"/>
      <c r="F190" s="1"/>
      <c r="G190" s="1"/>
      <c r="L190" s="110"/>
      <c r="M190" s="6"/>
      <c r="N190" s="1"/>
      <c r="O190" s="1"/>
      <c r="P190" s="1"/>
      <c r="Q190" s="1"/>
      <c r="W190" s="6"/>
      <c r="X190" s="1"/>
      <c r="Y190" s="1"/>
      <c r="Z190" s="1"/>
      <c r="AA190" s="1"/>
    </row>
    <row r="191" spans="2:27" x14ac:dyDescent="0.5">
      <c r="B191" s="6"/>
      <c r="C191" s="1"/>
      <c r="D191" s="1"/>
      <c r="E191" s="1"/>
      <c r="F191" s="1"/>
      <c r="G191" s="1"/>
      <c r="L191" s="110"/>
      <c r="M191" s="6"/>
      <c r="N191" s="1"/>
      <c r="O191" s="1"/>
      <c r="P191" s="1"/>
      <c r="Q191" s="1"/>
      <c r="W191" s="6"/>
      <c r="X191" s="1"/>
      <c r="Y191" s="1"/>
      <c r="Z191" s="1"/>
      <c r="AA191" s="1"/>
    </row>
    <row r="192" spans="2:27" x14ac:dyDescent="0.5">
      <c r="B192" s="6"/>
      <c r="C192" s="1"/>
      <c r="D192" s="1"/>
      <c r="E192" s="1"/>
      <c r="F192" s="1"/>
      <c r="G192" s="1"/>
      <c r="L192" s="110"/>
      <c r="M192" s="6"/>
      <c r="N192" s="1"/>
      <c r="O192" s="1"/>
      <c r="P192" s="1"/>
      <c r="Q192" s="1"/>
      <c r="W192" s="6"/>
      <c r="X192" s="1"/>
      <c r="Y192" s="1"/>
      <c r="Z192" s="1"/>
      <c r="AA192" s="1"/>
    </row>
    <row r="193" spans="2:27" x14ac:dyDescent="0.5">
      <c r="B193" s="6"/>
      <c r="C193" s="1"/>
      <c r="D193" s="1"/>
      <c r="E193" s="1"/>
      <c r="F193" s="1"/>
      <c r="G193" s="1"/>
      <c r="L193" s="110"/>
      <c r="M193" s="6"/>
      <c r="N193" s="1"/>
      <c r="O193" s="1"/>
      <c r="P193" s="1"/>
      <c r="Q193" s="1"/>
      <c r="W193" s="6"/>
      <c r="X193" s="1"/>
      <c r="Y193" s="1"/>
      <c r="Z193" s="1"/>
      <c r="AA193" s="1"/>
    </row>
    <row r="194" spans="2:27" x14ac:dyDescent="0.5">
      <c r="B194" s="6"/>
      <c r="C194" s="1"/>
      <c r="D194" s="1"/>
      <c r="E194" s="1"/>
      <c r="F194" s="1"/>
      <c r="G194" s="1"/>
      <c r="L194" s="110"/>
      <c r="M194" s="6"/>
      <c r="N194" s="1"/>
      <c r="O194" s="1"/>
      <c r="P194" s="1"/>
      <c r="Q194" s="1"/>
      <c r="W194" s="6"/>
      <c r="X194" s="1"/>
      <c r="Y194" s="1"/>
      <c r="Z194" s="1"/>
      <c r="AA194" s="1"/>
    </row>
    <row r="195" spans="2:27" x14ac:dyDescent="0.5">
      <c r="B195" s="6"/>
      <c r="C195" s="1"/>
      <c r="D195" s="1"/>
      <c r="E195" s="1"/>
      <c r="F195" s="1"/>
      <c r="G195" s="1"/>
      <c r="L195" s="110"/>
      <c r="M195" s="6"/>
      <c r="N195" s="1"/>
      <c r="O195" s="1"/>
      <c r="P195" s="1"/>
      <c r="Q195" s="1"/>
      <c r="W195" s="6"/>
      <c r="X195" s="1"/>
      <c r="Y195" s="1"/>
      <c r="Z195" s="1"/>
      <c r="AA195" s="1"/>
    </row>
    <row r="196" spans="2:27" x14ac:dyDescent="0.5">
      <c r="B196" s="6"/>
      <c r="C196" s="1"/>
      <c r="D196" s="1"/>
      <c r="E196" s="1"/>
      <c r="F196" s="1"/>
      <c r="G196" s="1"/>
      <c r="L196" s="110"/>
      <c r="M196" s="6"/>
      <c r="N196" s="1"/>
      <c r="O196" s="1"/>
      <c r="P196" s="1"/>
      <c r="Q196" s="1"/>
      <c r="W196" s="6"/>
      <c r="X196" s="1"/>
      <c r="Y196" s="1"/>
      <c r="Z196" s="1"/>
      <c r="AA196" s="1"/>
    </row>
    <row r="197" spans="2:27" x14ac:dyDescent="0.5">
      <c r="B197" s="6"/>
      <c r="C197" s="1"/>
      <c r="D197" s="1"/>
      <c r="E197" s="1"/>
      <c r="F197" s="1"/>
      <c r="G197" s="1"/>
      <c r="L197" s="110"/>
      <c r="M197" s="6"/>
      <c r="N197" s="1"/>
      <c r="O197" s="1"/>
      <c r="P197" s="1"/>
      <c r="Q197" s="1"/>
      <c r="W197" s="6"/>
      <c r="X197" s="1"/>
      <c r="Y197" s="1"/>
      <c r="Z197" s="1"/>
      <c r="AA197" s="1"/>
    </row>
    <row r="198" spans="2:27" x14ac:dyDescent="0.5">
      <c r="B198" s="6"/>
      <c r="C198" s="1"/>
      <c r="D198" s="1"/>
      <c r="E198" s="1"/>
      <c r="F198" s="1"/>
      <c r="G198" s="1"/>
      <c r="L198" s="110"/>
      <c r="M198" s="6"/>
      <c r="N198" s="1"/>
      <c r="O198" s="1"/>
      <c r="P198" s="1"/>
      <c r="Q198" s="1"/>
      <c r="W198" s="6"/>
      <c r="X198" s="1"/>
      <c r="Y198" s="1"/>
      <c r="Z198" s="1"/>
      <c r="AA198" s="1"/>
    </row>
    <row r="199" spans="2:27" x14ac:dyDescent="0.5">
      <c r="B199" s="6"/>
      <c r="C199" s="1"/>
      <c r="D199" s="1"/>
      <c r="E199" s="1"/>
      <c r="F199" s="1"/>
      <c r="G199" s="1"/>
      <c r="L199" s="110"/>
      <c r="M199" s="6"/>
      <c r="N199" s="1"/>
      <c r="O199" s="1"/>
      <c r="P199" s="1"/>
      <c r="Q199" s="1"/>
      <c r="W199" s="6"/>
      <c r="X199" s="1"/>
      <c r="Y199" s="1"/>
      <c r="Z199" s="1"/>
      <c r="AA199" s="1"/>
    </row>
    <row r="200" spans="2:27" x14ac:dyDescent="0.5">
      <c r="B200" s="6"/>
      <c r="C200" s="1"/>
      <c r="D200" s="1"/>
      <c r="E200" s="1"/>
      <c r="F200" s="1"/>
      <c r="G200" s="1"/>
      <c r="L200" s="110"/>
      <c r="M200" s="6"/>
      <c r="N200" s="1"/>
      <c r="O200" s="1"/>
      <c r="P200" s="1"/>
      <c r="Q200" s="1"/>
      <c r="W200" s="6"/>
      <c r="X200" s="1"/>
      <c r="Y200" s="1"/>
      <c r="Z200" s="1"/>
      <c r="AA200" s="1"/>
    </row>
    <row r="201" spans="2:27" x14ac:dyDescent="0.5">
      <c r="B201" s="6"/>
      <c r="C201" s="1"/>
      <c r="D201" s="1"/>
      <c r="E201" s="1"/>
      <c r="F201" s="1"/>
      <c r="G201" s="1"/>
      <c r="L201" s="110"/>
      <c r="M201" s="6"/>
      <c r="N201" s="1"/>
      <c r="O201" s="1"/>
      <c r="P201" s="1"/>
      <c r="Q201" s="1"/>
      <c r="W201" s="6"/>
      <c r="X201" s="1"/>
      <c r="Y201" s="1"/>
      <c r="Z201" s="1"/>
      <c r="AA201" s="1"/>
    </row>
    <row r="202" spans="2:27" x14ac:dyDescent="0.5">
      <c r="B202" s="6"/>
      <c r="C202" s="1"/>
      <c r="D202" s="1"/>
      <c r="E202" s="1"/>
      <c r="F202" s="1"/>
      <c r="G202" s="1"/>
      <c r="L202" s="110"/>
      <c r="M202" s="6"/>
      <c r="N202" s="1"/>
      <c r="O202" s="1"/>
      <c r="P202" s="1"/>
      <c r="Q202" s="1"/>
      <c r="W202" s="6"/>
      <c r="X202" s="1"/>
      <c r="Y202" s="1"/>
      <c r="Z202" s="1"/>
      <c r="AA202" s="1"/>
    </row>
    <row r="203" spans="2:27" x14ac:dyDescent="0.5">
      <c r="B203" s="6"/>
      <c r="C203" s="1"/>
      <c r="D203" s="1"/>
      <c r="E203" s="1"/>
      <c r="F203" s="1"/>
      <c r="G203" s="1"/>
      <c r="L203" s="110"/>
      <c r="M203" s="6"/>
      <c r="N203" s="1"/>
      <c r="O203" s="1"/>
      <c r="P203" s="1"/>
      <c r="Q203" s="1"/>
      <c r="W203" s="6"/>
      <c r="X203" s="1"/>
      <c r="Y203" s="1"/>
      <c r="Z203" s="1"/>
      <c r="AA203" s="1"/>
    </row>
    <row r="204" spans="2:27" x14ac:dyDescent="0.5">
      <c r="B204" s="6"/>
      <c r="C204" s="1"/>
      <c r="D204" s="1"/>
      <c r="E204" s="1"/>
      <c r="F204" s="1"/>
      <c r="G204" s="1"/>
      <c r="L204" s="110"/>
      <c r="M204" s="6"/>
      <c r="N204" s="1"/>
      <c r="O204" s="1"/>
      <c r="P204" s="1"/>
      <c r="Q204" s="1"/>
      <c r="W204" s="6"/>
      <c r="X204" s="1"/>
      <c r="Y204" s="1"/>
      <c r="Z204" s="1"/>
      <c r="AA204" s="1"/>
    </row>
    <row r="205" spans="2:27" x14ac:dyDescent="0.5">
      <c r="B205" s="6"/>
      <c r="C205" s="1"/>
      <c r="D205" s="1"/>
      <c r="E205" s="1"/>
      <c r="F205" s="1"/>
      <c r="G205" s="1"/>
      <c r="L205" s="110"/>
      <c r="M205" s="6"/>
      <c r="N205" s="1"/>
      <c r="O205" s="1"/>
      <c r="P205" s="1"/>
      <c r="Q205" s="1"/>
      <c r="W205" s="6"/>
      <c r="X205" s="1"/>
      <c r="Y205" s="1"/>
      <c r="Z205" s="1"/>
      <c r="AA205" s="1"/>
    </row>
    <row r="206" spans="2:27" x14ac:dyDescent="0.5">
      <c r="B206" s="6"/>
      <c r="C206" s="1"/>
      <c r="D206" s="1"/>
      <c r="E206" s="1"/>
      <c r="F206" s="1"/>
      <c r="G206" s="1"/>
      <c r="L206" s="110"/>
      <c r="M206" s="6"/>
      <c r="N206" s="1"/>
      <c r="O206" s="1"/>
      <c r="P206" s="1"/>
      <c r="Q206" s="1"/>
      <c r="W206" s="6"/>
      <c r="X206" s="1"/>
      <c r="Y206" s="1"/>
      <c r="Z206" s="1"/>
      <c r="AA206" s="1"/>
    </row>
    <row r="207" spans="2:27" x14ac:dyDescent="0.5">
      <c r="B207" s="6"/>
      <c r="C207" s="1"/>
      <c r="D207" s="1"/>
      <c r="E207" s="1"/>
      <c r="F207" s="1"/>
      <c r="G207" s="1"/>
      <c r="L207" s="110"/>
      <c r="M207" s="6"/>
      <c r="N207" s="1"/>
      <c r="O207" s="1"/>
      <c r="P207" s="1"/>
      <c r="Q207" s="1"/>
      <c r="W207" s="6"/>
      <c r="X207" s="1"/>
      <c r="Y207" s="1"/>
      <c r="Z207" s="1"/>
      <c r="AA207" s="1"/>
    </row>
    <row r="208" spans="2:27" x14ac:dyDescent="0.5">
      <c r="B208" s="6"/>
      <c r="C208" s="1"/>
      <c r="D208" s="1"/>
      <c r="E208" s="1"/>
      <c r="F208" s="1"/>
      <c r="G208" s="1"/>
      <c r="L208" s="110"/>
      <c r="M208" s="6"/>
      <c r="N208" s="1"/>
      <c r="O208" s="1"/>
      <c r="P208" s="1"/>
      <c r="Q208" s="1"/>
      <c r="W208" s="6"/>
      <c r="X208" s="1"/>
      <c r="Y208" s="1"/>
      <c r="Z208" s="1"/>
      <c r="AA208" s="1"/>
    </row>
    <row r="209" spans="2:27" x14ac:dyDescent="0.5">
      <c r="B209" s="6"/>
      <c r="C209" s="1"/>
      <c r="D209" s="1"/>
      <c r="E209" s="1"/>
      <c r="F209" s="1"/>
      <c r="G209" s="1"/>
      <c r="L209" s="110"/>
      <c r="M209" s="6"/>
      <c r="N209" s="1"/>
      <c r="O209" s="1"/>
      <c r="P209" s="1"/>
      <c r="Q209" s="1"/>
      <c r="W209" s="6"/>
      <c r="X209" s="1"/>
      <c r="Y209" s="1"/>
      <c r="Z209" s="1"/>
      <c r="AA209" s="1"/>
    </row>
    <row r="210" spans="2:27" x14ac:dyDescent="0.5">
      <c r="B210" s="6"/>
      <c r="C210" s="1"/>
      <c r="D210" s="1"/>
      <c r="E210" s="1"/>
      <c r="F210" s="1"/>
      <c r="G210" s="1"/>
      <c r="L210" s="110"/>
      <c r="M210" s="6"/>
      <c r="N210" s="1"/>
      <c r="O210" s="1"/>
      <c r="P210" s="1"/>
      <c r="Q210" s="1"/>
      <c r="W210" s="6"/>
      <c r="X210" s="1"/>
      <c r="Y210" s="1"/>
      <c r="Z210" s="1"/>
      <c r="AA210" s="1"/>
    </row>
    <row r="211" spans="2:27" x14ac:dyDescent="0.5">
      <c r="B211" s="6"/>
      <c r="C211" s="1"/>
      <c r="D211" s="1"/>
      <c r="E211" s="1"/>
      <c r="F211" s="1"/>
      <c r="G211" s="1"/>
      <c r="L211" s="110"/>
      <c r="M211" s="6"/>
      <c r="N211" s="1"/>
      <c r="O211" s="1"/>
      <c r="P211" s="1"/>
      <c r="Q211" s="1"/>
      <c r="W211" s="6"/>
      <c r="X211" s="1"/>
      <c r="Y211" s="1"/>
      <c r="Z211" s="1"/>
      <c r="AA211" s="1"/>
    </row>
    <row r="212" spans="2:27" x14ac:dyDescent="0.5">
      <c r="B212" s="6"/>
      <c r="C212" s="1"/>
      <c r="D212" s="1"/>
      <c r="E212" s="1"/>
      <c r="F212" s="1"/>
      <c r="G212" s="1"/>
      <c r="L212" s="110"/>
      <c r="M212" s="6"/>
      <c r="N212" s="1"/>
      <c r="O212" s="1"/>
      <c r="P212" s="1"/>
      <c r="Q212" s="1"/>
      <c r="W212" s="6"/>
      <c r="X212" s="1"/>
      <c r="Y212" s="1"/>
      <c r="Z212" s="1"/>
      <c r="AA212" s="1"/>
    </row>
    <row r="213" spans="2:27" x14ac:dyDescent="0.5">
      <c r="B213" s="6"/>
      <c r="C213" s="1"/>
      <c r="D213" s="1"/>
      <c r="E213" s="1"/>
      <c r="F213" s="1"/>
      <c r="G213" s="1"/>
      <c r="L213" s="110"/>
      <c r="M213" s="6"/>
      <c r="N213" s="1"/>
      <c r="O213" s="1"/>
      <c r="P213" s="1"/>
      <c r="Q213" s="1"/>
      <c r="W213" s="6"/>
      <c r="X213" s="1"/>
      <c r="Y213" s="1"/>
      <c r="Z213" s="1"/>
      <c r="AA213" s="1"/>
    </row>
    <row r="214" spans="2:27" x14ac:dyDescent="0.5">
      <c r="B214" s="6"/>
      <c r="C214" s="1"/>
      <c r="D214" s="1"/>
      <c r="E214" s="1"/>
      <c r="F214" s="1"/>
      <c r="G214" s="1"/>
      <c r="L214" s="110"/>
      <c r="M214" s="6"/>
      <c r="N214" s="1"/>
      <c r="O214" s="1"/>
      <c r="P214" s="1"/>
      <c r="Q214" s="1"/>
      <c r="W214" s="6"/>
      <c r="X214" s="1"/>
      <c r="Y214" s="1"/>
      <c r="Z214" s="1"/>
      <c r="AA214" s="1"/>
    </row>
    <row r="215" spans="2:27" x14ac:dyDescent="0.5">
      <c r="B215" s="6"/>
      <c r="C215" s="1"/>
      <c r="D215" s="1"/>
      <c r="E215" s="1"/>
      <c r="F215" s="1"/>
      <c r="G215" s="1"/>
      <c r="L215" s="110"/>
      <c r="M215" s="6"/>
      <c r="N215" s="1"/>
      <c r="O215" s="1"/>
      <c r="P215" s="1"/>
      <c r="Q215" s="1"/>
      <c r="W215" s="6"/>
      <c r="X215" s="1"/>
      <c r="Y215" s="1"/>
      <c r="Z215" s="1"/>
      <c r="AA215" s="1"/>
    </row>
    <row r="216" spans="2:27" x14ac:dyDescent="0.5">
      <c r="B216" s="6"/>
      <c r="C216" s="1"/>
      <c r="D216" s="1"/>
      <c r="E216" s="1"/>
      <c r="F216" s="1"/>
      <c r="G216" s="1"/>
      <c r="L216" s="110"/>
      <c r="M216" s="6"/>
      <c r="N216" s="1"/>
      <c r="O216" s="1"/>
      <c r="P216" s="1"/>
      <c r="Q216" s="1"/>
      <c r="W216" s="6"/>
      <c r="X216" s="1"/>
      <c r="Y216" s="1"/>
      <c r="Z216" s="1"/>
      <c r="AA216" s="1"/>
    </row>
    <row r="217" spans="2:27" x14ac:dyDescent="0.5">
      <c r="B217" s="6"/>
      <c r="C217" s="1"/>
      <c r="D217" s="1"/>
      <c r="E217" s="1"/>
      <c r="F217" s="1"/>
      <c r="G217" s="1"/>
      <c r="L217" s="110"/>
      <c r="M217" s="6"/>
      <c r="N217" s="1"/>
      <c r="O217" s="1"/>
      <c r="P217" s="1"/>
      <c r="Q217" s="1"/>
      <c r="W217" s="6"/>
      <c r="X217" s="1"/>
      <c r="Y217" s="1"/>
      <c r="Z217" s="1"/>
      <c r="AA217" s="1"/>
    </row>
    <row r="218" spans="2:27" x14ac:dyDescent="0.5">
      <c r="B218" s="6"/>
      <c r="C218" s="1"/>
      <c r="D218" s="1"/>
      <c r="E218" s="1"/>
      <c r="F218" s="1"/>
      <c r="G218" s="1"/>
      <c r="L218" s="110"/>
      <c r="M218" s="6"/>
      <c r="N218" s="1"/>
      <c r="O218" s="1"/>
      <c r="P218" s="1"/>
      <c r="Q218" s="1"/>
      <c r="W218" s="6"/>
      <c r="X218" s="1"/>
      <c r="Y218" s="1"/>
      <c r="Z218" s="1"/>
      <c r="AA218" s="1"/>
    </row>
    <row r="219" spans="2:27" x14ac:dyDescent="0.5">
      <c r="B219" s="6"/>
      <c r="C219" s="1"/>
      <c r="D219" s="1"/>
      <c r="E219" s="1"/>
      <c r="F219" s="1"/>
      <c r="G219" s="1"/>
      <c r="L219" s="110"/>
      <c r="M219" s="6"/>
      <c r="N219" s="1"/>
      <c r="O219" s="1"/>
      <c r="P219" s="1"/>
      <c r="Q219" s="1"/>
      <c r="W219" s="6"/>
      <c r="X219" s="1"/>
      <c r="Y219" s="1"/>
      <c r="Z219" s="1"/>
      <c r="AA219" s="1"/>
    </row>
    <row r="220" spans="2:27" x14ac:dyDescent="0.5">
      <c r="B220" s="6"/>
      <c r="C220" s="1"/>
      <c r="D220" s="1"/>
      <c r="E220" s="1"/>
      <c r="F220" s="1"/>
      <c r="G220" s="1"/>
      <c r="L220" s="110"/>
      <c r="M220" s="6"/>
      <c r="N220" s="1"/>
      <c r="O220" s="1"/>
      <c r="P220" s="1"/>
      <c r="Q220" s="1"/>
      <c r="W220" s="6"/>
      <c r="X220" s="1"/>
      <c r="Y220" s="1"/>
      <c r="Z220" s="1"/>
      <c r="AA220" s="1"/>
    </row>
    <row r="221" spans="2:27" x14ac:dyDescent="0.5">
      <c r="B221" s="6"/>
      <c r="C221" s="1"/>
      <c r="D221" s="1"/>
      <c r="E221" s="1"/>
      <c r="F221" s="1"/>
      <c r="G221" s="1"/>
      <c r="L221" s="110"/>
      <c r="M221" s="6"/>
      <c r="N221" s="1"/>
      <c r="O221" s="1"/>
      <c r="P221" s="1"/>
      <c r="Q221" s="1"/>
      <c r="W221" s="6"/>
      <c r="X221" s="1"/>
      <c r="Y221" s="1"/>
      <c r="Z221" s="1"/>
      <c r="AA221" s="1"/>
    </row>
    <row r="222" spans="2:27" x14ac:dyDescent="0.5">
      <c r="B222" s="6"/>
      <c r="C222" s="1"/>
      <c r="D222" s="1"/>
      <c r="E222" s="1"/>
      <c r="F222" s="1"/>
      <c r="G222" s="1"/>
      <c r="L222" s="110"/>
      <c r="M222" s="6"/>
      <c r="N222" s="1"/>
      <c r="O222" s="1"/>
      <c r="P222" s="1"/>
      <c r="Q222" s="1"/>
      <c r="W222" s="6"/>
      <c r="X222" s="1"/>
      <c r="Y222" s="1"/>
      <c r="Z222" s="1"/>
      <c r="AA222" s="1"/>
    </row>
    <row r="223" spans="2:27" x14ac:dyDescent="0.5">
      <c r="B223" s="6"/>
      <c r="C223" s="1"/>
      <c r="D223" s="1"/>
      <c r="E223" s="1"/>
      <c r="F223" s="1"/>
      <c r="G223" s="1"/>
      <c r="L223" s="110"/>
      <c r="M223" s="6"/>
      <c r="N223" s="1"/>
      <c r="O223" s="1"/>
      <c r="P223" s="1"/>
      <c r="Q223" s="1"/>
      <c r="W223" s="6"/>
      <c r="X223" s="1"/>
      <c r="Y223" s="1"/>
      <c r="Z223" s="1"/>
      <c r="AA223" s="1"/>
    </row>
    <row r="224" spans="2:27" x14ac:dyDescent="0.5">
      <c r="B224" s="6"/>
      <c r="C224" s="1"/>
      <c r="D224" s="1"/>
      <c r="E224" s="1"/>
      <c r="F224" s="1"/>
      <c r="G224" s="1"/>
      <c r="L224" s="110"/>
      <c r="M224" s="6"/>
      <c r="N224" s="1"/>
      <c r="O224" s="1"/>
      <c r="P224" s="1"/>
      <c r="Q224" s="1"/>
      <c r="W224" s="6"/>
      <c r="X224" s="1"/>
      <c r="Y224" s="1"/>
      <c r="Z224" s="1"/>
      <c r="AA224" s="1"/>
    </row>
    <row r="225" spans="2:27" x14ac:dyDescent="0.5">
      <c r="B225" s="6"/>
      <c r="C225" s="1"/>
      <c r="D225" s="1"/>
      <c r="E225" s="1"/>
      <c r="F225" s="1"/>
      <c r="G225" s="1"/>
      <c r="L225" s="110"/>
      <c r="M225" s="6"/>
      <c r="N225" s="1"/>
      <c r="O225" s="1"/>
      <c r="P225" s="1"/>
      <c r="Q225" s="1"/>
      <c r="W225" s="6"/>
      <c r="X225" s="1"/>
      <c r="Y225" s="1"/>
      <c r="Z225" s="1"/>
      <c r="AA225" s="1"/>
    </row>
    <row r="226" spans="2:27" x14ac:dyDescent="0.5">
      <c r="B226" s="6"/>
      <c r="C226" s="1"/>
      <c r="D226" s="1"/>
      <c r="E226" s="1"/>
      <c r="F226" s="1"/>
      <c r="G226" s="1"/>
      <c r="L226" s="110"/>
      <c r="M226" s="6"/>
      <c r="N226" s="1"/>
      <c r="O226" s="1"/>
      <c r="P226" s="1"/>
      <c r="Q226" s="1"/>
      <c r="W226" s="6"/>
      <c r="X226" s="1"/>
      <c r="Y226" s="1"/>
      <c r="Z226" s="1"/>
      <c r="AA226" s="1"/>
    </row>
    <row r="227" spans="2:27" x14ac:dyDescent="0.5">
      <c r="B227" s="6"/>
      <c r="C227" s="1"/>
      <c r="D227" s="1"/>
      <c r="E227" s="1"/>
      <c r="F227" s="1"/>
      <c r="G227" s="1"/>
      <c r="L227" s="110"/>
      <c r="M227" s="6"/>
      <c r="N227" s="1"/>
      <c r="O227" s="1"/>
      <c r="P227" s="1"/>
      <c r="Q227" s="1"/>
      <c r="W227" s="6"/>
      <c r="X227" s="1"/>
      <c r="Y227" s="1"/>
      <c r="Z227" s="1"/>
      <c r="AA227" s="1"/>
    </row>
    <row r="228" spans="2:27" x14ac:dyDescent="0.5">
      <c r="B228" s="6"/>
      <c r="C228" s="1"/>
      <c r="D228" s="1"/>
      <c r="E228" s="1"/>
      <c r="F228" s="1"/>
      <c r="G228" s="1"/>
      <c r="L228" s="110"/>
      <c r="M228" s="6"/>
      <c r="N228" s="1"/>
      <c r="O228" s="1"/>
      <c r="P228" s="1"/>
      <c r="Q228" s="1"/>
      <c r="W228" s="6"/>
      <c r="X228" s="1"/>
      <c r="Y228" s="1"/>
      <c r="Z228" s="1"/>
      <c r="AA228" s="1"/>
    </row>
    <row r="229" spans="2:27" x14ac:dyDescent="0.5">
      <c r="B229" s="6"/>
      <c r="C229" s="1"/>
      <c r="D229" s="1"/>
      <c r="E229" s="1"/>
      <c r="F229" s="1"/>
      <c r="G229" s="1"/>
      <c r="L229" s="110"/>
      <c r="M229" s="6"/>
      <c r="N229" s="1"/>
      <c r="O229" s="1"/>
      <c r="P229" s="1"/>
      <c r="Q229" s="1"/>
      <c r="W229" s="6"/>
      <c r="X229" s="1"/>
      <c r="Y229" s="1"/>
      <c r="Z229" s="1"/>
      <c r="AA229" s="1"/>
    </row>
    <row r="230" spans="2:27" x14ac:dyDescent="0.5">
      <c r="B230" s="6"/>
      <c r="C230" s="1"/>
      <c r="D230" s="1"/>
      <c r="E230" s="1"/>
      <c r="F230" s="1"/>
      <c r="G230" s="1"/>
      <c r="L230" s="110"/>
      <c r="M230" s="6"/>
      <c r="N230" s="1"/>
      <c r="O230" s="1"/>
      <c r="P230" s="1"/>
      <c r="Q230" s="1"/>
      <c r="W230" s="6"/>
      <c r="X230" s="1"/>
      <c r="Y230" s="1"/>
      <c r="Z230" s="1"/>
      <c r="AA230" s="1"/>
    </row>
    <row r="231" spans="2:27" x14ac:dyDescent="0.5">
      <c r="B231" s="6"/>
      <c r="C231" s="1"/>
      <c r="D231" s="1"/>
      <c r="E231" s="1"/>
      <c r="F231" s="1"/>
      <c r="G231" s="1"/>
      <c r="L231" s="110"/>
      <c r="M231" s="6"/>
      <c r="N231" s="1"/>
      <c r="O231" s="1"/>
      <c r="P231" s="1"/>
      <c r="Q231" s="1"/>
      <c r="W231" s="6"/>
      <c r="X231" s="1"/>
      <c r="Y231" s="1"/>
      <c r="Z231" s="1"/>
      <c r="AA231" s="1"/>
    </row>
    <row r="232" spans="2:27" x14ac:dyDescent="0.5">
      <c r="B232" s="6"/>
      <c r="C232" s="1"/>
      <c r="D232" s="1"/>
      <c r="E232" s="1"/>
      <c r="F232" s="1"/>
      <c r="G232" s="1"/>
      <c r="L232" s="110"/>
      <c r="M232" s="6"/>
      <c r="N232" s="1"/>
      <c r="O232" s="1"/>
      <c r="P232" s="1"/>
      <c r="Q232" s="1"/>
      <c r="W232" s="6"/>
      <c r="X232" s="1"/>
      <c r="Y232" s="1"/>
      <c r="Z232" s="1"/>
      <c r="AA232" s="1"/>
    </row>
    <row r="233" spans="2:27" x14ac:dyDescent="0.5">
      <c r="B233" s="6"/>
      <c r="C233" s="1"/>
      <c r="D233" s="1"/>
      <c r="E233" s="1"/>
      <c r="F233" s="1"/>
      <c r="G233" s="1"/>
      <c r="L233" s="110"/>
      <c r="M233" s="6"/>
      <c r="N233" s="1"/>
      <c r="O233" s="1"/>
      <c r="P233" s="1"/>
      <c r="Q233" s="1"/>
      <c r="W233" s="6"/>
      <c r="X233" s="1"/>
      <c r="Y233" s="1"/>
      <c r="Z233" s="1"/>
      <c r="AA233" s="1"/>
    </row>
    <row r="234" spans="2:27" x14ac:dyDescent="0.5">
      <c r="B234" s="6"/>
      <c r="C234" s="1"/>
      <c r="D234" s="1"/>
      <c r="E234" s="1"/>
      <c r="F234" s="1"/>
      <c r="G234" s="1"/>
      <c r="L234" s="110"/>
      <c r="M234" s="6"/>
      <c r="N234" s="1"/>
      <c r="O234" s="1"/>
      <c r="P234" s="1"/>
      <c r="Q234" s="1"/>
      <c r="W234" s="6"/>
      <c r="X234" s="1"/>
      <c r="Y234" s="1"/>
      <c r="Z234" s="1"/>
      <c r="AA234" s="1"/>
    </row>
    <row r="235" spans="2:27" x14ac:dyDescent="0.5">
      <c r="B235" s="6"/>
      <c r="C235" s="1"/>
      <c r="D235" s="1"/>
      <c r="E235" s="1"/>
      <c r="F235" s="1"/>
      <c r="G235" s="1"/>
      <c r="L235" s="110"/>
      <c r="M235" s="6"/>
      <c r="N235" s="1"/>
      <c r="O235" s="1"/>
      <c r="P235" s="1"/>
      <c r="Q235" s="1"/>
      <c r="W235" s="6"/>
      <c r="X235" s="1"/>
      <c r="Y235" s="1"/>
      <c r="Z235" s="1"/>
      <c r="AA235" s="1"/>
    </row>
    <row r="236" spans="2:27" x14ac:dyDescent="0.5">
      <c r="B236" s="6"/>
      <c r="C236" s="1"/>
      <c r="D236" s="1"/>
      <c r="E236" s="1"/>
      <c r="F236" s="1"/>
      <c r="G236" s="1"/>
      <c r="L236" s="110"/>
      <c r="M236" s="6"/>
      <c r="N236" s="1"/>
      <c r="O236" s="1"/>
      <c r="P236" s="1"/>
      <c r="Q236" s="1"/>
      <c r="W236" s="6"/>
      <c r="X236" s="1"/>
      <c r="Y236" s="1"/>
      <c r="Z236" s="1"/>
      <c r="AA236" s="1"/>
    </row>
    <row r="237" spans="2:27" x14ac:dyDescent="0.5">
      <c r="B237" s="6"/>
      <c r="C237" s="1"/>
      <c r="D237" s="1"/>
      <c r="E237" s="1"/>
      <c r="F237" s="1"/>
      <c r="G237" s="1"/>
      <c r="L237" s="110"/>
      <c r="M237" s="6"/>
      <c r="N237" s="1"/>
      <c r="O237" s="1"/>
      <c r="P237" s="1"/>
      <c r="Q237" s="1"/>
      <c r="W237" s="6"/>
      <c r="X237" s="1"/>
      <c r="Y237" s="1"/>
      <c r="Z237" s="1"/>
      <c r="AA237" s="1"/>
    </row>
    <row r="238" spans="2:27" x14ac:dyDescent="0.5">
      <c r="B238" s="6"/>
      <c r="C238" s="1"/>
      <c r="D238" s="1"/>
      <c r="E238" s="1"/>
      <c r="F238" s="1"/>
      <c r="G238" s="1"/>
      <c r="L238" s="110"/>
      <c r="M238" s="6"/>
      <c r="N238" s="1"/>
      <c r="O238" s="1"/>
      <c r="P238" s="1"/>
      <c r="Q238" s="1"/>
      <c r="W238" s="6"/>
      <c r="X238" s="1"/>
      <c r="Y238" s="1"/>
      <c r="Z238" s="1"/>
      <c r="AA238" s="1"/>
    </row>
    <row r="239" spans="2:27" x14ac:dyDescent="0.5">
      <c r="B239" s="6"/>
      <c r="C239" s="1"/>
      <c r="D239" s="1"/>
      <c r="E239" s="1"/>
      <c r="F239" s="1"/>
      <c r="G239" s="1"/>
      <c r="L239" s="110"/>
      <c r="M239" s="6"/>
      <c r="N239" s="1"/>
      <c r="O239" s="1"/>
      <c r="P239" s="1"/>
      <c r="Q239" s="1"/>
      <c r="W239" s="6"/>
      <c r="X239" s="1"/>
      <c r="Y239" s="1"/>
      <c r="Z239" s="1"/>
      <c r="AA239" s="1"/>
    </row>
    <row r="240" spans="2:27" x14ac:dyDescent="0.5">
      <c r="B240" s="6"/>
      <c r="C240" s="1"/>
      <c r="D240" s="1"/>
      <c r="E240" s="1"/>
      <c r="F240" s="1"/>
      <c r="G240" s="1"/>
      <c r="L240" s="110"/>
      <c r="M240" s="6"/>
      <c r="N240" s="1"/>
      <c r="O240" s="1"/>
      <c r="P240" s="1"/>
      <c r="Q240" s="1"/>
      <c r="W240" s="6"/>
      <c r="X240" s="1"/>
      <c r="Y240" s="1"/>
      <c r="Z240" s="1"/>
      <c r="AA240" s="1"/>
    </row>
    <row r="241" spans="2:27" x14ac:dyDescent="0.5">
      <c r="B241" s="6"/>
      <c r="C241" s="1"/>
      <c r="D241" s="1"/>
      <c r="E241" s="1"/>
      <c r="F241" s="1"/>
      <c r="G241" s="1"/>
      <c r="L241" s="110"/>
      <c r="M241" s="6"/>
      <c r="N241" s="1"/>
      <c r="O241" s="1"/>
      <c r="P241" s="1"/>
      <c r="Q241" s="1"/>
      <c r="W241" s="6"/>
      <c r="X241" s="1"/>
      <c r="Y241" s="1"/>
      <c r="Z241" s="1"/>
      <c r="AA241" s="1"/>
    </row>
    <row r="242" spans="2:27" x14ac:dyDescent="0.5">
      <c r="B242" s="6"/>
      <c r="C242" s="1"/>
      <c r="D242" s="1"/>
      <c r="E242" s="1"/>
      <c r="F242" s="1"/>
      <c r="G242" s="1"/>
      <c r="L242" s="110"/>
      <c r="M242" s="6"/>
      <c r="N242" s="1"/>
      <c r="O242" s="1"/>
      <c r="P242" s="1"/>
      <c r="Q242" s="1"/>
      <c r="W242" s="6"/>
      <c r="X242" s="1"/>
      <c r="Y242" s="1"/>
      <c r="Z242" s="1"/>
      <c r="AA242" s="1"/>
    </row>
    <row r="243" spans="2:27" x14ac:dyDescent="0.5">
      <c r="B243" s="6"/>
      <c r="C243" s="1"/>
      <c r="D243" s="1"/>
      <c r="E243" s="1"/>
      <c r="F243" s="1"/>
      <c r="G243" s="1"/>
      <c r="L243" s="110"/>
      <c r="M243" s="6"/>
      <c r="N243" s="1"/>
      <c r="O243" s="1"/>
      <c r="P243" s="1"/>
      <c r="Q243" s="1"/>
      <c r="W243" s="6"/>
      <c r="X243" s="1"/>
      <c r="Y243" s="1"/>
      <c r="Z243" s="1"/>
      <c r="AA243" s="1"/>
    </row>
    <row r="244" spans="2:27" x14ac:dyDescent="0.5">
      <c r="B244" s="6"/>
      <c r="C244" s="1"/>
      <c r="D244" s="1"/>
      <c r="E244" s="1"/>
      <c r="F244" s="1"/>
      <c r="G244" s="1"/>
      <c r="L244" s="110"/>
      <c r="M244" s="6"/>
      <c r="N244" s="1"/>
      <c r="O244" s="1"/>
      <c r="P244" s="1"/>
      <c r="Q244" s="1"/>
      <c r="W244" s="6"/>
      <c r="X244" s="1"/>
      <c r="Y244" s="1"/>
      <c r="Z244" s="1"/>
      <c r="AA244" s="1"/>
    </row>
    <row r="245" spans="2:27" x14ac:dyDescent="0.5">
      <c r="B245" s="6"/>
      <c r="C245" s="1"/>
      <c r="D245" s="1"/>
      <c r="E245" s="1"/>
      <c r="F245" s="1"/>
      <c r="G245" s="1"/>
      <c r="L245" s="110"/>
      <c r="M245" s="6"/>
      <c r="N245" s="1"/>
      <c r="O245" s="1"/>
      <c r="P245" s="1"/>
      <c r="Q245" s="1"/>
      <c r="W245" s="6"/>
      <c r="X245" s="1"/>
      <c r="Y245" s="1"/>
      <c r="Z245" s="1"/>
      <c r="AA245" s="1"/>
    </row>
    <row r="246" spans="2:27" x14ac:dyDescent="0.5">
      <c r="B246" s="6"/>
      <c r="C246" s="1"/>
      <c r="D246" s="1"/>
      <c r="E246" s="1"/>
      <c r="F246" s="1"/>
      <c r="G246" s="1"/>
      <c r="L246" s="110"/>
      <c r="M246" s="6"/>
      <c r="N246" s="1"/>
      <c r="O246" s="1"/>
      <c r="P246" s="1"/>
      <c r="Q246" s="1"/>
      <c r="W246" s="6"/>
      <c r="X246" s="1"/>
      <c r="Y246" s="1"/>
      <c r="Z246" s="1"/>
      <c r="AA246" s="1"/>
    </row>
    <row r="247" spans="2:27" x14ac:dyDescent="0.5">
      <c r="B247" s="6"/>
      <c r="C247" s="1"/>
      <c r="D247" s="1"/>
      <c r="E247" s="1"/>
      <c r="F247" s="1"/>
      <c r="G247" s="1"/>
      <c r="L247" s="110"/>
      <c r="M247" s="6"/>
      <c r="N247" s="1"/>
      <c r="O247" s="1"/>
      <c r="P247" s="1"/>
      <c r="Q247" s="1"/>
      <c r="W247" s="6"/>
      <c r="X247" s="1"/>
      <c r="Y247" s="1"/>
      <c r="Z247" s="1"/>
      <c r="AA247" s="1"/>
    </row>
    <row r="248" spans="2:27" x14ac:dyDescent="0.5">
      <c r="B248" s="6"/>
      <c r="C248" s="1"/>
      <c r="D248" s="1"/>
      <c r="E248" s="1"/>
      <c r="F248" s="1"/>
      <c r="G248" s="1"/>
      <c r="L248" s="110"/>
      <c r="M248" s="6"/>
      <c r="N248" s="1"/>
      <c r="O248" s="1"/>
      <c r="P248" s="1"/>
      <c r="Q248" s="1"/>
      <c r="W248" s="6"/>
      <c r="X248" s="1"/>
      <c r="Y248" s="1"/>
      <c r="Z248" s="1"/>
      <c r="AA248" s="1"/>
    </row>
    <row r="249" spans="2:27" x14ac:dyDescent="0.5">
      <c r="B249" s="6"/>
      <c r="C249" s="1"/>
      <c r="D249" s="1"/>
      <c r="E249" s="1"/>
      <c r="F249" s="1"/>
      <c r="G249" s="1"/>
      <c r="L249" s="110"/>
      <c r="M249" s="6"/>
      <c r="N249" s="1"/>
      <c r="O249" s="1"/>
      <c r="P249" s="1"/>
      <c r="Q249" s="1"/>
      <c r="W249" s="6"/>
      <c r="X249" s="1"/>
      <c r="Y249" s="1"/>
      <c r="Z249" s="1"/>
      <c r="AA249" s="1"/>
    </row>
    <row r="250" spans="2:27" x14ac:dyDescent="0.5">
      <c r="B250" s="6"/>
      <c r="C250" s="1"/>
      <c r="D250" s="1"/>
      <c r="E250" s="1"/>
      <c r="F250" s="1"/>
      <c r="G250" s="1"/>
      <c r="L250" s="110"/>
      <c r="M250" s="6"/>
      <c r="N250" s="1"/>
      <c r="O250" s="1"/>
      <c r="P250" s="1"/>
      <c r="Q250" s="1"/>
      <c r="W250" s="6"/>
      <c r="X250" s="1"/>
      <c r="Y250" s="1"/>
      <c r="Z250" s="1"/>
      <c r="AA250" s="1"/>
    </row>
    <row r="251" spans="2:27" x14ac:dyDescent="0.5">
      <c r="B251" s="6"/>
      <c r="C251" s="1"/>
      <c r="D251" s="1"/>
      <c r="E251" s="1"/>
      <c r="F251" s="1"/>
      <c r="G251" s="1"/>
      <c r="L251" s="110"/>
      <c r="M251" s="6"/>
      <c r="N251" s="1"/>
      <c r="O251" s="1"/>
      <c r="P251" s="1"/>
      <c r="Q251" s="1"/>
      <c r="W251" s="6"/>
      <c r="X251" s="1"/>
      <c r="Y251" s="1"/>
      <c r="Z251" s="1"/>
      <c r="AA251" s="1"/>
    </row>
    <row r="252" spans="2:27" x14ac:dyDescent="0.5">
      <c r="B252" s="6"/>
      <c r="C252" s="1"/>
      <c r="D252" s="1"/>
      <c r="E252" s="1"/>
      <c r="F252" s="1"/>
      <c r="G252" s="1"/>
      <c r="L252" s="110"/>
      <c r="M252" s="6"/>
      <c r="N252" s="1"/>
      <c r="O252" s="1"/>
      <c r="P252" s="1"/>
      <c r="Q252" s="1"/>
      <c r="W252" s="6"/>
      <c r="X252" s="1"/>
      <c r="Y252" s="1"/>
      <c r="Z252" s="1"/>
      <c r="AA252" s="1"/>
    </row>
    <row r="253" spans="2:27" x14ac:dyDescent="0.5">
      <c r="B253" s="6"/>
      <c r="C253" s="1"/>
      <c r="D253" s="1"/>
      <c r="E253" s="1"/>
      <c r="F253" s="1"/>
      <c r="G253" s="1"/>
      <c r="L253" s="110"/>
      <c r="M253" s="6"/>
      <c r="N253" s="1"/>
      <c r="O253" s="1"/>
      <c r="P253" s="1"/>
      <c r="Q253" s="1"/>
      <c r="W253" s="6"/>
      <c r="X253" s="1"/>
      <c r="Y253" s="1"/>
      <c r="Z253" s="1"/>
      <c r="AA253" s="1"/>
    </row>
    <row r="254" spans="2:27" x14ac:dyDescent="0.5">
      <c r="B254" s="6"/>
      <c r="C254" s="1"/>
      <c r="D254" s="1"/>
      <c r="E254" s="1"/>
      <c r="F254" s="1"/>
      <c r="G254" s="1"/>
      <c r="L254" s="110"/>
      <c r="M254" s="6"/>
      <c r="N254" s="1"/>
      <c r="O254" s="1"/>
      <c r="P254" s="1"/>
      <c r="Q254" s="1"/>
      <c r="W254" s="6"/>
      <c r="X254" s="1"/>
      <c r="Y254" s="1"/>
      <c r="Z254" s="1"/>
      <c r="AA254" s="1"/>
    </row>
    <row r="255" spans="2:27" x14ac:dyDescent="0.5">
      <c r="B255" s="6"/>
      <c r="C255" s="1"/>
      <c r="D255" s="1"/>
      <c r="E255" s="1"/>
      <c r="F255" s="1"/>
      <c r="G255" s="1"/>
      <c r="L255" s="110"/>
      <c r="M255" s="6"/>
      <c r="N255" s="1"/>
      <c r="O255" s="1"/>
      <c r="P255" s="1"/>
      <c r="Q255" s="1"/>
      <c r="W255" s="6"/>
      <c r="X255" s="1"/>
      <c r="Y255" s="1"/>
      <c r="Z255" s="1"/>
      <c r="AA255" s="1"/>
    </row>
    <row r="256" spans="2:27" x14ac:dyDescent="0.5">
      <c r="B256" s="6"/>
      <c r="C256" s="1"/>
      <c r="D256" s="1"/>
      <c r="E256" s="1"/>
      <c r="F256" s="1"/>
      <c r="G256" s="1"/>
      <c r="L256" s="110"/>
      <c r="M256" s="6"/>
      <c r="N256" s="1"/>
      <c r="O256" s="1"/>
      <c r="P256" s="1"/>
      <c r="Q256" s="1"/>
      <c r="W256" s="6"/>
      <c r="X256" s="1"/>
      <c r="Y256" s="1"/>
      <c r="Z256" s="1"/>
      <c r="AA256" s="1"/>
    </row>
    <row r="257" spans="2:27" x14ac:dyDescent="0.5">
      <c r="B257" s="6"/>
      <c r="C257" s="1"/>
      <c r="D257" s="1"/>
      <c r="E257" s="1"/>
      <c r="F257" s="1"/>
      <c r="G257" s="1"/>
      <c r="L257" s="110"/>
      <c r="M257" s="6"/>
      <c r="N257" s="1"/>
      <c r="O257" s="1"/>
      <c r="P257" s="1"/>
      <c r="Q257" s="1"/>
      <c r="W257" s="6"/>
      <c r="X257" s="1"/>
      <c r="Y257" s="1"/>
      <c r="Z257" s="1"/>
      <c r="AA257" s="1"/>
    </row>
    <row r="258" spans="2:27" x14ac:dyDescent="0.5">
      <c r="B258" s="6"/>
      <c r="C258" s="1"/>
      <c r="D258" s="1"/>
      <c r="E258" s="1"/>
      <c r="F258" s="1"/>
      <c r="G258" s="1"/>
      <c r="L258" s="110"/>
      <c r="M258" s="6"/>
      <c r="N258" s="1"/>
      <c r="O258" s="1"/>
      <c r="P258" s="1"/>
      <c r="Q258" s="1"/>
      <c r="W258" s="6"/>
      <c r="X258" s="1"/>
      <c r="Y258" s="1"/>
      <c r="Z258" s="1"/>
      <c r="AA258" s="1"/>
    </row>
    <row r="259" spans="2:27" x14ac:dyDescent="0.5">
      <c r="B259" s="6"/>
      <c r="C259" s="1"/>
      <c r="D259" s="1"/>
      <c r="E259" s="1"/>
      <c r="F259" s="1"/>
      <c r="G259" s="1"/>
      <c r="L259" s="110"/>
      <c r="M259" s="6"/>
      <c r="N259" s="1"/>
      <c r="O259" s="1"/>
      <c r="P259" s="1"/>
      <c r="Q259" s="1"/>
      <c r="W259" s="6"/>
      <c r="X259" s="1"/>
      <c r="Y259" s="1"/>
      <c r="Z259" s="1"/>
      <c r="AA259" s="1"/>
    </row>
    <row r="260" spans="2:27" x14ac:dyDescent="0.5">
      <c r="B260" s="6"/>
      <c r="C260" s="1"/>
      <c r="D260" s="1"/>
      <c r="E260" s="1"/>
      <c r="F260" s="1"/>
      <c r="G260" s="1"/>
      <c r="L260" s="110"/>
      <c r="M260" s="6"/>
      <c r="N260" s="1"/>
      <c r="O260" s="1"/>
      <c r="P260" s="1"/>
      <c r="Q260" s="1"/>
      <c r="W260" s="6"/>
      <c r="X260" s="1"/>
      <c r="Y260" s="1"/>
      <c r="Z260" s="1"/>
      <c r="AA260" s="1"/>
    </row>
    <row r="261" spans="2:27" x14ac:dyDescent="0.5">
      <c r="B261" s="6"/>
      <c r="C261" s="1"/>
      <c r="D261" s="1"/>
      <c r="E261" s="1"/>
      <c r="F261" s="1"/>
      <c r="G261" s="1"/>
      <c r="L261" s="110"/>
      <c r="M261" s="6"/>
      <c r="N261" s="1"/>
      <c r="O261" s="1"/>
      <c r="P261" s="1"/>
      <c r="Q261" s="1"/>
      <c r="W261" s="6"/>
      <c r="X261" s="1"/>
      <c r="Y261" s="1"/>
      <c r="Z261" s="1"/>
      <c r="AA261" s="1"/>
    </row>
    <row r="262" spans="2:27" x14ac:dyDescent="0.5">
      <c r="B262" s="6"/>
      <c r="C262" s="1"/>
      <c r="D262" s="1"/>
      <c r="E262" s="1"/>
      <c r="F262" s="1"/>
      <c r="G262" s="1"/>
      <c r="L262" s="110"/>
      <c r="M262" s="6"/>
      <c r="N262" s="1"/>
      <c r="O262" s="1"/>
      <c r="P262" s="1"/>
      <c r="Q262" s="1"/>
      <c r="W262" s="6"/>
      <c r="X262" s="1"/>
      <c r="Y262" s="1"/>
      <c r="Z262" s="1"/>
      <c r="AA262" s="1"/>
    </row>
    <row r="263" spans="2:27" x14ac:dyDescent="0.5">
      <c r="B263" s="6"/>
      <c r="C263" s="1"/>
      <c r="D263" s="1"/>
      <c r="E263" s="1"/>
      <c r="F263" s="1"/>
      <c r="G263" s="1"/>
      <c r="L263" s="110"/>
      <c r="M263" s="6"/>
      <c r="N263" s="1"/>
      <c r="O263" s="1"/>
      <c r="P263" s="1"/>
      <c r="Q263" s="1"/>
      <c r="W263" s="6"/>
      <c r="X263" s="1"/>
      <c r="Y263" s="1"/>
      <c r="Z263" s="1"/>
      <c r="AA263" s="1"/>
    </row>
    <row r="264" spans="2:27" x14ac:dyDescent="0.5">
      <c r="B264" s="6"/>
      <c r="C264" s="1"/>
      <c r="D264" s="1"/>
      <c r="E264" s="1"/>
      <c r="F264" s="1"/>
      <c r="G264" s="1"/>
      <c r="L264" s="110"/>
      <c r="M264" s="6"/>
      <c r="N264" s="1"/>
      <c r="O264" s="1"/>
      <c r="P264" s="1"/>
      <c r="Q264" s="1"/>
      <c r="W264" s="6"/>
      <c r="X264" s="1"/>
      <c r="Y264" s="1"/>
      <c r="Z264" s="1"/>
      <c r="AA264" s="1"/>
    </row>
    <row r="265" spans="2:27" x14ac:dyDescent="0.5">
      <c r="B265" s="6"/>
      <c r="C265" s="1"/>
      <c r="D265" s="1"/>
      <c r="E265" s="1"/>
      <c r="F265" s="1"/>
      <c r="G265" s="1"/>
      <c r="L265" s="110"/>
      <c r="M265" s="6"/>
      <c r="N265" s="1"/>
      <c r="O265" s="1"/>
      <c r="P265" s="1"/>
      <c r="Q265" s="1"/>
      <c r="W265" s="6"/>
      <c r="X265" s="1"/>
      <c r="Y265" s="1"/>
      <c r="Z265" s="1"/>
      <c r="AA265" s="1"/>
    </row>
    <row r="266" spans="2:27" x14ac:dyDescent="0.5">
      <c r="B266" s="6"/>
      <c r="C266" s="1"/>
      <c r="D266" s="1"/>
      <c r="E266" s="1"/>
      <c r="F266" s="1"/>
      <c r="G266" s="1"/>
      <c r="L266" s="110"/>
      <c r="M266" s="6"/>
      <c r="N266" s="1"/>
      <c r="O266" s="1"/>
      <c r="P266" s="1"/>
      <c r="Q266" s="1"/>
      <c r="W266" s="6"/>
      <c r="X266" s="1"/>
      <c r="Y266" s="1"/>
      <c r="Z266" s="1"/>
      <c r="AA266" s="1"/>
    </row>
    <row r="267" spans="2:27" x14ac:dyDescent="0.5">
      <c r="B267" s="6"/>
      <c r="C267" s="1"/>
      <c r="D267" s="1"/>
      <c r="E267" s="1"/>
      <c r="F267" s="1"/>
      <c r="G267" s="1"/>
      <c r="L267" s="110"/>
      <c r="M267" s="6"/>
      <c r="N267" s="1"/>
      <c r="O267" s="1"/>
      <c r="P267" s="1"/>
      <c r="Q267" s="1"/>
      <c r="W267" s="6"/>
      <c r="X267" s="1"/>
      <c r="Y267" s="1"/>
      <c r="Z267" s="1"/>
      <c r="AA267" s="1"/>
    </row>
    <row r="268" spans="2:27" x14ac:dyDescent="0.5">
      <c r="B268" s="6"/>
      <c r="C268" s="1"/>
      <c r="D268" s="1"/>
      <c r="E268" s="1"/>
      <c r="F268" s="1"/>
      <c r="G268" s="1"/>
      <c r="L268" s="110"/>
      <c r="M268" s="6"/>
      <c r="N268" s="1"/>
      <c r="O268" s="1"/>
      <c r="P268" s="1"/>
      <c r="Q268" s="1"/>
      <c r="W268" s="6"/>
      <c r="X268" s="1"/>
      <c r="Y268" s="1"/>
      <c r="Z268" s="1"/>
      <c r="AA268" s="1"/>
    </row>
    <row r="269" spans="2:27" x14ac:dyDescent="0.5">
      <c r="B269" s="6"/>
      <c r="C269" s="1"/>
      <c r="D269" s="1"/>
      <c r="E269" s="1"/>
      <c r="F269" s="1"/>
      <c r="G269" s="1"/>
      <c r="L269" s="110"/>
      <c r="M269" s="6"/>
      <c r="N269" s="1"/>
      <c r="O269" s="1"/>
      <c r="P269" s="1"/>
      <c r="Q269" s="1"/>
      <c r="W269" s="6"/>
      <c r="X269" s="1"/>
      <c r="Y269" s="1"/>
      <c r="Z269" s="1"/>
      <c r="AA269" s="1"/>
    </row>
    <row r="270" spans="2:27" x14ac:dyDescent="0.5">
      <c r="B270" s="6"/>
      <c r="C270" s="1"/>
      <c r="D270" s="1"/>
      <c r="E270" s="1"/>
      <c r="F270" s="1"/>
      <c r="G270" s="1"/>
      <c r="L270" s="110"/>
      <c r="M270" s="6"/>
      <c r="N270" s="1"/>
      <c r="O270" s="1"/>
      <c r="P270" s="1"/>
      <c r="Q270" s="1"/>
      <c r="W270" s="6"/>
      <c r="X270" s="1"/>
      <c r="Y270" s="1"/>
      <c r="Z270" s="1"/>
      <c r="AA270" s="1"/>
    </row>
    <row r="271" spans="2:27" x14ac:dyDescent="0.5">
      <c r="B271" s="6"/>
      <c r="C271" s="1"/>
      <c r="D271" s="1"/>
      <c r="E271" s="1"/>
      <c r="F271" s="1"/>
      <c r="G271" s="1"/>
      <c r="L271" s="110"/>
      <c r="M271" s="6"/>
      <c r="N271" s="1"/>
      <c r="O271" s="1"/>
      <c r="P271" s="1"/>
      <c r="Q271" s="1"/>
      <c r="W271" s="6"/>
      <c r="X271" s="1"/>
      <c r="Y271" s="1"/>
      <c r="Z271" s="1"/>
      <c r="AA271" s="1"/>
    </row>
    <row r="272" spans="2:27" x14ac:dyDescent="0.5">
      <c r="B272" s="6"/>
      <c r="C272" s="1"/>
      <c r="D272" s="1"/>
      <c r="E272" s="1"/>
      <c r="F272" s="1"/>
      <c r="G272" s="1"/>
      <c r="L272" s="110"/>
      <c r="M272" s="6"/>
      <c r="N272" s="1"/>
      <c r="O272" s="1"/>
      <c r="P272" s="1"/>
      <c r="Q272" s="1"/>
      <c r="W272" s="6"/>
      <c r="X272" s="1"/>
      <c r="Y272" s="1"/>
      <c r="Z272" s="1"/>
      <c r="AA272" s="1"/>
    </row>
    <row r="273" spans="2:27" x14ac:dyDescent="0.5">
      <c r="B273" s="6"/>
      <c r="C273" s="1"/>
      <c r="D273" s="1"/>
      <c r="E273" s="1"/>
      <c r="F273" s="1"/>
      <c r="G273" s="1"/>
      <c r="L273" s="110"/>
      <c r="M273" s="6"/>
      <c r="N273" s="1"/>
      <c r="O273" s="1"/>
      <c r="P273" s="1"/>
      <c r="Q273" s="1"/>
      <c r="W273" s="6"/>
      <c r="X273" s="1"/>
      <c r="Y273" s="1"/>
      <c r="Z273" s="1"/>
      <c r="AA273" s="1"/>
    </row>
    <row r="274" spans="2:27" x14ac:dyDescent="0.5">
      <c r="B274" s="6"/>
      <c r="C274" s="1"/>
      <c r="D274" s="1"/>
      <c r="E274" s="1"/>
      <c r="F274" s="1"/>
      <c r="G274" s="1"/>
      <c r="L274" s="110"/>
      <c r="M274" s="6"/>
      <c r="N274" s="1"/>
      <c r="O274" s="1"/>
      <c r="P274" s="1"/>
      <c r="Q274" s="1"/>
      <c r="W274" s="6"/>
      <c r="X274" s="1"/>
      <c r="Y274" s="1"/>
      <c r="Z274" s="1"/>
      <c r="AA274" s="1"/>
    </row>
    <row r="275" spans="2:27" x14ac:dyDescent="0.5">
      <c r="B275" s="6"/>
      <c r="C275" s="1"/>
      <c r="D275" s="1"/>
      <c r="E275" s="1"/>
      <c r="F275" s="1"/>
      <c r="G275" s="1"/>
      <c r="L275" s="110"/>
      <c r="M275" s="6"/>
      <c r="N275" s="1"/>
      <c r="O275" s="1"/>
      <c r="P275" s="1"/>
      <c r="Q275" s="1"/>
      <c r="W275" s="6"/>
      <c r="X275" s="1"/>
      <c r="Y275" s="1"/>
      <c r="Z275" s="1"/>
      <c r="AA275" s="1"/>
    </row>
    <row r="276" spans="2:27" x14ac:dyDescent="0.5">
      <c r="B276" s="6"/>
      <c r="C276" s="1"/>
      <c r="D276" s="1"/>
      <c r="E276" s="1"/>
      <c r="F276" s="1"/>
      <c r="G276" s="1"/>
      <c r="L276" s="110"/>
      <c r="M276" s="6"/>
      <c r="N276" s="1"/>
      <c r="O276" s="1"/>
      <c r="P276" s="1"/>
      <c r="Q276" s="1"/>
      <c r="W276" s="6"/>
      <c r="X276" s="1"/>
      <c r="Y276" s="1"/>
      <c r="Z276" s="1"/>
      <c r="AA276" s="1"/>
    </row>
    <row r="277" spans="2:27" x14ac:dyDescent="0.5">
      <c r="B277" s="6"/>
      <c r="C277" s="1"/>
      <c r="D277" s="1"/>
      <c r="E277" s="1"/>
      <c r="F277" s="1"/>
      <c r="G277" s="1"/>
      <c r="L277" s="110"/>
      <c r="M277" s="6"/>
      <c r="N277" s="1"/>
      <c r="O277" s="1"/>
      <c r="P277" s="1"/>
      <c r="Q277" s="1"/>
      <c r="W277" s="6"/>
      <c r="X277" s="1"/>
      <c r="Y277" s="1"/>
      <c r="Z277" s="1"/>
      <c r="AA277" s="1"/>
    </row>
    <row r="278" spans="2:27" x14ac:dyDescent="0.5">
      <c r="B278" s="6"/>
      <c r="C278" s="1"/>
      <c r="D278" s="1"/>
      <c r="E278" s="1"/>
      <c r="F278" s="1"/>
      <c r="G278" s="1"/>
      <c r="L278" s="110"/>
      <c r="M278" s="6"/>
      <c r="N278" s="1"/>
      <c r="O278" s="1"/>
      <c r="P278" s="1"/>
      <c r="Q278" s="1"/>
      <c r="W278" s="6"/>
      <c r="X278" s="1"/>
      <c r="Y278" s="1"/>
      <c r="Z278" s="1"/>
      <c r="AA278" s="1"/>
    </row>
    <row r="279" spans="2:27" x14ac:dyDescent="0.5">
      <c r="B279" s="6"/>
      <c r="C279" s="1"/>
      <c r="D279" s="1"/>
      <c r="E279" s="1"/>
      <c r="F279" s="1"/>
      <c r="G279" s="1"/>
      <c r="L279" s="110"/>
      <c r="M279" s="6"/>
      <c r="N279" s="1"/>
      <c r="O279" s="1"/>
      <c r="P279" s="1"/>
      <c r="Q279" s="1"/>
      <c r="W279" s="6"/>
      <c r="X279" s="1"/>
      <c r="Y279" s="1"/>
      <c r="Z279" s="1"/>
      <c r="AA279" s="1"/>
    </row>
    <row r="280" spans="2:27" x14ac:dyDescent="0.5">
      <c r="B280" s="6"/>
      <c r="C280" s="1"/>
      <c r="D280" s="1"/>
      <c r="E280" s="1"/>
      <c r="F280" s="1"/>
      <c r="G280" s="1"/>
      <c r="L280" s="110"/>
      <c r="M280" s="6"/>
      <c r="N280" s="1"/>
      <c r="O280" s="1"/>
      <c r="P280" s="1"/>
      <c r="Q280" s="1"/>
      <c r="W280" s="6"/>
      <c r="X280" s="1"/>
      <c r="Y280" s="1"/>
      <c r="Z280" s="1"/>
      <c r="AA280" s="1"/>
    </row>
    <row r="281" spans="2:27" x14ac:dyDescent="0.5">
      <c r="B281" s="6"/>
      <c r="C281" s="1"/>
      <c r="D281" s="1"/>
      <c r="E281" s="1"/>
      <c r="F281" s="1"/>
      <c r="G281" s="1"/>
      <c r="L281" s="110"/>
      <c r="M281" s="6"/>
      <c r="N281" s="1"/>
      <c r="O281" s="1"/>
      <c r="P281" s="1"/>
      <c r="Q281" s="1"/>
      <c r="W281" s="6"/>
      <c r="X281" s="1"/>
      <c r="Y281" s="1"/>
      <c r="Z281" s="1"/>
      <c r="AA281" s="1"/>
    </row>
    <row r="282" spans="2:27" x14ac:dyDescent="0.5">
      <c r="B282" s="6"/>
      <c r="C282" s="1"/>
      <c r="D282" s="1"/>
      <c r="E282" s="1"/>
      <c r="F282" s="1"/>
      <c r="G282" s="1"/>
      <c r="L282" s="110"/>
      <c r="M282" s="6"/>
      <c r="N282" s="1"/>
      <c r="O282" s="1"/>
      <c r="P282" s="1"/>
      <c r="Q282" s="1"/>
      <c r="W282" s="6"/>
      <c r="X282" s="1"/>
      <c r="Y282" s="1"/>
      <c r="Z282" s="1"/>
      <c r="AA282" s="1"/>
    </row>
    <row r="283" spans="2:27" x14ac:dyDescent="0.5">
      <c r="B283" s="6"/>
      <c r="C283" s="1"/>
      <c r="D283" s="1"/>
      <c r="E283" s="1"/>
      <c r="F283" s="1"/>
      <c r="G283" s="1"/>
      <c r="L283" s="110"/>
      <c r="M283" s="6"/>
      <c r="N283" s="1"/>
      <c r="O283" s="1"/>
      <c r="P283" s="1"/>
      <c r="Q283" s="1"/>
      <c r="W283" s="6"/>
      <c r="X283" s="1"/>
      <c r="Y283" s="1"/>
      <c r="Z283" s="1"/>
      <c r="AA283" s="1"/>
    </row>
    <row r="284" spans="2:27" x14ac:dyDescent="0.5">
      <c r="B284" s="6"/>
      <c r="C284" s="1"/>
      <c r="D284" s="1"/>
      <c r="E284" s="1"/>
      <c r="F284" s="1"/>
      <c r="G284" s="1"/>
      <c r="L284" s="110"/>
      <c r="M284" s="6"/>
      <c r="N284" s="1"/>
      <c r="O284" s="1"/>
      <c r="P284" s="1"/>
      <c r="Q284" s="1"/>
      <c r="W284" s="6"/>
      <c r="X284" s="1"/>
      <c r="Y284" s="1"/>
      <c r="Z284" s="1"/>
      <c r="AA284" s="1"/>
    </row>
    <row r="285" spans="2:27" x14ac:dyDescent="0.5">
      <c r="B285" s="6"/>
      <c r="C285" s="1"/>
      <c r="D285" s="1"/>
      <c r="E285" s="1"/>
      <c r="F285" s="1"/>
      <c r="G285" s="1"/>
      <c r="L285" s="110"/>
      <c r="M285" s="6"/>
      <c r="N285" s="1"/>
      <c r="O285" s="1"/>
      <c r="P285" s="1"/>
      <c r="Q285" s="1"/>
      <c r="W285" s="6"/>
      <c r="X285" s="1"/>
      <c r="Y285" s="1"/>
      <c r="Z285" s="1"/>
      <c r="AA285" s="1"/>
    </row>
    <row r="286" spans="2:27" x14ac:dyDescent="0.5">
      <c r="B286" s="6"/>
      <c r="C286" s="1"/>
      <c r="D286" s="1"/>
      <c r="E286" s="1"/>
      <c r="F286" s="1"/>
      <c r="G286" s="1"/>
      <c r="L286" s="110"/>
      <c r="M286" s="6"/>
      <c r="N286" s="1"/>
      <c r="O286" s="1"/>
      <c r="P286" s="1"/>
      <c r="Q286" s="1"/>
      <c r="W286" s="6"/>
      <c r="X286" s="1"/>
      <c r="Y286" s="1"/>
      <c r="Z286" s="1"/>
      <c r="AA286" s="1"/>
    </row>
    <row r="287" spans="2:27" x14ac:dyDescent="0.5">
      <c r="B287" s="6"/>
      <c r="C287" s="1"/>
      <c r="D287" s="1"/>
      <c r="E287" s="1"/>
      <c r="F287" s="1"/>
      <c r="G287" s="1"/>
      <c r="L287" s="110"/>
      <c r="M287" s="6"/>
      <c r="N287" s="1"/>
      <c r="O287" s="1"/>
      <c r="P287" s="1"/>
      <c r="Q287" s="1"/>
      <c r="W287" s="6"/>
      <c r="X287" s="1"/>
      <c r="Y287" s="1"/>
      <c r="Z287" s="1"/>
      <c r="AA287" s="1"/>
    </row>
    <row r="288" spans="2:27" x14ac:dyDescent="0.5">
      <c r="B288" s="6"/>
      <c r="C288" s="1"/>
      <c r="D288" s="1"/>
      <c r="E288" s="1"/>
      <c r="F288" s="1"/>
      <c r="G288" s="1"/>
      <c r="L288" s="110"/>
      <c r="M288" s="6"/>
      <c r="N288" s="1"/>
      <c r="O288" s="1"/>
      <c r="P288" s="1"/>
      <c r="Q288" s="1"/>
      <c r="W288" s="6"/>
      <c r="X288" s="1"/>
      <c r="Y288" s="1"/>
      <c r="Z288" s="1"/>
      <c r="AA288" s="1"/>
    </row>
    <row r="289" spans="2:27" x14ac:dyDescent="0.5">
      <c r="B289" s="6"/>
      <c r="C289" s="1"/>
      <c r="D289" s="1"/>
      <c r="E289" s="1"/>
      <c r="F289" s="1"/>
      <c r="G289" s="1"/>
      <c r="L289" s="110"/>
      <c r="M289" s="6"/>
      <c r="N289" s="1"/>
      <c r="O289" s="1"/>
      <c r="P289" s="1"/>
      <c r="Q289" s="1"/>
      <c r="W289" s="6"/>
      <c r="X289" s="1"/>
      <c r="Y289" s="1"/>
      <c r="Z289" s="1"/>
      <c r="AA289" s="1"/>
    </row>
    <row r="290" spans="2:27" x14ac:dyDescent="0.5">
      <c r="B290" s="6"/>
      <c r="C290" s="1"/>
      <c r="D290" s="1"/>
      <c r="E290" s="1"/>
      <c r="F290" s="1"/>
      <c r="G290" s="1"/>
      <c r="L290" s="110"/>
      <c r="M290" s="6"/>
      <c r="N290" s="1"/>
      <c r="O290" s="1"/>
      <c r="P290" s="1"/>
      <c r="Q290" s="1"/>
      <c r="W290" s="6"/>
      <c r="X290" s="1"/>
      <c r="Y290" s="1"/>
      <c r="Z290" s="1"/>
      <c r="AA290" s="1"/>
    </row>
    <row r="291" spans="2:27" x14ac:dyDescent="0.5">
      <c r="B291" s="6"/>
      <c r="C291" s="1"/>
      <c r="D291" s="1"/>
      <c r="E291" s="1"/>
      <c r="F291" s="1"/>
      <c r="G291" s="1"/>
      <c r="L291" s="110"/>
      <c r="M291" s="6"/>
      <c r="N291" s="1"/>
      <c r="O291" s="1"/>
      <c r="P291" s="1"/>
      <c r="Q291" s="1"/>
      <c r="W291" s="6"/>
      <c r="X291" s="1"/>
      <c r="Y291" s="1"/>
      <c r="Z291" s="1"/>
      <c r="AA291" s="1"/>
    </row>
    <row r="292" spans="2:27" x14ac:dyDescent="0.5">
      <c r="B292" s="6"/>
      <c r="C292" s="1"/>
      <c r="D292" s="1"/>
      <c r="E292" s="1"/>
      <c r="F292" s="1"/>
      <c r="G292" s="1"/>
      <c r="L292" s="110"/>
      <c r="M292" s="6"/>
      <c r="N292" s="1"/>
      <c r="O292" s="1"/>
      <c r="P292" s="1"/>
      <c r="Q292" s="1"/>
      <c r="W292" s="6"/>
      <c r="X292" s="1"/>
      <c r="Y292" s="1"/>
      <c r="Z292" s="1"/>
      <c r="AA292" s="1"/>
    </row>
    <row r="293" spans="2:27" x14ac:dyDescent="0.5">
      <c r="B293" s="6"/>
      <c r="C293" s="1"/>
      <c r="D293" s="1"/>
      <c r="E293" s="1"/>
      <c r="F293" s="1"/>
      <c r="G293" s="1"/>
      <c r="L293" s="110"/>
      <c r="M293" s="6"/>
      <c r="N293" s="1"/>
      <c r="O293" s="1"/>
      <c r="P293" s="1"/>
      <c r="Q293" s="1"/>
      <c r="W293" s="6"/>
      <c r="X293" s="1"/>
      <c r="Y293" s="1"/>
      <c r="Z293" s="1"/>
      <c r="AA293" s="1"/>
    </row>
    <row r="294" spans="2:27" x14ac:dyDescent="0.5">
      <c r="B294" s="6"/>
      <c r="C294" s="1"/>
      <c r="D294" s="1"/>
      <c r="E294" s="1"/>
      <c r="F294" s="1"/>
      <c r="G294" s="1"/>
      <c r="L294" s="110"/>
      <c r="M294" s="6"/>
      <c r="N294" s="1"/>
      <c r="O294" s="1"/>
      <c r="P294" s="1"/>
      <c r="Q294" s="1"/>
      <c r="W294" s="6"/>
      <c r="X294" s="1"/>
      <c r="Y294" s="1"/>
      <c r="Z294" s="1"/>
      <c r="AA294" s="1"/>
    </row>
    <row r="295" spans="2:27" x14ac:dyDescent="0.5">
      <c r="B295" s="6"/>
      <c r="C295" s="1"/>
      <c r="D295" s="1"/>
      <c r="E295" s="1"/>
      <c r="F295" s="1"/>
      <c r="G295" s="1"/>
      <c r="L295" s="110"/>
      <c r="M295" s="6"/>
      <c r="N295" s="1"/>
      <c r="O295" s="1"/>
      <c r="P295" s="1"/>
      <c r="Q295" s="1"/>
      <c r="W295" s="6"/>
      <c r="X295" s="1"/>
      <c r="Y295" s="1"/>
      <c r="Z295" s="1"/>
      <c r="AA295" s="1"/>
    </row>
    <row r="296" spans="2:27" x14ac:dyDescent="0.5">
      <c r="B296" s="6"/>
      <c r="C296" s="1"/>
      <c r="D296" s="1"/>
      <c r="E296" s="1"/>
      <c r="F296" s="1"/>
      <c r="G296" s="1"/>
      <c r="L296" s="110"/>
      <c r="M296" s="6"/>
      <c r="N296" s="1"/>
      <c r="O296" s="1"/>
      <c r="P296" s="1"/>
      <c r="Q296" s="1"/>
      <c r="W296" s="6"/>
      <c r="X296" s="1"/>
      <c r="Y296" s="1"/>
      <c r="Z296" s="1"/>
      <c r="AA296" s="1"/>
    </row>
    <row r="297" spans="2:27" x14ac:dyDescent="0.5">
      <c r="B297" s="6"/>
      <c r="C297" s="1"/>
      <c r="D297" s="1"/>
      <c r="E297" s="1"/>
      <c r="F297" s="1"/>
      <c r="G297" s="1"/>
      <c r="L297" s="110"/>
      <c r="M297" s="6"/>
      <c r="N297" s="1"/>
      <c r="O297" s="1"/>
      <c r="P297" s="1"/>
      <c r="Q297" s="1"/>
      <c r="W297" s="6"/>
      <c r="X297" s="1"/>
      <c r="Y297" s="1"/>
      <c r="Z297" s="1"/>
      <c r="AA297" s="1"/>
    </row>
    <row r="298" spans="2:27" x14ac:dyDescent="0.5">
      <c r="B298" s="6"/>
      <c r="C298" s="1"/>
      <c r="D298" s="1"/>
      <c r="E298" s="1"/>
      <c r="F298" s="1"/>
      <c r="G298" s="1"/>
      <c r="L298" s="110"/>
      <c r="M298" s="6"/>
      <c r="N298" s="1"/>
      <c r="O298" s="1"/>
      <c r="P298" s="1"/>
      <c r="Q298" s="1"/>
      <c r="W298" s="6"/>
      <c r="X298" s="1"/>
      <c r="Y298" s="1"/>
      <c r="Z298" s="1"/>
      <c r="AA298" s="1"/>
    </row>
    <row r="299" spans="2:27" x14ac:dyDescent="0.5">
      <c r="B299" s="6"/>
      <c r="C299" s="1"/>
      <c r="D299" s="1"/>
      <c r="E299" s="1"/>
      <c r="F299" s="1"/>
      <c r="G299" s="1"/>
      <c r="L299" s="110"/>
      <c r="M299" s="6"/>
      <c r="N299" s="1"/>
      <c r="O299" s="1"/>
      <c r="P299" s="1"/>
      <c r="Q299" s="1"/>
      <c r="W299" s="6"/>
      <c r="X299" s="1"/>
      <c r="Y299" s="1"/>
      <c r="Z299" s="1"/>
      <c r="AA299" s="1"/>
    </row>
    <row r="300" spans="2:27" x14ac:dyDescent="0.5">
      <c r="B300" s="6"/>
      <c r="C300" s="1"/>
      <c r="D300" s="1"/>
      <c r="E300" s="1"/>
      <c r="F300" s="1"/>
      <c r="G300" s="1"/>
      <c r="L300" s="110"/>
      <c r="M300" s="6"/>
      <c r="N300" s="1"/>
      <c r="O300" s="1"/>
      <c r="P300" s="1"/>
      <c r="Q300" s="1"/>
      <c r="W300" s="6"/>
      <c r="X300" s="1"/>
      <c r="Y300" s="1"/>
      <c r="Z300" s="1"/>
      <c r="AA300" s="1"/>
    </row>
    <row r="301" spans="2:27" x14ac:dyDescent="0.5">
      <c r="B301" s="6"/>
      <c r="C301" s="1"/>
      <c r="D301" s="1"/>
      <c r="E301" s="1"/>
      <c r="F301" s="1"/>
      <c r="G301" s="1"/>
      <c r="L301" s="110"/>
      <c r="M301" s="6"/>
      <c r="N301" s="1"/>
      <c r="O301" s="1"/>
      <c r="P301" s="1"/>
      <c r="Q301" s="1"/>
      <c r="W301" s="6"/>
      <c r="X301" s="1"/>
      <c r="Y301" s="1"/>
      <c r="Z301" s="1"/>
      <c r="AA301" s="1"/>
    </row>
    <row r="302" spans="2:27" x14ac:dyDescent="0.5">
      <c r="B302" s="6"/>
      <c r="C302" s="1"/>
      <c r="D302" s="1"/>
      <c r="E302" s="1"/>
      <c r="F302" s="1"/>
      <c r="G302" s="1"/>
      <c r="L302" s="110"/>
      <c r="M302" s="6"/>
      <c r="N302" s="1"/>
      <c r="O302" s="1"/>
      <c r="P302" s="1"/>
      <c r="Q302" s="1"/>
      <c r="W302" s="6"/>
      <c r="X302" s="1"/>
      <c r="Y302" s="1"/>
      <c r="Z302" s="1"/>
      <c r="AA302" s="1"/>
    </row>
    <row r="303" spans="2:27" x14ac:dyDescent="0.5">
      <c r="B303" s="6"/>
      <c r="C303" s="1"/>
      <c r="D303" s="1"/>
      <c r="E303" s="1"/>
      <c r="F303" s="1"/>
      <c r="G303" s="1"/>
      <c r="L303" s="110"/>
      <c r="M303" s="6"/>
      <c r="N303" s="1"/>
      <c r="O303" s="1"/>
      <c r="P303" s="1"/>
      <c r="Q303" s="1"/>
      <c r="W303" s="6"/>
      <c r="X303" s="1"/>
      <c r="Y303" s="1"/>
      <c r="Z303" s="1"/>
      <c r="AA303" s="1"/>
    </row>
    <row r="304" spans="2:27" x14ac:dyDescent="0.5">
      <c r="B304" s="6"/>
      <c r="C304" s="1"/>
      <c r="D304" s="1"/>
      <c r="E304" s="1"/>
      <c r="F304" s="1"/>
      <c r="G304" s="1"/>
      <c r="L304" s="110"/>
      <c r="M304" s="6"/>
      <c r="N304" s="1"/>
      <c r="O304" s="1"/>
      <c r="P304" s="1"/>
      <c r="Q304" s="1"/>
      <c r="W304" s="6"/>
      <c r="X304" s="1"/>
      <c r="Y304" s="1"/>
      <c r="Z304" s="1"/>
      <c r="AA304" s="1"/>
    </row>
    <row r="305" spans="2:27" x14ac:dyDescent="0.5">
      <c r="B305" s="6"/>
      <c r="C305" s="1"/>
      <c r="D305" s="1"/>
      <c r="E305" s="1"/>
      <c r="F305" s="1"/>
      <c r="G305" s="1"/>
      <c r="L305" s="110"/>
      <c r="M305" s="6"/>
      <c r="N305" s="1"/>
      <c r="O305" s="1"/>
      <c r="P305" s="1"/>
      <c r="Q305" s="1"/>
      <c r="W305" s="6"/>
      <c r="X305" s="1"/>
      <c r="Y305" s="1"/>
      <c r="Z305" s="1"/>
      <c r="AA305" s="1"/>
    </row>
    <row r="306" spans="2:27" x14ac:dyDescent="0.5">
      <c r="B306" s="6"/>
      <c r="C306" s="1"/>
      <c r="D306" s="1"/>
      <c r="E306" s="1"/>
      <c r="F306" s="1"/>
      <c r="G306" s="1"/>
      <c r="L306" s="110"/>
      <c r="M306" s="6"/>
      <c r="N306" s="1"/>
      <c r="O306" s="1"/>
      <c r="P306" s="1"/>
      <c r="Q306" s="1"/>
      <c r="W306" s="6"/>
      <c r="X306" s="1"/>
      <c r="Y306" s="1"/>
      <c r="Z306" s="1"/>
      <c r="AA306" s="1"/>
    </row>
    <row r="307" spans="2:27" x14ac:dyDescent="0.5">
      <c r="B307" s="6"/>
      <c r="C307" s="1"/>
      <c r="D307" s="1"/>
      <c r="E307" s="1"/>
      <c r="F307" s="1"/>
      <c r="G307" s="1"/>
      <c r="L307" s="110"/>
      <c r="M307" s="6"/>
      <c r="N307" s="1"/>
      <c r="O307" s="1"/>
      <c r="P307" s="1"/>
      <c r="Q307" s="1"/>
      <c r="W307" s="6"/>
      <c r="X307" s="1"/>
      <c r="Y307" s="1"/>
      <c r="Z307" s="1"/>
      <c r="AA307" s="1"/>
    </row>
    <row r="308" spans="2:27" x14ac:dyDescent="0.5">
      <c r="B308" s="6"/>
      <c r="C308" s="1"/>
      <c r="D308" s="1"/>
      <c r="E308" s="1"/>
      <c r="F308" s="1"/>
      <c r="G308" s="1"/>
      <c r="L308" s="110"/>
      <c r="M308" s="6"/>
      <c r="N308" s="1"/>
      <c r="O308" s="1"/>
      <c r="P308" s="1"/>
      <c r="Q308" s="1"/>
      <c r="W308" s="6"/>
      <c r="X308" s="1"/>
      <c r="Y308" s="1"/>
      <c r="Z308" s="1"/>
      <c r="AA308" s="1"/>
    </row>
    <row r="309" spans="2:27" x14ac:dyDescent="0.5">
      <c r="B309" s="6"/>
      <c r="C309" s="1"/>
      <c r="D309" s="1"/>
      <c r="E309" s="1"/>
      <c r="F309" s="1"/>
      <c r="G309" s="1"/>
      <c r="L309" s="110"/>
      <c r="M309" s="6"/>
      <c r="N309" s="1"/>
      <c r="O309" s="1"/>
      <c r="P309" s="1"/>
      <c r="Q309" s="1"/>
      <c r="W309" s="6"/>
      <c r="X309" s="1"/>
      <c r="Y309" s="1"/>
      <c r="Z309" s="1"/>
      <c r="AA309" s="1"/>
    </row>
    <row r="310" spans="2:27" x14ac:dyDescent="0.5">
      <c r="B310" s="6"/>
      <c r="C310" s="1"/>
      <c r="D310" s="1"/>
      <c r="E310" s="1"/>
      <c r="F310" s="1"/>
      <c r="G310" s="1"/>
      <c r="L310" s="110"/>
      <c r="M310" s="6"/>
      <c r="N310" s="1"/>
      <c r="O310" s="1"/>
      <c r="P310" s="1"/>
      <c r="Q310" s="1"/>
      <c r="W310" s="6"/>
      <c r="X310" s="1"/>
      <c r="Y310" s="1"/>
      <c r="Z310" s="1"/>
      <c r="AA310" s="1"/>
    </row>
    <row r="311" spans="2:27" x14ac:dyDescent="0.5">
      <c r="B311" s="6"/>
      <c r="C311" s="1"/>
      <c r="D311" s="1"/>
      <c r="E311" s="1"/>
      <c r="F311" s="1"/>
      <c r="G311" s="1"/>
      <c r="L311" s="110"/>
      <c r="M311" s="6"/>
      <c r="N311" s="1"/>
      <c r="O311" s="1"/>
      <c r="P311" s="1"/>
      <c r="Q311" s="1"/>
      <c r="W311" s="6"/>
      <c r="X311" s="1"/>
      <c r="Y311" s="1"/>
      <c r="Z311" s="1"/>
      <c r="AA311" s="1"/>
    </row>
    <row r="312" spans="2:27" x14ac:dyDescent="0.5">
      <c r="B312" s="6"/>
      <c r="C312" s="1"/>
      <c r="D312" s="1"/>
      <c r="E312" s="1"/>
      <c r="F312" s="1"/>
      <c r="G312" s="1"/>
      <c r="L312" s="110"/>
      <c r="M312" s="6"/>
      <c r="N312" s="1"/>
      <c r="O312" s="1"/>
      <c r="P312" s="1"/>
      <c r="Q312" s="1"/>
      <c r="W312" s="6"/>
      <c r="X312" s="1"/>
      <c r="Y312" s="1"/>
      <c r="Z312" s="1"/>
      <c r="AA312" s="1"/>
    </row>
    <row r="313" spans="2:27" x14ac:dyDescent="0.5">
      <c r="B313" s="6"/>
      <c r="C313" s="1"/>
      <c r="D313" s="1"/>
      <c r="E313" s="1"/>
      <c r="F313" s="1"/>
      <c r="G313" s="1"/>
      <c r="L313" s="110"/>
      <c r="M313" s="6"/>
      <c r="N313" s="1"/>
      <c r="O313" s="1"/>
      <c r="P313" s="1"/>
      <c r="Q313" s="1"/>
      <c r="W313" s="6"/>
      <c r="X313" s="1"/>
      <c r="Y313" s="1"/>
      <c r="Z313" s="1"/>
      <c r="AA313" s="1"/>
    </row>
    <row r="314" spans="2:27" x14ac:dyDescent="0.5">
      <c r="B314" s="6"/>
      <c r="C314" s="1"/>
      <c r="D314" s="1"/>
      <c r="E314" s="1"/>
      <c r="F314" s="1"/>
      <c r="G314" s="1"/>
      <c r="L314" s="110"/>
      <c r="M314" s="6"/>
      <c r="N314" s="1"/>
      <c r="O314" s="1"/>
      <c r="P314" s="1"/>
      <c r="Q314" s="1"/>
      <c r="W314" s="6"/>
      <c r="X314" s="1"/>
      <c r="Y314" s="1"/>
      <c r="Z314" s="1"/>
      <c r="AA314" s="1"/>
    </row>
    <row r="315" spans="2:27" x14ac:dyDescent="0.5">
      <c r="B315" s="6"/>
      <c r="C315" s="1"/>
      <c r="D315" s="1"/>
      <c r="E315" s="1"/>
      <c r="F315" s="1"/>
      <c r="G315" s="1"/>
      <c r="L315" s="110"/>
      <c r="M315" s="6"/>
      <c r="N315" s="1"/>
      <c r="O315" s="1"/>
      <c r="P315" s="1"/>
      <c r="Q315" s="1"/>
      <c r="W315" s="6"/>
      <c r="X315" s="1"/>
      <c r="Y315" s="1"/>
      <c r="Z315" s="1"/>
      <c r="AA315" s="1"/>
    </row>
    <row r="316" spans="2:27" x14ac:dyDescent="0.5">
      <c r="B316" s="6"/>
      <c r="C316" s="1"/>
      <c r="D316" s="1"/>
      <c r="E316" s="1"/>
      <c r="F316" s="1"/>
      <c r="G316" s="1"/>
      <c r="L316" s="110"/>
      <c r="M316" s="6"/>
      <c r="N316" s="1"/>
      <c r="O316" s="1"/>
      <c r="P316" s="1"/>
      <c r="Q316" s="1"/>
      <c r="W316" s="6"/>
      <c r="X316" s="1"/>
      <c r="Y316" s="1"/>
      <c r="Z316" s="1"/>
      <c r="AA316" s="1"/>
    </row>
    <row r="317" spans="2:27" x14ac:dyDescent="0.5">
      <c r="B317" s="6"/>
      <c r="C317" s="1"/>
      <c r="D317" s="1"/>
      <c r="E317" s="1"/>
      <c r="F317" s="1"/>
      <c r="G317" s="1"/>
      <c r="L317" s="110"/>
      <c r="M317" s="6"/>
      <c r="N317" s="1"/>
      <c r="O317" s="1"/>
      <c r="P317" s="1"/>
      <c r="Q317" s="1"/>
      <c r="W317" s="6"/>
      <c r="X317" s="1"/>
      <c r="Y317" s="1"/>
      <c r="Z317" s="1"/>
      <c r="AA317" s="1"/>
    </row>
    <row r="318" spans="2:27" x14ac:dyDescent="0.5">
      <c r="B318" s="6"/>
      <c r="C318" s="1"/>
      <c r="D318" s="1"/>
      <c r="E318" s="1"/>
      <c r="F318" s="1"/>
      <c r="G318" s="1"/>
      <c r="L318" s="110"/>
      <c r="M318" s="6"/>
      <c r="N318" s="1"/>
      <c r="O318" s="1"/>
      <c r="P318" s="1"/>
      <c r="Q318" s="1"/>
      <c r="W318" s="6"/>
      <c r="X318" s="1"/>
      <c r="Y318" s="1"/>
      <c r="Z318" s="1"/>
      <c r="AA318" s="1"/>
    </row>
    <row r="319" spans="2:27" x14ac:dyDescent="0.5">
      <c r="B319" s="6"/>
      <c r="C319" s="1"/>
      <c r="D319" s="1"/>
      <c r="E319" s="1"/>
      <c r="F319" s="1"/>
      <c r="G319" s="1"/>
      <c r="L319" s="110"/>
      <c r="M319" s="6"/>
      <c r="N319" s="1"/>
      <c r="O319" s="1"/>
      <c r="P319" s="1"/>
      <c r="Q319" s="1"/>
      <c r="W319" s="6"/>
      <c r="X319" s="1"/>
      <c r="Y319" s="1"/>
      <c r="Z319" s="1"/>
      <c r="AA319" s="1"/>
    </row>
    <row r="320" spans="2:27" x14ac:dyDescent="0.5">
      <c r="B320" s="6"/>
      <c r="C320" s="1"/>
      <c r="D320" s="1"/>
      <c r="E320" s="1"/>
      <c r="F320" s="1"/>
      <c r="G320" s="1"/>
      <c r="L320" s="110"/>
      <c r="M320" s="6"/>
      <c r="N320" s="1"/>
      <c r="O320" s="1"/>
      <c r="P320" s="1"/>
      <c r="Q320" s="1"/>
      <c r="W320" s="6"/>
      <c r="X320" s="1"/>
      <c r="Y320" s="1"/>
      <c r="Z320" s="1"/>
      <c r="AA320" s="1"/>
    </row>
    <row r="321" spans="2:27" x14ac:dyDescent="0.5">
      <c r="B321" s="6"/>
      <c r="C321" s="1"/>
      <c r="D321" s="1"/>
      <c r="E321" s="1"/>
      <c r="F321" s="1"/>
      <c r="G321" s="1"/>
      <c r="L321" s="110"/>
      <c r="M321" s="6"/>
      <c r="N321" s="1"/>
      <c r="O321" s="1"/>
      <c r="P321" s="1"/>
      <c r="Q321" s="1"/>
      <c r="W321" s="6"/>
      <c r="X321" s="1"/>
      <c r="Y321" s="1"/>
      <c r="Z321" s="1"/>
      <c r="AA321" s="1"/>
    </row>
    <row r="322" spans="2:27" x14ac:dyDescent="0.5">
      <c r="B322" s="6"/>
      <c r="C322" s="1"/>
      <c r="D322" s="1"/>
      <c r="E322" s="1"/>
      <c r="F322" s="1"/>
      <c r="G322" s="1"/>
      <c r="L322" s="110"/>
      <c r="M322" s="6"/>
      <c r="N322" s="1"/>
      <c r="O322" s="1"/>
      <c r="P322" s="1"/>
      <c r="Q322" s="1"/>
      <c r="W322" s="6"/>
      <c r="X322" s="1"/>
      <c r="Y322" s="1"/>
      <c r="Z322" s="1"/>
      <c r="AA322" s="1"/>
    </row>
    <row r="323" spans="2:27" x14ac:dyDescent="0.5">
      <c r="B323" s="6"/>
      <c r="C323" s="1"/>
      <c r="D323" s="1"/>
      <c r="E323" s="1"/>
      <c r="F323" s="1"/>
      <c r="G323" s="1"/>
      <c r="L323" s="110"/>
      <c r="M323" s="6"/>
      <c r="N323" s="1"/>
      <c r="O323" s="1"/>
      <c r="P323" s="1"/>
      <c r="Q323" s="1"/>
      <c r="W323" s="6"/>
      <c r="X323" s="1"/>
      <c r="Y323" s="1"/>
      <c r="Z323" s="1"/>
      <c r="AA323" s="1"/>
    </row>
    <row r="324" spans="2:27" x14ac:dyDescent="0.5">
      <c r="B324" s="6"/>
      <c r="C324" s="1"/>
      <c r="D324" s="1"/>
      <c r="E324" s="1"/>
      <c r="F324" s="1"/>
      <c r="G324" s="1"/>
      <c r="L324" s="110"/>
      <c r="M324" s="6"/>
      <c r="N324" s="1"/>
      <c r="O324" s="1"/>
      <c r="P324" s="1"/>
      <c r="Q324" s="1"/>
      <c r="W324" s="6"/>
      <c r="X324" s="1"/>
      <c r="Y324" s="1"/>
      <c r="Z324" s="1"/>
      <c r="AA324" s="1"/>
    </row>
    <row r="325" spans="2:27" x14ac:dyDescent="0.5">
      <c r="B325" s="6"/>
      <c r="C325" s="1"/>
      <c r="D325" s="1"/>
      <c r="E325" s="1"/>
      <c r="F325" s="1"/>
      <c r="G325" s="1"/>
      <c r="L325" s="110"/>
      <c r="M325" s="6"/>
      <c r="N325" s="1"/>
      <c r="O325" s="1"/>
      <c r="P325" s="1"/>
      <c r="Q325" s="1"/>
      <c r="W325" s="6"/>
      <c r="X325" s="1"/>
      <c r="Y325" s="1"/>
      <c r="Z325" s="1"/>
      <c r="AA325" s="1"/>
    </row>
    <row r="326" spans="2:27" x14ac:dyDescent="0.5">
      <c r="B326" s="6"/>
      <c r="C326" s="1"/>
      <c r="D326" s="1"/>
      <c r="E326" s="1"/>
      <c r="F326" s="1"/>
      <c r="G326" s="1"/>
      <c r="L326" s="110"/>
      <c r="M326" s="6"/>
      <c r="N326" s="1"/>
      <c r="O326" s="1"/>
      <c r="P326" s="1"/>
      <c r="Q326" s="1"/>
      <c r="W326" s="6"/>
      <c r="X326" s="1"/>
      <c r="Y326" s="1"/>
      <c r="Z326" s="1"/>
      <c r="AA326" s="1"/>
    </row>
    <row r="327" spans="2:27" x14ac:dyDescent="0.5">
      <c r="B327" s="6"/>
      <c r="C327" s="1"/>
      <c r="D327" s="1"/>
      <c r="E327" s="1"/>
      <c r="F327" s="1"/>
      <c r="G327" s="1"/>
      <c r="L327" s="110"/>
      <c r="M327" s="6"/>
      <c r="N327" s="1"/>
      <c r="O327" s="1"/>
      <c r="P327" s="1"/>
      <c r="Q327" s="1"/>
      <c r="W327" s="6"/>
      <c r="X327" s="1"/>
      <c r="Y327" s="1"/>
      <c r="Z327" s="1"/>
      <c r="AA327" s="1"/>
    </row>
    <row r="328" spans="2:27" x14ac:dyDescent="0.5">
      <c r="B328" s="6"/>
      <c r="C328" s="1"/>
      <c r="D328" s="1"/>
      <c r="E328" s="1"/>
      <c r="F328" s="1"/>
      <c r="G328" s="1"/>
      <c r="L328" s="110"/>
      <c r="M328" s="6"/>
      <c r="N328" s="1"/>
      <c r="O328" s="1"/>
      <c r="P328" s="1"/>
      <c r="Q328" s="1"/>
      <c r="W328" s="6"/>
      <c r="X328" s="1"/>
      <c r="Y328" s="1"/>
      <c r="Z328" s="1"/>
      <c r="AA328" s="1"/>
    </row>
    <row r="329" spans="2:27" x14ac:dyDescent="0.5">
      <c r="B329" s="6"/>
      <c r="C329" s="1"/>
      <c r="D329" s="1"/>
      <c r="E329" s="1"/>
      <c r="F329" s="1"/>
      <c r="G329" s="1"/>
      <c r="L329" s="110"/>
      <c r="M329" s="6"/>
      <c r="N329" s="1"/>
      <c r="O329" s="1"/>
      <c r="P329" s="1"/>
      <c r="Q329" s="1"/>
      <c r="W329" s="6"/>
      <c r="X329" s="1"/>
      <c r="Y329" s="1"/>
      <c r="Z329" s="1"/>
      <c r="AA329" s="1"/>
    </row>
    <row r="330" spans="2:27" x14ac:dyDescent="0.5">
      <c r="B330" s="6"/>
      <c r="C330" s="1"/>
      <c r="D330" s="1"/>
      <c r="E330" s="1"/>
      <c r="F330" s="1"/>
      <c r="G330" s="1"/>
      <c r="L330" s="110"/>
      <c r="M330" s="6"/>
      <c r="N330" s="1"/>
      <c r="O330" s="1"/>
      <c r="P330" s="1"/>
      <c r="Q330" s="1"/>
      <c r="W330" s="6"/>
      <c r="X330" s="1"/>
      <c r="Y330" s="1"/>
      <c r="Z330" s="1"/>
      <c r="AA330" s="1"/>
    </row>
    <row r="331" spans="2:27" x14ac:dyDescent="0.5">
      <c r="B331" s="6"/>
      <c r="C331" s="1"/>
      <c r="D331" s="1"/>
      <c r="E331" s="1"/>
      <c r="F331" s="1"/>
      <c r="G331" s="1"/>
      <c r="L331" s="110"/>
      <c r="M331" s="6"/>
      <c r="N331" s="1"/>
      <c r="O331" s="1"/>
      <c r="P331" s="1"/>
      <c r="Q331" s="1"/>
      <c r="W331" s="6"/>
      <c r="X331" s="1"/>
      <c r="Y331" s="1"/>
      <c r="Z331" s="1"/>
      <c r="AA331" s="1"/>
    </row>
    <row r="332" spans="2:27" x14ac:dyDescent="0.5">
      <c r="B332" s="6"/>
      <c r="C332" s="1"/>
      <c r="D332" s="1"/>
      <c r="E332" s="1"/>
      <c r="F332" s="1"/>
      <c r="G332" s="1"/>
      <c r="L332" s="110"/>
      <c r="M332" s="6"/>
      <c r="N332" s="1"/>
      <c r="O332" s="1"/>
      <c r="P332" s="1"/>
      <c r="Q332" s="1"/>
      <c r="W332" s="6"/>
      <c r="X332" s="1"/>
      <c r="Y332" s="1"/>
      <c r="Z332" s="1"/>
      <c r="AA332" s="1"/>
    </row>
    <row r="333" spans="2:27" x14ac:dyDescent="0.5">
      <c r="B333" s="6"/>
      <c r="C333" s="1"/>
      <c r="D333" s="1"/>
      <c r="E333" s="1"/>
      <c r="F333" s="1"/>
      <c r="G333" s="1"/>
      <c r="L333" s="110"/>
      <c r="M333" s="6"/>
      <c r="N333" s="1"/>
      <c r="O333" s="1"/>
      <c r="P333" s="1"/>
      <c r="Q333" s="1"/>
      <c r="W333" s="6"/>
      <c r="X333" s="1"/>
      <c r="Y333" s="1"/>
      <c r="Z333" s="1"/>
      <c r="AA333" s="1"/>
    </row>
    <row r="334" spans="2:27" x14ac:dyDescent="0.5">
      <c r="B334" s="6"/>
      <c r="C334" s="1"/>
      <c r="D334" s="1"/>
      <c r="E334" s="1"/>
      <c r="F334" s="1"/>
      <c r="G334" s="1"/>
      <c r="L334" s="110"/>
      <c r="M334" s="6"/>
      <c r="N334" s="1"/>
      <c r="O334" s="1"/>
      <c r="P334" s="1"/>
      <c r="Q334" s="1"/>
      <c r="W334" s="6"/>
      <c r="X334" s="1"/>
      <c r="Y334" s="1"/>
      <c r="Z334" s="1"/>
      <c r="AA334" s="1"/>
    </row>
    <row r="335" spans="2:27" x14ac:dyDescent="0.5">
      <c r="B335" s="6"/>
      <c r="C335" s="1"/>
      <c r="D335" s="1"/>
      <c r="E335" s="1"/>
      <c r="F335" s="1"/>
      <c r="G335" s="1"/>
      <c r="L335" s="110"/>
      <c r="M335" s="6"/>
      <c r="N335" s="1"/>
      <c r="O335" s="1"/>
      <c r="P335" s="1"/>
      <c r="Q335" s="1"/>
      <c r="W335" s="6"/>
      <c r="X335" s="1"/>
      <c r="Y335" s="1"/>
      <c r="Z335" s="1"/>
      <c r="AA335" s="1"/>
    </row>
    <row r="336" spans="2:27" x14ac:dyDescent="0.5">
      <c r="B336" s="6"/>
      <c r="C336" s="1"/>
      <c r="D336" s="1"/>
      <c r="E336" s="1"/>
      <c r="F336" s="1"/>
      <c r="G336" s="1"/>
      <c r="L336" s="110"/>
      <c r="M336" s="6"/>
      <c r="N336" s="1"/>
      <c r="O336" s="1"/>
      <c r="P336" s="1"/>
      <c r="Q336" s="1"/>
      <c r="W336" s="6"/>
      <c r="X336" s="1"/>
      <c r="Y336" s="1"/>
      <c r="Z336" s="1"/>
      <c r="AA336" s="1"/>
    </row>
    <row r="337" spans="2:27" x14ac:dyDescent="0.5">
      <c r="B337" s="6"/>
      <c r="C337" s="1"/>
      <c r="D337" s="1"/>
      <c r="E337" s="1"/>
      <c r="F337" s="1"/>
      <c r="G337" s="1"/>
      <c r="L337" s="110"/>
      <c r="M337" s="6"/>
      <c r="N337" s="1"/>
      <c r="O337" s="1"/>
      <c r="P337" s="1"/>
      <c r="Q337" s="1"/>
      <c r="W337" s="6"/>
      <c r="X337" s="1"/>
      <c r="Y337" s="1"/>
      <c r="Z337" s="1"/>
      <c r="AA337" s="1"/>
    </row>
    <row r="338" spans="2:27" x14ac:dyDescent="0.5">
      <c r="B338" s="6"/>
      <c r="C338" s="1"/>
      <c r="D338" s="1"/>
      <c r="E338" s="1"/>
      <c r="F338" s="1"/>
      <c r="G338" s="1"/>
      <c r="L338" s="110"/>
      <c r="M338" s="6"/>
      <c r="N338" s="1"/>
      <c r="O338" s="1"/>
      <c r="P338" s="1"/>
      <c r="Q338" s="1"/>
      <c r="W338" s="6"/>
      <c r="X338" s="1"/>
      <c r="Y338" s="1"/>
      <c r="Z338" s="1"/>
      <c r="AA338" s="1"/>
    </row>
    <row r="339" spans="2:27" x14ac:dyDescent="0.5">
      <c r="B339" s="6"/>
      <c r="C339" s="1"/>
      <c r="D339" s="1"/>
      <c r="E339" s="1"/>
      <c r="F339" s="1"/>
      <c r="G339" s="1"/>
      <c r="L339" s="110"/>
      <c r="M339" s="6"/>
      <c r="N339" s="1"/>
      <c r="O339" s="1"/>
      <c r="P339" s="1"/>
      <c r="Q339" s="1"/>
      <c r="W339" s="6"/>
      <c r="X339" s="1"/>
      <c r="Y339" s="1"/>
      <c r="Z339" s="1"/>
      <c r="AA339" s="1"/>
    </row>
    <row r="340" spans="2:27" x14ac:dyDescent="0.5">
      <c r="B340" s="6"/>
      <c r="C340" s="1"/>
      <c r="D340" s="1"/>
      <c r="E340" s="1"/>
      <c r="F340" s="1"/>
      <c r="G340" s="1"/>
      <c r="L340" s="110"/>
      <c r="M340" s="6"/>
      <c r="N340" s="1"/>
      <c r="O340" s="1"/>
      <c r="P340" s="1"/>
      <c r="Q340" s="1"/>
      <c r="W340" s="6"/>
      <c r="X340" s="1"/>
      <c r="Y340" s="1"/>
      <c r="Z340" s="1"/>
      <c r="AA340" s="1"/>
    </row>
    <row r="341" spans="2:27" x14ac:dyDescent="0.5">
      <c r="B341" s="6"/>
      <c r="C341" s="1"/>
      <c r="D341" s="1"/>
      <c r="E341" s="1"/>
      <c r="F341" s="1"/>
      <c r="G341" s="1"/>
      <c r="L341" s="110"/>
      <c r="M341" s="6"/>
      <c r="N341" s="1"/>
      <c r="O341" s="1"/>
      <c r="P341" s="1"/>
      <c r="Q341" s="1"/>
      <c r="W341" s="6"/>
      <c r="X341" s="1"/>
      <c r="Y341" s="1"/>
      <c r="Z341" s="1"/>
      <c r="AA341" s="1"/>
    </row>
    <row r="342" spans="2:27" x14ac:dyDescent="0.5">
      <c r="B342" s="6"/>
      <c r="C342" s="1"/>
      <c r="D342" s="1"/>
      <c r="E342" s="1"/>
      <c r="F342" s="1"/>
      <c r="G342" s="1"/>
      <c r="L342" s="110"/>
      <c r="M342" s="6"/>
      <c r="N342" s="1"/>
      <c r="O342" s="1"/>
      <c r="P342" s="1"/>
      <c r="Q342" s="1"/>
      <c r="W342" s="6"/>
      <c r="X342" s="1"/>
      <c r="Y342" s="1"/>
      <c r="Z342" s="1"/>
      <c r="AA342" s="1"/>
    </row>
    <row r="343" spans="2:27" x14ac:dyDescent="0.5">
      <c r="B343" s="6"/>
      <c r="C343" s="1"/>
      <c r="D343" s="1"/>
      <c r="E343" s="1"/>
      <c r="F343" s="1"/>
      <c r="G343" s="1"/>
      <c r="L343" s="110"/>
      <c r="M343" s="6"/>
      <c r="N343" s="1"/>
      <c r="O343" s="1"/>
      <c r="P343" s="1"/>
      <c r="Q343" s="1"/>
      <c r="W343" s="6"/>
      <c r="X343" s="1"/>
      <c r="Y343" s="1"/>
      <c r="Z343" s="1"/>
      <c r="AA343" s="1"/>
    </row>
    <row r="344" spans="2:27" x14ac:dyDescent="0.5">
      <c r="B344" s="6"/>
      <c r="C344" s="1"/>
      <c r="D344" s="1"/>
      <c r="E344" s="1"/>
      <c r="F344" s="1"/>
      <c r="G344" s="1"/>
      <c r="L344" s="110"/>
      <c r="M344" s="6"/>
      <c r="N344" s="1"/>
      <c r="O344" s="1"/>
      <c r="P344" s="1"/>
      <c r="Q344" s="1"/>
      <c r="W344" s="6"/>
      <c r="X344" s="1"/>
      <c r="Y344" s="1"/>
      <c r="Z344" s="1"/>
      <c r="AA344" s="1"/>
    </row>
    <row r="345" spans="2:27" x14ac:dyDescent="0.5">
      <c r="B345" s="6"/>
      <c r="C345" s="1"/>
      <c r="D345" s="1"/>
      <c r="E345" s="1"/>
      <c r="F345" s="1"/>
      <c r="G345" s="1"/>
      <c r="L345" s="110"/>
      <c r="M345" s="6"/>
      <c r="N345" s="1"/>
      <c r="O345" s="1"/>
      <c r="P345" s="1"/>
      <c r="Q345" s="1"/>
      <c r="W345" s="6"/>
      <c r="X345" s="1"/>
      <c r="Y345" s="1"/>
      <c r="Z345" s="1"/>
      <c r="AA345" s="1"/>
    </row>
    <row r="346" spans="2:27" x14ac:dyDescent="0.5">
      <c r="B346" s="6"/>
      <c r="C346" s="1"/>
      <c r="D346" s="1"/>
      <c r="E346" s="1"/>
      <c r="F346" s="1"/>
      <c r="G346" s="1"/>
      <c r="L346" s="110"/>
      <c r="M346" s="6"/>
      <c r="N346" s="1"/>
      <c r="O346" s="1"/>
      <c r="P346" s="1"/>
      <c r="Q346" s="1"/>
      <c r="W346" s="6"/>
      <c r="X346" s="1"/>
      <c r="Y346" s="1"/>
      <c r="Z346" s="1"/>
      <c r="AA346" s="1"/>
    </row>
    <row r="347" spans="2:27" x14ac:dyDescent="0.5">
      <c r="B347" s="6"/>
      <c r="C347" s="1"/>
      <c r="D347" s="1"/>
      <c r="E347" s="1"/>
      <c r="F347" s="1"/>
      <c r="G347" s="1"/>
      <c r="L347" s="110"/>
      <c r="M347" s="6"/>
      <c r="N347" s="1"/>
      <c r="O347" s="1"/>
      <c r="P347" s="1"/>
      <c r="Q347" s="1"/>
      <c r="W347" s="6"/>
      <c r="X347" s="1"/>
      <c r="Y347" s="1"/>
      <c r="Z347" s="1"/>
      <c r="AA347" s="1"/>
    </row>
    <row r="348" spans="2:27" x14ac:dyDescent="0.5">
      <c r="B348" s="6"/>
      <c r="C348" s="1"/>
      <c r="D348" s="1"/>
      <c r="E348" s="1"/>
      <c r="F348" s="1"/>
      <c r="G348" s="1"/>
      <c r="L348" s="110"/>
      <c r="M348" s="6"/>
      <c r="N348" s="1"/>
      <c r="O348" s="1"/>
      <c r="P348" s="1"/>
      <c r="Q348" s="1"/>
      <c r="W348" s="6"/>
      <c r="X348" s="1"/>
      <c r="Y348" s="1"/>
      <c r="Z348" s="1"/>
      <c r="AA348" s="1"/>
    </row>
    <row r="349" spans="2:27" x14ac:dyDescent="0.5">
      <c r="B349" s="6"/>
      <c r="C349" s="1"/>
      <c r="D349" s="1"/>
      <c r="E349" s="1"/>
      <c r="F349" s="1"/>
      <c r="G349" s="1"/>
      <c r="L349" s="110"/>
      <c r="M349" s="6"/>
      <c r="N349" s="1"/>
      <c r="O349" s="1"/>
      <c r="P349" s="1"/>
      <c r="Q349" s="1"/>
      <c r="W349" s="6"/>
      <c r="X349" s="1"/>
      <c r="Y349" s="1"/>
      <c r="Z349" s="1"/>
      <c r="AA349" s="1"/>
    </row>
    <row r="350" spans="2:27" x14ac:dyDescent="0.5">
      <c r="B350" s="6"/>
      <c r="C350" s="1"/>
      <c r="D350" s="1"/>
      <c r="E350" s="1"/>
      <c r="F350" s="1"/>
      <c r="G350" s="1"/>
      <c r="L350" s="110"/>
      <c r="M350" s="6"/>
      <c r="N350" s="1"/>
      <c r="O350" s="1"/>
      <c r="P350" s="1"/>
      <c r="Q350" s="1"/>
      <c r="W350" s="6"/>
      <c r="X350" s="1"/>
      <c r="Y350" s="1"/>
      <c r="Z350" s="1"/>
      <c r="AA350" s="1"/>
    </row>
    <row r="351" spans="2:27" x14ac:dyDescent="0.5">
      <c r="B351" s="6"/>
      <c r="C351" s="1"/>
      <c r="D351" s="1"/>
      <c r="E351" s="1"/>
      <c r="F351" s="1"/>
      <c r="G351" s="1"/>
      <c r="L351" s="110"/>
      <c r="M351" s="6"/>
      <c r="N351" s="1"/>
      <c r="O351" s="1"/>
      <c r="P351" s="1"/>
      <c r="Q351" s="1"/>
      <c r="W351" s="6"/>
      <c r="X351" s="1"/>
      <c r="Y351" s="1"/>
      <c r="Z351" s="1"/>
      <c r="AA351" s="1"/>
    </row>
    <row r="352" spans="2:27" x14ac:dyDescent="0.5">
      <c r="B352" s="6"/>
      <c r="C352" s="1"/>
      <c r="D352" s="1"/>
      <c r="E352" s="1"/>
      <c r="F352" s="1"/>
      <c r="G352" s="1"/>
      <c r="L352" s="110"/>
      <c r="M352" s="6"/>
      <c r="N352" s="1"/>
      <c r="O352" s="1"/>
      <c r="P352" s="1"/>
      <c r="Q352" s="1"/>
      <c r="W352" s="6"/>
      <c r="X352" s="1"/>
      <c r="Y352" s="1"/>
      <c r="Z352" s="1"/>
      <c r="AA352" s="1"/>
    </row>
    <row r="353" spans="2:27" x14ac:dyDescent="0.5">
      <c r="B353" s="6"/>
      <c r="C353" s="1"/>
      <c r="D353" s="1"/>
      <c r="E353" s="1"/>
      <c r="F353" s="1"/>
      <c r="G353" s="1"/>
      <c r="L353" s="110"/>
      <c r="M353" s="6"/>
      <c r="N353" s="1"/>
      <c r="O353" s="1"/>
      <c r="P353" s="1"/>
      <c r="Q353" s="1"/>
      <c r="W353" s="6"/>
      <c r="X353" s="1"/>
      <c r="Y353" s="1"/>
      <c r="Z353" s="1"/>
      <c r="AA353" s="1"/>
    </row>
    <row r="354" spans="2:27" x14ac:dyDescent="0.5">
      <c r="B354" s="6"/>
      <c r="C354" s="1"/>
      <c r="D354" s="1"/>
      <c r="E354" s="1"/>
      <c r="F354" s="1"/>
      <c r="G354" s="1"/>
      <c r="L354" s="110"/>
      <c r="M354" s="6"/>
      <c r="N354" s="1"/>
      <c r="O354" s="1"/>
      <c r="P354" s="1"/>
      <c r="Q354" s="1"/>
      <c r="W354" s="6"/>
      <c r="X354" s="1"/>
      <c r="Y354" s="1"/>
      <c r="Z354" s="1"/>
      <c r="AA354" s="1"/>
    </row>
    <row r="355" spans="2:27" x14ac:dyDescent="0.5">
      <c r="B355" s="6"/>
      <c r="C355" s="1"/>
      <c r="D355" s="1"/>
      <c r="E355" s="1"/>
      <c r="F355" s="1"/>
      <c r="G355" s="1"/>
      <c r="L355" s="110"/>
      <c r="M355" s="6"/>
      <c r="N355" s="1"/>
      <c r="O355" s="1"/>
      <c r="P355" s="1"/>
      <c r="Q355" s="1"/>
      <c r="W355" s="6"/>
      <c r="X355" s="1"/>
      <c r="Y355" s="1"/>
      <c r="Z355" s="1"/>
      <c r="AA355" s="1"/>
    </row>
    <row r="356" spans="2:27" x14ac:dyDescent="0.5">
      <c r="B356" s="6"/>
      <c r="C356" s="1"/>
      <c r="D356" s="1"/>
      <c r="E356" s="1"/>
      <c r="F356" s="1"/>
      <c r="G356" s="1"/>
      <c r="L356" s="110"/>
      <c r="M356" s="6"/>
      <c r="N356" s="1"/>
      <c r="O356" s="1"/>
      <c r="P356" s="1"/>
      <c r="Q356" s="1"/>
      <c r="W356" s="6"/>
      <c r="X356" s="1"/>
      <c r="Y356" s="1"/>
      <c r="Z356" s="1"/>
      <c r="AA356" s="1"/>
    </row>
    <row r="357" spans="2:27" x14ac:dyDescent="0.5">
      <c r="B357" s="6"/>
      <c r="C357" s="1"/>
      <c r="D357" s="1"/>
      <c r="E357" s="1"/>
      <c r="F357" s="1"/>
      <c r="G357" s="1"/>
      <c r="L357" s="110"/>
      <c r="M357" s="6"/>
      <c r="N357" s="1"/>
      <c r="O357" s="1"/>
      <c r="P357" s="1"/>
      <c r="Q357" s="1"/>
      <c r="W357" s="6"/>
      <c r="X357" s="1"/>
      <c r="Y357" s="1"/>
      <c r="Z357" s="1"/>
      <c r="AA357" s="1"/>
    </row>
    <row r="358" spans="2:27" x14ac:dyDescent="0.5">
      <c r="B358" s="6"/>
      <c r="C358" s="1"/>
      <c r="D358" s="1"/>
      <c r="E358" s="1"/>
      <c r="F358" s="1"/>
      <c r="G358" s="1"/>
      <c r="L358" s="110"/>
      <c r="M358" s="6"/>
      <c r="N358" s="1"/>
      <c r="O358" s="1"/>
      <c r="P358" s="1"/>
      <c r="Q358" s="1"/>
      <c r="W358" s="6"/>
      <c r="X358" s="1"/>
      <c r="Y358" s="1"/>
      <c r="Z358" s="1"/>
      <c r="AA358" s="1"/>
    </row>
    <row r="359" spans="2:27" x14ac:dyDescent="0.5">
      <c r="B359" s="6"/>
      <c r="C359" s="1"/>
      <c r="D359" s="1"/>
      <c r="E359" s="1"/>
      <c r="F359" s="1"/>
      <c r="G359" s="1"/>
      <c r="L359" s="110"/>
      <c r="M359" s="6"/>
      <c r="N359" s="1"/>
      <c r="O359" s="1"/>
      <c r="P359" s="1"/>
      <c r="Q359" s="1"/>
      <c r="W359" s="6"/>
      <c r="X359" s="1"/>
      <c r="Y359" s="1"/>
      <c r="Z359" s="1"/>
      <c r="AA359" s="1"/>
    </row>
    <row r="360" spans="2:27" x14ac:dyDescent="0.5">
      <c r="B360" s="6"/>
      <c r="C360" s="1"/>
      <c r="D360" s="1"/>
      <c r="E360" s="1"/>
      <c r="F360" s="1"/>
      <c r="G360" s="1"/>
      <c r="L360" s="110"/>
      <c r="M360" s="6"/>
      <c r="N360" s="1"/>
      <c r="O360" s="1"/>
      <c r="P360" s="1"/>
      <c r="Q360" s="1"/>
      <c r="W360" s="6"/>
      <c r="X360" s="1"/>
      <c r="Y360" s="1"/>
      <c r="Z360" s="1"/>
      <c r="AA360" s="1"/>
    </row>
    <row r="361" spans="2:27" x14ac:dyDescent="0.5">
      <c r="B361" s="6"/>
      <c r="C361" s="1"/>
      <c r="D361" s="1"/>
      <c r="E361" s="1"/>
      <c r="F361" s="1"/>
      <c r="G361" s="1"/>
      <c r="L361" s="110"/>
      <c r="M361" s="6"/>
      <c r="N361" s="1"/>
      <c r="O361" s="1"/>
      <c r="P361" s="1"/>
      <c r="Q361" s="1"/>
      <c r="W361" s="6"/>
      <c r="X361" s="1"/>
      <c r="Y361" s="1"/>
      <c r="Z361" s="1"/>
      <c r="AA361" s="1"/>
    </row>
    <row r="362" spans="2:27" x14ac:dyDescent="0.5">
      <c r="B362" s="6"/>
      <c r="C362" s="1"/>
      <c r="D362" s="1"/>
      <c r="E362" s="1"/>
      <c r="F362" s="1"/>
      <c r="G362" s="1"/>
      <c r="L362" s="110"/>
      <c r="M362" s="6"/>
      <c r="N362" s="1"/>
      <c r="O362" s="1"/>
      <c r="P362" s="1"/>
      <c r="Q362" s="1"/>
      <c r="W362" s="6"/>
      <c r="X362" s="1"/>
      <c r="Y362" s="1"/>
      <c r="Z362" s="1"/>
      <c r="AA362" s="1"/>
    </row>
    <row r="363" spans="2:27" x14ac:dyDescent="0.5">
      <c r="B363" s="6"/>
      <c r="C363" s="1"/>
      <c r="D363" s="1"/>
      <c r="E363" s="1"/>
      <c r="F363" s="1"/>
      <c r="G363" s="1"/>
      <c r="L363" s="110"/>
      <c r="M363" s="6"/>
      <c r="N363" s="1"/>
      <c r="O363" s="1"/>
      <c r="P363" s="1"/>
      <c r="Q363" s="1"/>
      <c r="W363" s="6"/>
      <c r="X363" s="1"/>
      <c r="Y363" s="1"/>
      <c r="Z363" s="1"/>
      <c r="AA363" s="1"/>
    </row>
    <row r="364" spans="2:27" x14ac:dyDescent="0.5">
      <c r="B364" s="6"/>
      <c r="C364" s="1"/>
      <c r="D364" s="1"/>
      <c r="E364" s="1"/>
      <c r="F364" s="1"/>
      <c r="G364" s="1"/>
      <c r="L364" s="110"/>
      <c r="M364" s="6"/>
      <c r="N364" s="1"/>
      <c r="O364" s="1"/>
      <c r="P364" s="1"/>
      <c r="Q364" s="1"/>
      <c r="W364" s="6"/>
      <c r="X364" s="1"/>
      <c r="Y364" s="1"/>
      <c r="Z364" s="1"/>
      <c r="AA364" s="1"/>
    </row>
    <row r="365" spans="2:27" x14ac:dyDescent="0.5">
      <c r="B365" s="6"/>
      <c r="C365" s="1"/>
      <c r="D365" s="1"/>
      <c r="E365" s="1"/>
      <c r="F365" s="1"/>
      <c r="G365" s="1"/>
      <c r="L365" s="110"/>
      <c r="M365" s="6"/>
      <c r="N365" s="1"/>
      <c r="O365" s="1"/>
      <c r="P365" s="1"/>
      <c r="Q365" s="1"/>
      <c r="W365" s="6"/>
      <c r="X365" s="1"/>
      <c r="Y365" s="1"/>
      <c r="Z365" s="1"/>
      <c r="AA365" s="1"/>
    </row>
    <row r="366" spans="2:27" x14ac:dyDescent="0.5">
      <c r="B366" s="6"/>
      <c r="C366" s="1"/>
      <c r="D366" s="1"/>
      <c r="E366" s="1"/>
      <c r="F366" s="1"/>
      <c r="G366" s="1"/>
      <c r="L366" s="110"/>
      <c r="M366" s="6"/>
      <c r="N366" s="1"/>
      <c r="O366" s="1"/>
      <c r="P366" s="1"/>
      <c r="Q366" s="1"/>
      <c r="W366" s="6"/>
      <c r="X366" s="1"/>
      <c r="Y366" s="1"/>
      <c r="Z366" s="1"/>
      <c r="AA366" s="1"/>
    </row>
    <row r="367" spans="2:27" x14ac:dyDescent="0.5">
      <c r="B367" s="6"/>
      <c r="C367" s="1"/>
      <c r="D367" s="1"/>
      <c r="E367" s="1"/>
      <c r="F367" s="1"/>
      <c r="G367" s="1"/>
      <c r="L367" s="110"/>
      <c r="M367" s="6"/>
      <c r="N367" s="1"/>
      <c r="O367" s="1"/>
      <c r="P367" s="1"/>
      <c r="Q367" s="1"/>
      <c r="W367" s="6"/>
      <c r="X367" s="1"/>
      <c r="Y367" s="1"/>
      <c r="Z367" s="1"/>
      <c r="AA367" s="1"/>
    </row>
    <row r="368" spans="2:27" x14ac:dyDescent="0.5">
      <c r="B368" s="6"/>
      <c r="C368" s="1"/>
      <c r="D368" s="1"/>
      <c r="E368" s="1"/>
      <c r="F368" s="1"/>
      <c r="G368" s="1"/>
      <c r="L368" s="110"/>
      <c r="M368" s="6"/>
      <c r="N368" s="1"/>
      <c r="O368" s="1"/>
      <c r="P368" s="1"/>
      <c r="Q368" s="1"/>
      <c r="W368" s="6"/>
      <c r="X368" s="1"/>
      <c r="Y368" s="1"/>
      <c r="Z368" s="1"/>
      <c r="AA368" s="1"/>
    </row>
    <row r="369" spans="2:27" x14ac:dyDescent="0.5">
      <c r="B369" s="6"/>
      <c r="C369" s="1"/>
      <c r="D369" s="1"/>
      <c r="E369" s="1"/>
      <c r="F369" s="1"/>
      <c r="G369" s="1"/>
      <c r="L369" s="110"/>
      <c r="M369" s="6"/>
      <c r="N369" s="1"/>
      <c r="O369" s="1"/>
      <c r="P369" s="1"/>
      <c r="Q369" s="1"/>
      <c r="W369" s="6"/>
      <c r="X369" s="1"/>
      <c r="Y369" s="1"/>
      <c r="Z369" s="1"/>
      <c r="AA369" s="1"/>
    </row>
    <row r="370" spans="2:27" x14ac:dyDescent="0.5">
      <c r="B370" s="6"/>
      <c r="C370" s="1"/>
      <c r="D370" s="1"/>
      <c r="E370" s="1"/>
      <c r="F370" s="1"/>
      <c r="G370" s="1"/>
      <c r="L370" s="110"/>
      <c r="M370" s="6"/>
      <c r="N370" s="1"/>
      <c r="O370" s="1"/>
      <c r="P370" s="1"/>
      <c r="Q370" s="1"/>
      <c r="W370" s="6"/>
      <c r="X370" s="1"/>
      <c r="Y370" s="1"/>
      <c r="Z370" s="1"/>
      <c r="AA370" s="1"/>
    </row>
    <row r="371" spans="2:27" x14ac:dyDescent="0.5">
      <c r="B371" s="6"/>
      <c r="C371" s="1"/>
      <c r="D371" s="1"/>
      <c r="E371" s="1"/>
      <c r="F371" s="1"/>
      <c r="G371" s="1"/>
      <c r="L371" s="110"/>
      <c r="M371" s="6"/>
      <c r="N371" s="1"/>
      <c r="O371" s="1"/>
      <c r="P371" s="1"/>
      <c r="Q371" s="1"/>
      <c r="W371" s="6"/>
      <c r="X371" s="1"/>
      <c r="Y371" s="1"/>
      <c r="Z371" s="1"/>
      <c r="AA371" s="1"/>
    </row>
    <row r="372" spans="2:27" x14ac:dyDescent="0.5">
      <c r="B372" s="6"/>
      <c r="C372" s="1"/>
      <c r="D372" s="1"/>
      <c r="E372" s="1"/>
      <c r="F372" s="1"/>
      <c r="G372" s="1"/>
      <c r="L372" s="110"/>
      <c r="M372" s="6"/>
      <c r="N372" s="1"/>
      <c r="O372" s="1"/>
      <c r="P372" s="1"/>
      <c r="Q372" s="1"/>
      <c r="W372" s="6"/>
      <c r="X372" s="1"/>
      <c r="Y372" s="1"/>
      <c r="Z372" s="1"/>
      <c r="AA372" s="1"/>
    </row>
    <row r="373" spans="2:27" x14ac:dyDescent="0.5">
      <c r="B373" s="6"/>
      <c r="C373" s="1"/>
      <c r="D373" s="1"/>
      <c r="E373" s="1"/>
      <c r="F373" s="1"/>
      <c r="G373" s="1"/>
      <c r="L373" s="110"/>
      <c r="M373" s="6"/>
      <c r="N373" s="1"/>
      <c r="O373" s="1"/>
      <c r="P373" s="1"/>
      <c r="Q373" s="1"/>
      <c r="W373" s="6"/>
      <c r="X373" s="1"/>
      <c r="Y373" s="1"/>
      <c r="Z373" s="1"/>
      <c r="AA373" s="1"/>
    </row>
    <row r="374" spans="2:27" x14ac:dyDescent="0.5">
      <c r="B374" s="6"/>
      <c r="C374" s="1"/>
      <c r="D374" s="1"/>
      <c r="E374" s="1"/>
      <c r="F374" s="1"/>
      <c r="G374" s="1"/>
      <c r="L374" s="110"/>
      <c r="M374" s="6"/>
      <c r="N374" s="1"/>
      <c r="O374" s="1"/>
      <c r="P374" s="1"/>
      <c r="Q374" s="1"/>
      <c r="W374" s="6"/>
      <c r="X374" s="1"/>
      <c r="Y374" s="1"/>
      <c r="Z374" s="1"/>
      <c r="AA374" s="1"/>
    </row>
    <row r="375" spans="2:27" x14ac:dyDescent="0.5">
      <c r="B375" s="6"/>
      <c r="C375" s="1"/>
      <c r="D375" s="1"/>
      <c r="E375" s="1"/>
      <c r="F375" s="1"/>
      <c r="G375" s="1"/>
      <c r="L375" s="110"/>
      <c r="M375" s="6"/>
      <c r="N375" s="1"/>
      <c r="O375" s="1"/>
      <c r="P375" s="1"/>
      <c r="Q375" s="1"/>
      <c r="W375" s="6"/>
      <c r="X375" s="1"/>
      <c r="Y375" s="1"/>
      <c r="Z375" s="1"/>
      <c r="AA375" s="1"/>
    </row>
    <row r="376" spans="2:27" x14ac:dyDescent="0.5">
      <c r="B376" s="6"/>
      <c r="C376" s="1"/>
      <c r="D376" s="1"/>
      <c r="E376" s="1"/>
      <c r="F376" s="1"/>
      <c r="G376" s="1"/>
      <c r="L376" s="110"/>
      <c r="M376" s="6"/>
      <c r="N376" s="1"/>
      <c r="O376" s="1"/>
      <c r="P376" s="1"/>
      <c r="Q376" s="1"/>
      <c r="W376" s="6"/>
      <c r="X376" s="1"/>
      <c r="Y376" s="1"/>
      <c r="Z376" s="1"/>
      <c r="AA376" s="1"/>
    </row>
    <row r="377" spans="2:27" x14ac:dyDescent="0.5">
      <c r="B377" s="6"/>
      <c r="C377" s="1"/>
      <c r="D377" s="1"/>
      <c r="E377" s="1"/>
      <c r="F377" s="1"/>
      <c r="G377" s="1"/>
      <c r="L377" s="110"/>
      <c r="M377" s="6"/>
      <c r="N377" s="1"/>
      <c r="O377" s="1"/>
      <c r="P377" s="1"/>
      <c r="Q377" s="1"/>
      <c r="W377" s="6"/>
      <c r="X377" s="1"/>
      <c r="Y377" s="1"/>
      <c r="Z377" s="1"/>
      <c r="AA377" s="1"/>
    </row>
    <row r="378" spans="2:27" x14ac:dyDescent="0.5">
      <c r="B378" s="6"/>
      <c r="C378" s="1"/>
      <c r="D378" s="1"/>
      <c r="E378" s="1"/>
      <c r="F378" s="1"/>
      <c r="G378" s="1"/>
      <c r="L378" s="110"/>
      <c r="M378" s="6"/>
      <c r="N378" s="1"/>
      <c r="O378" s="1"/>
      <c r="P378" s="1"/>
      <c r="Q378" s="1"/>
      <c r="W378" s="6"/>
      <c r="X378" s="1"/>
      <c r="Y378" s="1"/>
      <c r="Z378" s="1"/>
      <c r="AA378" s="1"/>
    </row>
    <row r="379" spans="2:27" x14ac:dyDescent="0.5">
      <c r="B379" s="6"/>
      <c r="C379" s="1"/>
      <c r="D379" s="1"/>
      <c r="E379" s="1"/>
      <c r="F379" s="1"/>
      <c r="G379" s="1"/>
      <c r="L379" s="110"/>
      <c r="M379" s="6"/>
      <c r="N379" s="1"/>
      <c r="O379" s="1"/>
      <c r="P379" s="1"/>
      <c r="Q379" s="1"/>
      <c r="W379" s="6"/>
      <c r="X379" s="1"/>
      <c r="Y379" s="1"/>
      <c r="Z379" s="1"/>
      <c r="AA379" s="1"/>
    </row>
    <row r="380" spans="2:27" x14ac:dyDescent="0.5">
      <c r="B380" s="6"/>
      <c r="C380" s="1"/>
      <c r="D380" s="1"/>
      <c r="E380" s="1"/>
      <c r="F380" s="1"/>
      <c r="G380" s="1"/>
      <c r="L380" s="110"/>
      <c r="M380" s="6"/>
      <c r="N380" s="1"/>
      <c r="O380" s="1"/>
      <c r="P380" s="1"/>
      <c r="Q380" s="1"/>
      <c r="W380" s="6"/>
      <c r="X380" s="1"/>
      <c r="Y380" s="1"/>
      <c r="Z380" s="1"/>
      <c r="AA380" s="1"/>
    </row>
    <row r="381" spans="2:27" x14ac:dyDescent="0.5">
      <c r="B381" s="6"/>
      <c r="C381" s="1"/>
      <c r="D381" s="1"/>
      <c r="E381" s="1"/>
      <c r="F381" s="1"/>
      <c r="G381" s="1"/>
      <c r="L381" s="111"/>
      <c r="M381" s="6"/>
      <c r="N381" s="1"/>
      <c r="W381" s="6"/>
      <c r="X381" s="1"/>
    </row>
    <row r="382" spans="2:27" x14ac:dyDescent="0.5">
      <c r="B382" s="6"/>
      <c r="C382" s="1"/>
      <c r="D382" s="1"/>
      <c r="E382" s="1"/>
      <c r="F382" s="1"/>
      <c r="G382" s="1"/>
      <c r="L382" s="111"/>
      <c r="M382" s="6"/>
      <c r="N382" s="1"/>
      <c r="W382" s="6"/>
      <c r="X382" s="1"/>
    </row>
    <row r="383" spans="2:27" x14ac:dyDescent="0.5">
      <c r="B383" s="6"/>
      <c r="C383" s="1"/>
      <c r="D383" s="1"/>
      <c r="E383" s="1"/>
      <c r="F383" s="1"/>
      <c r="G383" s="1"/>
      <c r="L383" s="111"/>
      <c r="M383" s="6"/>
      <c r="N383" s="1"/>
      <c r="W383" s="6"/>
      <c r="X383" s="1"/>
    </row>
    <row r="384" spans="2:27" x14ac:dyDescent="0.5">
      <c r="B384" s="6"/>
      <c r="C384" s="1"/>
      <c r="D384" s="1"/>
      <c r="E384" s="1"/>
      <c r="F384" s="1"/>
      <c r="G384" s="1"/>
      <c r="L384" s="111"/>
      <c r="M384" s="6"/>
      <c r="N384" s="1"/>
      <c r="W384" s="6"/>
      <c r="X384" s="1"/>
    </row>
    <row r="385" spans="2:24" x14ac:dyDescent="0.5">
      <c r="B385" s="6"/>
      <c r="C385" s="1"/>
      <c r="D385" s="1"/>
      <c r="E385" s="1"/>
      <c r="F385" s="1"/>
      <c r="G385" s="1"/>
      <c r="L385" s="111"/>
      <c r="M385" s="6"/>
      <c r="N385" s="1"/>
      <c r="W385" s="6"/>
      <c r="X385" s="1"/>
    </row>
    <row r="386" spans="2:24" x14ac:dyDescent="0.5">
      <c r="B386" s="6"/>
      <c r="C386" s="1"/>
      <c r="D386" s="1"/>
      <c r="E386" s="1"/>
      <c r="F386" s="1"/>
      <c r="G386" s="1"/>
      <c r="L386" s="111"/>
      <c r="M386" s="6"/>
      <c r="N386" s="1"/>
      <c r="W386" s="6"/>
      <c r="X386" s="1"/>
    </row>
    <row r="387" spans="2:24" x14ac:dyDescent="0.5">
      <c r="B387" s="6"/>
      <c r="C387" s="1"/>
      <c r="D387" s="1"/>
      <c r="E387" s="1"/>
      <c r="F387" s="1"/>
      <c r="G387" s="1"/>
      <c r="L387" s="111"/>
      <c r="M387" s="6"/>
      <c r="N387" s="1"/>
      <c r="W387" s="6"/>
      <c r="X387" s="1"/>
    </row>
    <row r="388" spans="2:24" x14ac:dyDescent="0.5">
      <c r="B388" s="6"/>
      <c r="C388" s="1"/>
      <c r="D388" s="1"/>
      <c r="E388" s="1"/>
      <c r="F388" s="1"/>
      <c r="G388" s="1"/>
      <c r="L388" s="111"/>
      <c r="M388" s="6"/>
      <c r="N388" s="1"/>
      <c r="W388" s="6"/>
      <c r="X388" s="1"/>
    </row>
    <row r="389" spans="2:24" x14ac:dyDescent="0.5">
      <c r="B389" s="6"/>
      <c r="C389" s="1"/>
      <c r="D389" s="1"/>
      <c r="E389" s="1"/>
      <c r="F389" s="1"/>
      <c r="G389" s="1"/>
      <c r="L389" s="111"/>
      <c r="M389" s="6"/>
      <c r="N389" s="1"/>
      <c r="W389" s="6"/>
      <c r="X389" s="1"/>
    </row>
    <row r="390" spans="2:24" x14ac:dyDescent="0.5">
      <c r="B390" s="6"/>
      <c r="C390" s="1"/>
      <c r="D390" s="1"/>
      <c r="E390" s="1"/>
      <c r="F390" s="1"/>
      <c r="G390" s="1"/>
      <c r="L390" s="111"/>
      <c r="M390" s="6"/>
      <c r="N390" s="1"/>
      <c r="W390" s="6"/>
      <c r="X390" s="1"/>
    </row>
    <row r="391" spans="2:24" x14ac:dyDescent="0.5">
      <c r="B391" s="6"/>
      <c r="C391" s="1"/>
      <c r="D391" s="1"/>
      <c r="E391" s="1"/>
      <c r="F391" s="1"/>
      <c r="G391" s="1"/>
      <c r="L391" s="111"/>
      <c r="M391" s="6"/>
      <c r="N391" s="1"/>
      <c r="W391" s="6"/>
      <c r="X391" s="1"/>
    </row>
    <row r="392" spans="2:24" x14ac:dyDescent="0.5">
      <c r="B392" s="6"/>
      <c r="C392" s="1"/>
      <c r="D392" s="1"/>
      <c r="E392" s="1"/>
      <c r="F392" s="1"/>
      <c r="G392" s="1"/>
      <c r="L392" s="111"/>
      <c r="M392" s="6"/>
      <c r="N392" s="1"/>
      <c r="W392" s="6"/>
      <c r="X392" s="1"/>
    </row>
    <row r="393" spans="2:24" x14ac:dyDescent="0.5">
      <c r="B393" s="6"/>
      <c r="C393" s="1"/>
      <c r="D393" s="1"/>
      <c r="E393" s="1"/>
      <c r="F393" s="1"/>
      <c r="G393" s="1"/>
      <c r="L393" s="111"/>
      <c r="M393" s="6"/>
      <c r="N393" s="1"/>
      <c r="W393" s="6"/>
      <c r="X393" s="1"/>
    </row>
    <row r="394" spans="2:24" x14ac:dyDescent="0.5">
      <c r="B394" s="6"/>
      <c r="C394" s="1"/>
      <c r="D394" s="1"/>
      <c r="E394" s="1"/>
      <c r="F394" s="1"/>
      <c r="G394" s="1"/>
      <c r="L394" s="111"/>
      <c r="M394" s="6"/>
      <c r="N394" s="1"/>
      <c r="W394" s="6"/>
      <c r="X394" s="1"/>
    </row>
    <row r="395" spans="2:24" x14ac:dyDescent="0.5">
      <c r="B395" s="6"/>
      <c r="C395" s="1"/>
      <c r="D395" s="1"/>
      <c r="E395" s="1"/>
      <c r="F395" s="1"/>
      <c r="G395" s="1"/>
      <c r="L395" s="111"/>
      <c r="M395" s="6"/>
      <c r="N395" s="1"/>
      <c r="W395" s="6"/>
      <c r="X395" s="1"/>
    </row>
    <row r="396" spans="2:24" x14ac:dyDescent="0.5">
      <c r="B396" s="6"/>
      <c r="C396" s="1"/>
      <c r="D396" s="1"/>
      <c r="E396" s="1"/>
      <c r="F396" s="1"/>
      <c r="G396" s="1"/>
      <c r="L396" s="111"/>
      <c r="M396" s="6"/>
      <c r="N396" s="1"/>
      <c r="W396" s="6"/>
      <c r="X396" s="1"/>
    </row>
    <row r="397" spans="2:24" x14ac:dyDescent="0.5">
      <c r="B397" s="6"/>
      <c r="C397" s="1"/>
      <c r="D397" s="1"/>
      <c r="E397" s="1"/>
      <c r="F397" s="1"/>
      <c r="G397" s="1"/>
      <c r="L397" s="111"/>
      <c r="M397" s="6"/>
      <c r="N397" s="1"/>
      <c r="W397" s="6"/>
      <c r="X397" s="1"/>
    </row>
    <row r="398" spans="2:24" x14ac:dyDescent="0.5">
      <c r="B398" s="6"/>
      <c r="C398" s="1"/>
      <c r="D398" s="1"/>
      <c r="E398" s="1"/>
      <c r="F398" s="1"/>
      <c r="G398" s="1"/>
      <c r="L398" s="111"/>
      <c r="M398" s="6"/>
      <c r="N398" s="1"/>
      <c r="W398" s="6"/>
      <c r="X398" s="1"/>
    </row>
    <row r="399" spans="2:24" x14ac:dyDescent="0.5">
      <c r="B399" s="6"/>
      <c r="C399" s="1"/>
      <c r="D399" s="1"/>
      <c r="E399" s="1"/>
      <c r="F399" s="1"/>
      <c r="G399" s="1"/>
      <c r="L399" s="111"/>
      <c r="M399" s="6"/>
      <c r="N399" s="1"/>
      <c r="W399" s="6"/>
      <c r="X399" s="1"/>
    </row>
    <row r="400" spans="2:24" x14ac:dyDescent="0.5">
      <c r="B400" s="6"/>
      <c r="C400" s="1"/>
      <c r="D400" s="1"/>
      <c r="E400" s="1"/>
      <c r="F400" s="1"/>
      <c r="G400" s="1"/>
      <c r="L400" s="111"/>
      <c r="M400" s="6"/>
      <c r="N400" s="1"/>
      <c r="W400" s="6"/>
      <c r="X400" s="1"/>
    </row>
    <row r="401" spans="2:24" x14ac:dyDescent="0.5">
      <c r="B401" s="6"/>
      <c r="C401" s="1"/>
      <c r="D401" s="1"/>
      <c r="E401" s="1"/>
      <c r="F401" s="1"/>
      <c r="G401" s="1"/>
      <c r="L401" s="111"/>
      <c r="M401" s="6"/>
      <c r="N401" s="1"/>
      <c r="W401" s="6"/>
      <c r="X401" s="1"/>
    </row>
    <row r="402" spans="2:24" x14ac:dyDescent="0.5">
      <c r="B402" s="6"/>
      <c r="C402" s="1"/>
      <c r="D402" s="1"/>
      <c r="E402" s="1"/>
      <c r="F402" s="1"/>
      <c r="G402" s="1"/>
      <c r="L402" s="111"/>
      <c r="M402" s="6"/>
      <c r="N402" s="1"/>
      <c r="W402" s="6"/>
      <c r="X402" s="1"/>
    </row>
    <row r="403" spans="2:24" x14ac:dyDescent="0.5">
      <c r="B403" s="6"/>
      <c r="C403" s="1"/>
      <c r="D403" s="1"/>
      <c r="E403" s="1"/>
      <c r="F403" s="1"/>
      <c r="G403" s="1"/>
      <c r="L403" s="111"/>
      <c r="M403" s="6"/>
      <c r="N403" s="1"/>
      <c r="W403" s="6"/>
      <c r="X403" s="1"/>
    </row>
    <row r="404" spans="2:24" x14ac:dyDescent="0.5">
      <c r="B404" s="6"/>
      <c r="C404" s="1"/>
      <c r="D404" s="1"/>
      <c r="E404" s="1"/>
      <c r="F404" s="1"/>
      <c r="G404" s="1"/>
      <c r="L404" s="111"/>
      <c r="M404" s="6"/>
      <c r="N404" s="1"/>
      <c r="W404" s="6"/>
      <c r="X404" s="1"/>
    </row>
    <row r="405" spans="2:24" x14ac:dyDescent="0.5">
      <c r="B405" s="6"/>
      <c r="C405" s="1"/>
      <c r="D405" s="1"/>
      <c r="E405" s="1"/>
      <c r="F405" s="1"/>
      <c r="G405" s="1"/>
      <c r="L405" s="111"/>
      <c r="M405" s="6"/>
      <c r="N405" s="1"/>
      <c r="W405" s="6"/>
      <c r="X405" s="1"/>
    </row>
    <row r="406" spans="2:24" x14ac:dyDescent="0.5">
      <c r="B406" s="6"/>
      <c r="C406" s="1"/>
      <c r="D406" s="1"/>
      <c r="E406" s="1"/>
      <c r="F406" s="1"/>
      <c r="G406" s="1"/>
      <c r="L406" s="111"/>
      <c r="M406" s="6"/>
      <c r="N406" s="1"/>
      <c r="W406" s="6"/>
      <c r="X406" s="1"/>
    </row>
    <row r="407" spans="2:24" x14ac:dyDescent="0.5">
      <c r="B407" s="6"/>
      <c r="C407" s="1"/>
      <c r="D407" s="1"/>
      <c r="E407" s="1"/>
      <c r="F407" s="1"/>
      <c r="G407" s="1"/>
      <c r="L407" s="111"/>
      <c r="M407" s="6"/>
      <c r="N407" s="1"/>
      <c r="W407" s="6"/>
      <c r="X407" s="1"/>
    </row>
    <row r="408" spans="2:24" x14ac:dyDescent="0.5">
      <c r="B408" s="6"/>
      <c r="C408" s="1"/>
      <c r="D408" s="1"/>
      <c r="E408" s="1"/>
      <c r="F408" s="1"/>
      <c r="G408" s="1"/>
      <c r="L408" s="111"/>
      <c r="M408" s="6"/>
      <c r="N408" s="1"/>
      <c r="W408" s="6"/>
      <c r="X408" s="1"/>
    </row>
    <row r="409" spans="2:24" x14ac:dyDescent="0.5">
      <c r="B409" s="6"/>
      <c r="C409" s="1"/>
      <c r="D409" s="1"/>
      <c r="E409" s="1"/>
      <c r="F409" s="1"/>
      <c r="G409" s="1"/>
      <c r="L409" s="111"/>
      <c r="M409" s="6"/>
      <c r="N409" s="1"/>
      <c r="W409" s="6"/>
      <c r="X409" s="1"/>
    </row>
    <row r="410" spans="2:24" x14ac:dyDescent="0.5">
      <c r="B410" s="6"/>
      <c r="C410" s="1"/>
      <c r="D410" s="1"/>
      <c r="E410" s="1"/>
      <c r="F410" s="1"/>
      <c r="G410" s="1"/>
      <c r="L410" s="111"/>
      <c r="M410" s="6"/>
      <c r="N410" s="1"/>
      <c r="W410" s="6"/>
      <c r="X410" s="1"/>
    </row>
    <row r="411" spans="2:24" x14ac:dyDescent="0.5">
      <c r="B411" s="6"/>
      <c r="C411" s="1"/>
      <c r="D411" s="1"/>
      <c r="E411" s="1"/>
      <c r="F411" s="1"/>
      <c r="G411" s="1"/>
      <c r="L411" s="111"/>
      <c r="M411" s="6"/>
      <c r="N411" s="1"/>
      <c r="W411" s="6"/>
      <c r="X411" s="1"/>
    </row>
    <row r="412" spans="2:24" x14ac:dyDescent="0.5">
      <c r="B412" s="6"/>
      <c r="C412" s="1"/>
      <c r="D412" s="1"/>
      <c r="E412" s="1"/>
      <c r="F412" s="1"/>
      <c r="G412" s="1"/>
      <c r="L412" s="111"/>
      <c r="M412" s="6"/>
      <c r="N412" s="1"/>
      <c r="W412" s="6"/>
      <c r="X412" s="1"/>
    </row>
    <row r="413" spans="2:24" x14ac:dyDescent="0.5">
      <c r="B413" s="6"/>
      <c r="C413" s="1"/>
      <c r="D413" s="1"/>
      <c r="E413" s="1"/>
      <c r="F413" s="1"/>
      <c r="G413" s="1"/>
      <c r="L413" s="111"/>
      <c r="M413" s="6"/>
      <c r="N413" s="1"/>
      <c r="W413" s="6"/>
      <c r="X413" s="1"/>
    </row>
    <row r="414" spans="2:24" x14ac:dyDescent="0.5">
      <c r="B414" s="6"/>
      <c r="C414" s="1"/>
      <c r="D414" s="1"/>
      <c r="E414" s="1"/>
      <c r="F414" s="1"/>
      <c r="G414" s="1"/>
      <c r="L414" s="111"/>
      <c r="M414" s="6"/>
      <c r="N414" s="1"/>
      <c r="W414" s="6"/>
      <c r="X414" s="1"/>
    </row>
    <row r="415" spans="2:24" x14ac:dyDescent="0.5">
      <c r="B415" s="6"/>
      <c r="C415" s="1"/>
      <c r="D415" s="1"/>
      <c r="E415" s="1"/>
      <c r="F415" s="1"/>
      <c r="G415" s="1"/>
      <c r="L415" s="111"/>
      <c r="M415" s="6"/>
      <c r="N415" s="1"/>
      <c r="W415" s="6"/>
      <c r="X415" s="1"/>
    </row>
    <row r="416" spans="2:24" x14ac:dyDescent="0.5">
      <c r="B416" s="6"/>
      <c r="C416" s="1"/>
      <c r="D416" s="1"/>
      <c r="E416" s="1"/>
      <c r="F416" s="1"/>
      <c r="G416" s="1"/>
      <c r="L416" s="111"/>
      <c r="M416" s="6"/>
      <c r="N416" s="1"/>
      <c r="W416" s="6"/>
      <c r="X416" s="1"/>
    </row>
    <row r="417" spans="2:24" x14ac:dyDescent="0.5">
      <c r="B417" s="6"/>
      <c r="C417" s="1"/>
      <c r="D417" s="1"/>
      <c r="E417" s="1"/>
      <c r="F417" s="1"/>
      <c r="G417" s="1"/>
      <c r="L417" s="111"/>
      <c r="M417" s="6"/>
      <c r="N417" s="1"/>
      <c r="W417" s="6"/>
      <c r="X417" s="1"/>
    </row>
    <row r="418" spans="2:24" x14ac:dyDescent="0.5">
      <c r="B418" s="6"/>
      <c r="C418" s="1"/>
      <c r="D418" s="1"/>
      <c r="E418" s="1"/>
      <c r="F418" s="1"/>
      <c r="G418" s="1"/>
      <c r="L418" s="111"/>
      <c r="M418" s="6"/>
      <c r="N418" s="1"/>
      <c r="W418" s="6"/>
      <c r="X418" s="1"/>
    </row>
    <row r="419" spans="2:24" x14ac:dyDescent="0.5">
      <c r="B419" s="6"/>
      <c r="C419" s="1"/>
      <c r="D419" s="1"/>
      <c r="E419" s="1"/>
      <c r="F419" s="1"/>
      <c r="G419" s="1"/>
      <c r="L419" s="111"/>
      <c r="M419" s="6"/>
      <c r="N419" s="1"/>
      <c r="W419" s="6"/>
      <c r="X419" s="1"/>
    </row>
    <row r="420" spans="2:24" x14ac:dyDescent="0.5">
      <c r="B420" s="6"/>
      <c r="C420" s="1"/>
      <c r="D420" s="1"/>
      <c r="E420" s="1"/>
      <c r="F420" s="1"/>
      <c r="G420" s="1"/>
      <c r="L420" s="111"/>
      <c r="M420" s="6"/>
      <c r="N420" s="1"/>
      <c r="W420" s="6"/>
      <c r="X420" s="1"/>
    </row>
    <row r="421" spans="2:24" x14ac:dyDescent="0.5">
      <c r="B421" s="6"/>
      <c r="C421" s="1"/>
      <c r="D421" s="1"/>
      <c r="E421" s="1"/>
      <c r="F421" s="1"/>
      <c r="G421" s="1"/>
      <c r="L421" s="111"/>
      <c r="M421" s="6"/>
      <c r="N421" s="1"/>
      <c r="W421" s="6"/>
      <c r="X421" s="1"/>
    </row>
    <row r="422" spans="2:24" x14ac:dyDescent="0.5">
      <c r="B422" s="6"/>
      <c r="C422" s="1"/>
      <c r="D422" s="1"/>
      <c r="E422" s="1"/>
      <c r="F422" s="1"/>
      <c r="G422" s="1"/>
      <c r="L422" s="111"/>
      <c r="M422" s="6"/>
      <c r="N422" s="1"/>
      <c r="W422" s="6"/>
      <c r="X422" s="1"/>
    </row>
    <row r="423" spans="2:24" x14ac:dyDescent="0.5">
      <c r="B423" s="6"/>
      <c r="C423" s="1"/>
      <c r="D423" s="1"/>
      <c r="E423" s="1"/>
      <c r="F423" s="1"/>
      <c r="G423" s="1"/>
      <c r="L423" s="111"/>
      <c r="M423" s="6"/>
      <c r="N423" s="1"/>
      <c r="W423" s="6"/>
      <c r="X423" s="1"/>
    </row>
    <row r="424" spans="2:24" x14ac:dyDescent="0.5">
      <c r="B424" s="6"/>
      <c r="C424" s="1"/>
      <c r="D424" s="1"/>
      <c r="E424" s="1"/>
      <c r="F424" s="1"/>
      <c r="G424" s="1"/>
      <c r="L424" s="111"/>
      <c r="M424" s="6"/>
      <c r="N424" s="1"/>
      <c r="W424" s="6"/>
      <c r="X424" s="1"/>
    </row>
    <row r="425" spans="2:24" x14ac:dyDescent="0.5">
      <c r="B425" s="6"/>
      <c r="C425" s="1"/>
      <c r="D425" s="1"/>
      <c r="E425" s="1"/>
      <c r="F425" s="1"/>
      <c r="G425" s="1"/>
      <c r="L425" s="111"/>
      <c r="M425" s="6"/>
      <c r="N425" s="1"/>
      <c r="W425" s="6"/>
      <c r="X425" s="1"/>
    </row>
    <row r="426" spans="2:24" x14ac:dyDescent="0.5">
      <c r="B426" s="6"/>
      <c r="C426" s="1"/>
      <c r="D426" s="1"/>
      <c r="E426" s="1"/>
      <c r="F426" s="1"/>
      <c r="G426" s="1"/>
      <c r="L426" s="111"/>
      <c r="M426" s="6"/>
      <c r="N426" s="1"/>
      <c r="W426" s="6"/>
      <c r="X426" s="1"/>
    </row>
    <row r="427" spans="2:24" x14ac:dyDescent="0.5">
      <c r="B427" s="6"/>
      <c r="C427" s="1"/>
      <c r="D427" s="1"/>
      <c r="E427" s="1"/>
      <c r="F427" s="1"/>
      <c r="G427" s="1"/>
      <c r="L427" s="111"/>
      <c r="M427" s="6"/>
      <c r="N427" s="1"/>
      <c r="W427" s="6"/>
      <c r="X427" s="1"/>
    </row>
    <row r="428" spans="2:24" x14ac:dyDescent="0.5">
      <c r="B428" s="6"/>
      <c r="C428" s="1"/>
      <c r="D428" s="1"/>
      <c r="E428" s="1"/>
      <c r="F428" s="1"/>
      <c r="G428" s="1"/>
      <c r="L428" s="111"/>
      <c r="M428" s="6"/>
      <c r="N428" s="1"/>
      <c r="W428" s="6"/>
      <c r="X428" s="1"/>
    </row>
    <row r="429" spans="2:24" x14ac:dyDescent="0.5">
      <c r="B429" s="6"/>
      <c r="C429" s="1"/>
      <c r="D429" s="1"/>
      <c r="E429" s="1"/>
      <c r="F429" s="1"/>
      <c r="G429" s="1"/>
      <c r="L429" s="111"/>
      <c r="M429" s="6"/>
      <c r="N429" s="1"/>
      <c r="W429" s="6"/>
      <c r="X429" s="1"/>
    </row>
    <row r="430" spans="2:24" x14ac:dyDescent="0.5">
      <c r="B430" s="6"/>
      <c r="C430" s="1"/>
      <c r="D430" s="1"/>
      <c r="E430" s="1"/>
      <c r="F430" s="1"/>
      <c r="G430" s="1"/>
      <c r="L430" s="111"/>
      <c r="M430" s="6"/>
      <c r="N430" s="1"/>
      <c r="W430" s="6"/>
      <c r="X430" s="1"/>
    </row>
    <row r="431" spans="2:24" x14ac:dyDescent="0.5">
      <c r="B431" s="6"/>
      <c r="C431" s="1"/>
      <c r="D431" s="1"/>
      <c r="E431" s="1"/>
      <c r="F431" s="1"/>
      <c r="G431" s="1"/>
      <c r="L431" s="111"/>
      <c r="M431" s="6"/>
      <c r="N431" s="1"/>
      <c r="W431" s="6"/>
      <c r="X431" s="1"/>
    </row>
    <row r="432" spans="2:24" x14ac:dyDescent="0.5">
      <c r="B432" s="6"/>
      <c r="C432" s="1"/>
      <c r="D432" s="1"/>
      <c r="E432" s="1"/>
      <c r="F432" s="1"/>
      <c r="G432" s="1"/>
      <c r="L432" s="111"/>
      <c r="M432" s="6"/>
      <c r="N432" s="1"/>
      <c r="W432" s="6"/>
      <c r="X432" s="1"/>
    </row>
    <row r="433" spans="2:24" x14ac:dyDescent="0.5">
      <c r="B433" s="6"/>
      <c r="C433" s="1"/>
      <c r="D433" s="1"/>
      <c r="E433" s="1"/>
      <c r="F433" s="1"/>
      <c r="G433" s="1"/>
      <c r="L433" s="111"/>
      <c r="M433" s="6"/>
      <c r="N433" s="1"/>
      <c r="W433" s="6"/>
      <c r="X433" s="1"/>
    </row>
    <row r="434" spans="2:24" x14ac:dyDescent="0.5">
      <c r="B434" s="6"/>
      <c r="C434" s="1"/>
      <c r="D434" s="1"/>
      <c r="E434" s="1"/>
      <c r="F434" s="1"/>
      <c r="G434" s="1"/>
      <c r="L434" s="111"/>
      <c r="M434" s="6"/>
      <c r="N434" s="1"/>
      <c r="W434" s="6"/>
      <c r="X434" s="1"/>
    </row>
    <row r="435" spans="2:24" x14ac:dyDescent="0.5">
      <c r="B435" s="6"/>
      <c r="C435" s="1"/>
      <c r="D435" s="1"/>
      <c r="E435" s="1"/>
      <c r="F435" s="1"/>
      <c r="G435" s="1"/>
      <c r="L435" s="111"/>
      <c r="M435" s="6"/>
      <c r="N435" s="1"/>
      <c r="W435" s="6"/>
      <c r="X435" s="1"/>
    </row>
    <row r="436" spans="2:24" x14ac:dyDescent="0.5">
      <c r="B436" s="6"/>
      <c r="C436" s="1"/>
      <c r="D436" s="1"/>
      <c r="E436" s="1"/>
      <c r="F436" s="1"/>
      <c r="G436" s="1"/>
      <c r="L436" s="111"/>
      <c r="M436" s="6"/>
      <c r="N436" s="1"/>
      <c r="W436" s="6"/>
      <c r="X436" s="1"/>
    </row>
    <row r="437" spans="2:24" x14ac:dyDescent="0.5">
      <c r="B437" s="6"/>
      <c r="C437" s="1"/>
      <c r="D437" s="1"/>
      <c r="E437" s="1"/>
      <c r="F437" s="1"/>
      <c r="G437" s="1"/>
      <c r="L437" s="111"/>
      <c r="M437" s="6"/>
      <c r="N437" s="1"/>
      <c r="W437" s="6"/>
      <c r="X437" s="1"/>
    </row>
    <row r="438" spans="2:24" x14ac:dyDescent="0.5">
      <c r="B438" s="6"/>
      <c r="C438" s="1"/>
      <c r="D438" s="1"/>
      <c r="E438" s="1"/>
      <c r="F438" s="1"/>
      <c r="G438" s="1"/>
      <c r="L438" s="111"/>
      <c r="M438" s="6"/>
      <c r="N438" s="1"/>
      <c r="W438" s="6"/>
      <c r="X438" s="1"/>
    </row>
    <row r="439" spans="2:24" x14ac:dyDescent="0.5">
      <c r="B439" s="6"/>
      <c r="C439" s="1"/>
      <c r="D439" s="1"/>
      <c r="E439" s="1"/>
      <c r="F439" s="1"/>
      <c r="G439" s="1"/>
      <c r="L439" s="111"/>
      <c r="M439" s="6"/>
      <c r="N439" s="1"/>
      <c r="W439" s="6"/>
      <c r="X439" s="1"/>
    </row>
    <row r="440" spans="2:24" x14ac:dyDescent="0.5">
      <c r="B440" s="6"/>
      <c r="C440" s="1"/>
      <c r="D440" s="1"/>
      <c r="E440" s="1"/>
      <c r="F440" s="1"/>
      <c r="G440" s="1"/>
      <c r="L440" s="111"/>
      <c r="M440" s="6"/>
      <c r="N440" s="1"/>
      <c r="W440" s="6"/>
      <c r="X440" s="1"/>
    </row>
    <row r="441" spans="2:24" x14ac:dyDescent="0.5">
      <c r="B441" s="6"/>
      <c r="C441" s="1"/>
      <c r="D441" s="1"/>
      <c r="E441" s="1"/>
      <c r="F441" s="1"/>
      <c r="G441" s="1"/>
      <c r="L441" s="111"/>
      <c r="M441" s="6"/>
      <c r="N441" s="1"/>
      <c r="W441" s="6"/>
      <c r="X441" s="1"/>
    </row>
    <row r="442" spans="2:24" x14ac:dyDescent="0.5">
      <c r="B442" s="6"/>
      <c r="C442" s="1"/>
      <c r="D442" s="1"/>
      <c r="E442" s="1"/>
      <c r="F442" s="1"/>
      <c r="G442" s="1"/>
      <c r="L442" s="111"/>
      <c r="M442" s="6"/>
      <c r="N442" s="1"/>
      <c r="W442" s="6"/>
      <c r="X442" s="1"/>
    </row>
    <row r="443" spans="2:24" x14ac:dyDescent="0.5">
      <c r="B443" s="6"/>
      <c r="C443" s="1"/>
      <c r="D443" s="1"/>
      <c r="E443" s="1"/>
      <c r="F443" s="1"/>
      <c r="G443" s="1"/>
      <c r="L443" s="111"/>
      <c r="M443" s="6"/>
      <c r="N443" s="1"/>
      <c r="W443" s="6"/>
      <c r="X443" s="1"/>
    </row>
    <row r="444" spans="2:24" x14ac:dyDescent="0.5">
      <c r="B444" s="6"/>
      <c r="C444" s="1"/>
      <c r="D444" s="1"/>
      <c r="E444" s="1"/>
      <c r="F444" s="1"/>
      <c r="G444" s="1"/>
      <c r="L444" s="111"/>
      <c r="M444" s="6"/>
      <c r="N444" s="1"/>
      <c r="W444" s="6"/>
      <c r="X444" s="1"/>
    </row>
    <row r="445" spans="2:24" x14ac:dyDescent="0.5">
      <c r="B445" s="6"/>
      <c r="C445" s="1"/>
      <c r="D445" s="1"/>
      <c r="E445" s="1"/>
      <c r="F445" s="1"/>
      <c r="G445" s="1"/>
      <c r="L445" s="111"/>
      <c r="M445" s="6"/>
      <c r="N445" s="1"/>
      <c r="W445" s="6"/>
      <c r="X445" s="1"/>
    </row>
    <row r="446" spans="2:24" x14ac:dyDescent="0.5">
      <c r="B446" s="6"/>
      <c r="C446" s="1"/>
      <c r="D446" s="1"/>
      <c r="E446" s="1"/>
      <c r="F446" s="1"/>
      <c r="G446" s="1"/>
      <c r="L446" s="111"/>
      <c r="M446" s="6"/>
      <c r="N446" s="1"/>
      <c r="W446" s="6"/>
      <c r="X446" s="1"/>
    </row>
    <row r="447" spans="2:24" x14ac:dyDescent="0.5">
      <c r="B447" s="6"/>
      <c r="C447" s="1"/>
      <c r="D447" s="1"/>
      <c r="E447" s="1"/>
      <c r="F447" s="1"/>
      <c r="G447" s="1"/>
      <c r="L447" s="111"/>
      <c r="M447" s="6"/>
      <c r="N447" s="1"/>
      <c r="W447" s="6"/>
      <c r="X447" s="1"/>
    </row>
    <row r="448" spans="2:24" x14ac:dyDescent="0.5">
      <c r="B448" s="6"/>
      <c r="C448" s="1"/>
      <c r="D448" s="1"/>
      <c r="E448" s="1"/>
      <c r="F448" s="1"/>
      <c r="G448" s="1"/>
      <c r="L448" s="111"/>
      <c r="M448" s="6"/>
      <c r="N448" s="1"/>
      <c r="W448" s="6"/>
      <c r="X448" s="1"/>
    </row>
    <row r="449" spans="2:24" x14ac:dyDescent="0.5">
      <c r="B449" s="6"/>
      <c r="C449" s="1"/>
      <c r="D449" s="1"/>
      <c r="E449" s="1"/>
      <c r="F449" s="1"/>
      <c r="G449" s="1"/>
      <c r="L449" s="111"/>
      <c r="M449" s="6"/>
      <c r="N449" s="1"/>
      <c r="W449" s="6"/>
      <c r="X449" s="1"/>
    </row>
    <row r="450" spans="2:24" x14ac:dyDescent="0.5">
      <c r="B450" s="6"/>
      <c r="C450" s="1"/>
      <c r="D450" s="1"/>
      <c r="E450" s="1"/>
      <c r="F450" s="1"/>
      <c r="G450" s="1"/>
      <c r="L450" s="111"/>
      <c r="M450" s="6"/>
      <c r="N450" s="1"/>
      <c r="W450" s="6"/>
      <c r="X450" s="1"/>
    </row>
    <row r="451" spans="2:24" x14ac:dyDescent="0.5">
      <c r="B451" s="6"/>
      <c r="C451" s="1"/>
      <c r="D451" s="1"/>
      <c r="E451" s="1"/>
      <c r="F451" s="1"/>
      <c r="G451" s="1"/>
      <c r="L451" s="111"/>
      <c r="M451" s="6"/>
      <c r="N451" s="1"/>
      <c r="W451" s="6"/>
      <c r="X451" s="1"/>
    </row>
    <row r="452" spans="2:24" x14ac:dyDescent="0.5">
      <c r="B452" s="6"/>
      <c r="C452" s="1"/>
      <c r="D452" s="1"/>
      <c r="E452" s="1"/>
      <c r="F452" s="1"/>
      <c r="G452" s="1"/>
      <c r="L452" s="111"/>
      <c r="M452" s="6"/>
      <c r="N452" s="1"/>
      <c r="W452" s="6"/>
      <c r="X452" s="1"/>
    </row>
    <row r="453" spans="2:24" x14ac:dyDescent="0.5">
      <c r="B453" s="6"/>
      <c r="C453" s="1"/>
      <c r="D453" s="1"/>
      <c r="E453" s="1"/>
      <c r="F453" s="1"/>
      <c r="G453" s="1"/>
      <c r="L453" s="111"/>
      <c r="M453" s="6"/>
      <c r="N453" s="1"/>
      <c r="W453" s="6"/>
      <c r="X453" s="1"/>
    </row>
    <row r="454" spans="2:24" x14ac:dyDescent="0.5">
      <c r="B454" s="6"/>
      <c r="C454" s="1"/>
      <c r="D454" s="1"/>
      <c r="E454" s="1"/>
      <c r="F454" s="1"/>
      <c r="G454" s="1"/>
      <c r="L454" s="111"/>
      <c r="M454" s="6"/>
      <c r="N454" s="1"/>
      <c r="W454" s="6"/>
      <c r="X454" s="1"/>
    </row>
    <row r="455" spans="2:24" x14ac:dyDescent="0.5">
      <c r="B455" s="6"/>
      <c r="C455" s="1"/>
      <c r="D455" s="1"/>
      <c r="E455" s="1"/>
      <c r="F455" s="1"/>
      <c r="G455" s="1"/>
      <c r="L455" s="111"/>
      <c r="M455" s="6"/>
      <c r="N455" s="1"/>
      <c r="W455" s="6"/>
      <c r="X455" s="1"/>
    </row>
    <row r="456" spans="2:24" x14ac:dyDescent="0.5">
      <c r="B456" s="6"/>
      <c r="C456" s="1"/>
      <c r="D456" s="1"/>
      <c r="E456" s="1"/>
      <c r="F456" s="1"/>
      <c r="G456" s="1"/>
      <c r="L456" s="111"/>
      <c r="M456" s="6"/>
      <c r="N456" s="1"/>
      <c r="W456" s="6"/>
      <c r="X456" s="1"/>
    </row>
    <row r="457" spans="2:24" x14ac:dyDescent="0.5">
      <c r="B457" s="6"/>
      <c r="C457" s="1"/>
      <c r="D457" s="1"/>
      <c r="E457" s="1"/>
      <c r="F457" s="1"/>
      <c r="G457" s="1"/>
      <c r="L457" s="111"/>
      <c r="M457" s="6"/>
      <c r="N457" s="1"/>
      <c r="W457" s="6"/>
      <c r="X457" s="1"/>
    </row>
    <row r="458" spans="2:24" x14ac:dyDescent="0.5">
      <c r="B458" s="6"/>
      <c r="C458" s="1"/>
      <c r="D458" s="1"/>
      <c r="E458" s="1"/>
      <c r="F458" s="1"/>
      <c r="G458" s="1"/>
      <c r="L458" s="111"/>
      <c r="M458" s="6"/>
      <c r="N458" s="1"/>
      <c r="W458" s="6"/>
      <c r="X458" s="1"/>
    </row>
    <row r="459" spans="2:24" x14ac:dyDescent="0.5">
      <c r="B459" s="6"/>
      <c r="C459" s="1"/>
      <c r="D459" s="1"/>
      <c r="E459" s="1"/>
      <c r="F459" s="1"/>
      <c r="G459" s="1"/>
      <c r="L459" s="111"/>
      <c r="M459" s="6"/>
      <c r="N459" s="1"/>
      <c r="W459" s="6"/>
      <c r="X459" s="1"/>
    </row>
    <row r="460" spans="2:24" x14ac:dyDescent="0.5">
      <c r="B460" s="6"/>
      <c r="C460" s="1"/>
      <c r="D460" s="1"/>
      <c r="E460" s="1"/>
      <c r="F460" s="1"/>
      <c r="G460" s="1"/>
      <c r="L460" s="111"/>
      <c r="M460" s="6"/>
      <c r="N460" s="1"/>
      <c r="W460" s="6"/>
      <c r="X460" s="1"/>
    </row>
    <row r="461" spans="2:24" x14ac:dyDescent="0.5">
      <c r="B461" s="6"/>
      <c r="C461" s="1"/>
      <c r="D461" s="1"/>
      <c r="E461" s="1"/>
      <c r="F461" s="1"/>
      <c r="G461" s="1"/>
      <c r="L461" s="111"/>
      <c r="M461" s="6"/>
      <c r="N461" s="1"/>
      <c r="W461" s="6"/>
      <c r="X461" s="1"/>
    </row>
    <row r="462" spans="2:24" x14ac:dyDescent="0.5">
      <c r="B462" s="6"/>
      <c r="C462" s="1"/>
      <c r="D462" s="1"/>
      <c r="E462" s="1"/>
      <c r="F462" s="1"/>
      <c r="G462" s="1"/>
      <c r="L462" s="111"/>
      <c r="M462" s="6"/>
      <c r="N462" s="1"/>
      <c r="W462" s="6"/>
      <c r="X462" s="1"/>
    </row>
    <row r="463" spans="2:24" x14ac:dyDescent="0.5">
      <c r="B463" s="6"/>
      <c r="C463" s="1"/>
      <c r="D463" s="1"/>
      <c r="E463" s="1"/>
      <c r="F463" s="1"/>
      <c r="G463" s="1"/>
      <c r="L463" s="111"/>
      <c r="M463" s="6"/>
      <c r="N463" s="1"/>
      <c r="W463" s="6"/>
      <c r="X463" s="1"/>
    </row>
    <row r="464" spans="2:24" x14ac:dyDescent="0.5">
      <c r="B464" s="6"/>
      <c r="C464" s="1"/>
      <c r="D464" s="1"/>
      <c r="E464" s="1"/>
      <c r="F464" s="1"/>
      <c r="G464" s="1"/>
      <c r="L464" s="111"/>
      <c r="M464" s="6"/>
      <c r="N464" s="1"/>
      <c r="W464" s="6"/>
      <c r="X464" s="1"/>
    </row>
    <row r="465" spans="2:24" x14ac:dyDescent="0.5">
      <c r="B465" s="6"/>
      <c r="C465" s="1"/>
      <c r="D465" s="1"/>
      <c r="E465" s="1"/>
      <c r="F465" s="1"/>
      <c r="G465" s="1"/>
      <c r="L465" s="111"/>
      <c r="M465" s="6"/>
      <c r="N465" s="1"/>
      <c r="W465" s="6"/>
      <c r="X465" s="1"/>
    </row>
    <row r="466" spans="2:24" x14ac:dyDescent="0.5">
      <c r="B466" s="6"/>
      <c r="C466" s="1"/>
      <c r="D466" s="1"/>
      <c r="E466" s="1"/>
      <c r="F466" s="1"/>
      <c r="G466" s="1"/>
      <c r="L466" s="111"/>
      <c r="M466" s="6"/>
      <c r="N466" s="1"/>
      <c r="W466" s="6"/>
      <c r="X466" s="1"/>
    </row>
    <row r="467" spans="2:24" x14ac:dyDescent="0.5">
      <c r="B467" s="6"/>
      <c r="C467" s="1"/>
      <c r="D467" s="1"/>
      <c r="E467" s="1"/>
      <c r="F467" s="1"/>
      <c r="G467" s="1"/>
      <c r="L467" s="111"/>
      <c r="M467" s="6"/>
      <c r="N467" s="1"/>
      <c r="W467" s="6"/>
      <c r="X467" s="1"/>
    </row>
    <row r="468" spans="2:24" x14ac:dyDescent="0.5">
      <c r="B468" s="6"/>
      <c r="C468" s="1"/>
      <c r="D468" s="1"/>
      <c r="E468" s="1"/>
      <c r="F468" s="1"/>
      <c r="G468" s="1"/>
      <c r="L468" s="111"/>
      <c r="M468" s="6"/>
      <c r="N468" s="1"/>
      <c r="W468" s="6"/>
      <c r="X468" s="1"/>
    </row>
    <row r="469" spans="2:24" x14ac:dyDescent="0.5">
      <c r="B469" s="6"/>
      <c r="C469" s="1"/>
      <c r="D469" s="1"/>
      <c r="E469" s="1"/>
      <c r="F469" s="1"/>
      <c r="G469" s="1"/>
      <c r="L469" s="111"/>
      <c r="M469" s="6"/>
      <c r="N469" s="1"/>
      <c r="W469" s="6"/>
      <c r="X469" s="1"/>
    </row>
    <row r="470" spans="2:24" x14ac:dyDescent="0.5">
      <c r="B470" s="6"/>
      <c r="C470" s="1"/>
      <c r="D470" s="1"/>
      <c r="E470" s="1"/>
      <c r="F470" s="1"/>
      <c r="G470" s="1"/>
      <c r="L470" s="111"/>
      <c r="M470" s="6"/>
      <c r="N470" s="1"/>
      <c r="W470" s="6"/>
      <c r="X470" s="1"/>
    </row>
    <row r="471" spans="2:24" x14ac:dyDescent="0.5">
      <c r="B471" s="6"/>
      <c r="C471" s="1"/>
      <c r="D471" s="1"/>
      <c r="E471" s="1"/>
      <c r="F471" s="1"/>
      <c r="G471" s="1"/>
      <c r="L471" s="111"/>
      <c r="M471" s="6"/>
      <c r="N471" s="1"/>
      <c r="W471" s="6"/>
      <c r="X471" s="1"/>
    </row>
    <row r="472" spans="2:24" x14ac:dyDescent="0.5">
      <c r="B472" s="6"/>
      <c r="C472" s="1"/>
      <c r="D472" s="1"/>
      <c r="E472" s="1"/>
      <c r="F472" s="1"/>
      <c r="G472" s="1"/>
      <c r="L472" s="111"/>
      <c r="M472" s="6"/>
      <c r="N472" s="1"/>
      <c r="W472" s="6"/>
      <c r="X472" s="1"/>
    </row>
    <row r="473" spans="2:24" x14ac:dyDescent="0.5">
      <c r="B473" s="6"/>
      <c r="C473" s="1"/>
      <c r="D473" s="1"/>
      <c r="E473" s="1"/>
      <c r="F473" s="1"/>
      <c r="G473" s="1"/>
      <c r="L473" s="111"/>
      <c r="M473" s="6"/>
      <c r="N473" s="1"/>
      <c r="W473" s="6"/>
      <c r="X473" s="1"/>
    </row>
    <row r="474" spans="2:24" x14ac:dyDescent="0.5">
      <c r="B474" s="6"/>
      <c r="C474" s="1"/>
      <c r="D474" s="1"/>
      <c r="E474" s="1"/>
      <c r="F474" s="1"/>
      <c r="G474" s="1"/>
      <c r="L474" s="111"/>
      <c r="M474" s="6"/>
      <c r="N474" s="1"/>
      <c r="W474" s="6"/>
      <c r="X474" s="1"/>
    </row>
    <row r="475" spans="2:24" x14ac:dyDescent="0.5">
      <c r="B475" s="6"/>
      <c r="C475" s="1"/>
      <c r="D475" s="1"/>
      <c r="E475" s="1"/>
      <c r="F475" s="1"/>
      <c r="G475" s="1"/>
      <c r="L475" s="111"/>
      <c r="M475" s="6"/>
      <c r="N475" s="1"/>
      <c r="W475" s="6"/>
      <c r="X475" s="1"/>
    </row>
    <row r="476" spans="2:24" x14ac:dyDescent="0.5">
      <c r="B476" s="6"/>
      <c r="C476" s="1"/>
      <c r="D476" s="1"/>
      <c r="E476" s="1"/>
      <c r="F476" s="1"/>
      <c r="G476" s="1"/>
      <c r="L476" s="111"/>
      <c r="M476" s="6"/>
      <c r="N476" s="1"/>
      <c r="W476" s="6"/>
      <c r="X476" s="1"/>
    </row>
    <row r="477" spans="2:24" x14ac:dyDescent="0.5">
      <c r="B477" s="6"/>
      <c r="C477" s="1"/>
      <c r="D477" s="1"/>
      <c r="E477" s="1"/>
      <c r="F477" s="1"/>
      <c r="G477" s="1"/>
      <c r="L477" s="111"/>
      <c r="M477" s="6"/>
      <c r="N477" s="1"/>
      <c r="W477" s="6"/>
      <c r="X477" s="1"/>
    </row>
    <row r="478" spans="2:24" x14ac:dyDescent="0.5">
      <c r="B478" s="6"/>
      <c r="C478" s="1"/>
      <c r="D478" s="1"/>
      <c r="E478" s="1"/>
      <c r="F478" s="1"/>
      <c r="G478" s="1"/>
      <c r="L478" s="111"/>
      <c r="M478" s="6"/>
      <c r="N478" s="1"/>
      <c r="W478" s="6"/>
      <c r="X478" s="1"/>
    </row>
    <row r="479" spans="2:24" x14ac:dyDescent="0.5">
      <c r="B479" s="6"/>
      <c r="C479" s="1"/>
      <c r="D479" s="1"/>
      <c r="E479" s="1"/>
      <c r="F479" s="1"/>
      <c r="G479" s="1"/>
      <c r="L479" s="111"/>
      <c r="M479" s="6"/>
      <c r="N479" s="1"/>
      <c r="W479" s="6"/>
      <c r="X479" s="1"/>
    </row>
    <row r="480" spans="2:24" x14ac:dyDescent="0.5">
      <c r="B480" s="6"/>
      <c r="C480" s="1"/>
      <c r="D480" s="1"/>
      <c r="E480" s="1"/>
      <c r="F480" s="1"/>
      <c r="G480" s="1"/>
      <c r="L480" s="111"/>
      <c r="M480" s="6"/>
      <c r="N480" s="1"/>
      <c r="W480" s="6"/>
      <c r="X480" s="1"/>
    </row>
    <row r="481" spans="2:24" x14ac:dyDescent="0.5">
      <c r="B481" s="6"/>
      <c r="C481" s="1"/>
      <c r="D481" s="1"/>
      <c r="E481" s="1"/>
      <c r="F481" s="1"/>
      <c r="G481" s="1"/>
      <c r="L481" s="111"/>
      <c r="M481" s="6"/>
      <c r="N481" s="1"/>
      <c r="W481" s="6"/>
      <c r="X481" s="1"/>
    </row>
    <row r="482" spans="2:24" x14ac:dyDescent="0.5">
      <c r="B482" s="6"/>
      <c r="C482" s="1"/>
      <c r="D482" s="1"/>
      <c r="E482" s="1"/>
      <c r="F482" s="1"/>
      <c r="G482" s="1"/>
      <c r="L482" s="111"/>
      <c r="M482" s="6"/>
      <c r="N482" s="1"/>
      <c r="W482" s="6"/>
      <c r="X482" s="1"/>
    </row>
    <row r="483" spans="2:24" x14ac:dyDescent="0.5">
      <c r="B483" s="6"/>
      <c r="C483" s="1"/>
      <c r="D483" s="1"/>
      <c r="E483" s="1"/>
      <c r="F483" s="1"/>
      <c r="G483" s="1"/>
      <c r="L483" s="111"/>
      <c r="M483" s="6"/>
      <c r="N483" s="1"/>
      <c r="W483" s="6"/>
      <c r="X483" s="1"/>
    </row>
    <row r="484" spans="2:24" x14ac:dyDescent="0.5">
      <c r="B484" s="6"/>
      <c r="C484" s="1"/>
      <c r="D484" s="1"/>
      <c r="E484" s="1"/>
      <c r="F484" s="1"/>
      <c r="G484" s="1"/>
      <c r="L484" s="111"/>
      <c r="M484" s="6"/>
      <c r="N484" s="1"/>
      <c r="W484" s="6"/>
      <c r="X484" s="1"/>
    </row>
    <row r="485" spans="2:24" x14ac:dyDescent="0.5">
      <c r="B485" s="6"/>
      <c r="C485" s="1"/>
      <c r="D485" s="1"/>
      <c r="E485" s="1"/>
      <c r="F485" s="1"/>
      <c r="G485" s="1"/>
      <c r="L485" s="111"/>
      <c r="M485" s="6"/>
      <c r="N485" s="1"/>
      <c r="W485" s="6"/>
      <c r="X485" s="1"/>
    </row>
    <row r="486" spans="2:24" x14ac:dyDescent="0.5">
      <c r="B486" s="6"/>
      <c r="C486" s="1"/>
      <c r="D486" s="1"/>
      <c r="E486" s="1"/>
      <c r="F486" s="1"/>
      <c r="G486" s="1"/>
      <c r="L486" s="111"/>
      <c r="M486" s="6"/>
      <c r="N486" s="1"/>
      <c r="W486" s="6"/>
      <c r="X486" s="1"/>
    </row>
    <row r="487" spans="2:24" x14ac:dyDescent="0.5">
      <c r="B487" s="6"/>
      <c r="C487" s="1"/>
      <c r="D487" s="1"/>
      <c r="E487" s="1"/>
      <c r="F487" s="1"/>
      <c r="G487" s="1"/>
      <c r="L487" s="111"/>
      <c r="M487" s="6"/>
      <c r="N487" s="1"/>
      <c r="W487" s="6"/>
      <c r="X487" s="1"/>
    </row>
    <row r="488" spans="2:24" x14ac:dyDescent="0.5">
      <c r="B488" s="6"/>
      <c r="C488" s="1"/>
      <c r="D488" s="1"/>
      <c r="E488" s="1"/>
      <c r="F488" s="1"/>
      <c r="G488" s="1"/>
      <c r="L488" s="111"/>
      <c r="M488" s="6"/>
      <c r="N488" s="1"/>
      <c r="W488" s="6"/>
      <c r="X488" s="1"/>
    </row>
    <row r="489" spans="2:24" x14ac:dyDescent="0.5">
      <c r="B489" s="6"/>
      <c r="C489" s="1"/>
      <c r="D489" s="1"/>
      <c r="E489" s="1"/>
      <c r="F489" s="1"/>
      <c r="G489" s="1"/>
      <c r="L489" s="111"/>
      <c r="M489" s="6"/>
      <c r="N489" s="1"/>
      <c r="W489" s="6"/>
      <c r="X489" s="1"/>
    </row>
    <row r="490" spans="2:24" x14ac:dyDescent="0.5">
      <c r="B490" s="6"/>
      <c r="C490" s="1"/>
      <c r="D490" s="1"/>
      <c r="E490" s="1"/>
      <c r="F490" s="1"/>
      <c r="G490" s="1"/>
      <c r="L490" s="111"/>
      <c r="M490" s="6"/>
      <c r="N490" s="1"/>
      <c r="W490" s="6"/>
      <c r="X490" s="1"/>
    </row>
    <row r="491" spans="2:24" x14ac:dyDescent="0.5">
      <c r="B491" s="6"/>
      <c r="C491" s="1"/>
      <c r="D491" s="1"/>
      <c r="E491" s="1"/>
      <c r="F491" s="1"/>
      <c r="G491" s="1"/>
      <c r="L491" s="111"/>
      <c r="M491" s="6"/>
      <c r="N491" s="1"/>
      <c r="W491" s="6"/>
      <c r="X491" s="1"/>
    </row>
    <row r="492" spans="2:24" x14ac:dyDescent="0.5">
      <c r="B492" s="6"/>
      <c r="C492" s="1"/>
      <c r="D492" s="1"/>
      <c r="E492" s="1"/>
      <c r="F492" s="1"/>
      <c r="G492" s="1"/>
      <c r="L492" s="111"/>
      <c r="M492" s="6"/>
      <c r="N492" s="1"/>
      <c r="W492" s="6"/>
      <c r="X492" s="1"/>
    </row>
    <row r="493" spans="2:24" x14ac:dyDescent="0.5">
      <c r="B493" s="6"/>
      <c r="C493" s="1"/>
      <c r="D493" s="1"/>
      <c r="E493" s="1"/>
      <c r="F493" s="1"/>
      <c r="G493" s="1"/>
      <c r="L493" s="111"/>
      <c r="M493" s="6"/>
      <c r="N493" s="1"/>
      <c r="W493" s="6"/>
      <c r="X493" s="1"/>
    </row>
    <row r="494" spans="2:24" x14ac:dyDescent="0.5">
      <c r="B494" s="6"/>
      <c r="C494" s="1"/>
      <c r="D494" s="1"/>
      <c r="E494" s="1"/>
      <c r="F494" s="1"/>
      <c r="G494" s="1"/>
      <c r="L494" s="111"/>
      <c r="M494" s="6"/>
      <c r="N494" s="1"/>
      <c r="W494" s="6"/>
      <c r="X494" s="1"/>
    </row>
    <row r="495" spans="2:24" x14ac:dyDescent="0.5">
      <c r="B495" s="6"/>
      <c r="C495" s="1"/>
      <c r="D495" s="1"/>
      <c r="E495" s="1"/>
      <c r="F495" s="1"/>
      <c r="G495" s="1"/>
      <c r="L495" s="111"/>
      <c r="M495" s="6"/>
      <c r="N495" s="1"/>
      <c r="W495" s="6"/>
      <c r="X495" s="1"/>
    </row>
    <row r="496" spans="2:24" x14ac:dyDescent="0.5">
      <c r="B496" s="6"/>
      <c r="C496" s="1"/>
      <c r="D496" s="1"/>
      <c r="E496" s="1"/>
      <c r="F496" s="1"/>
      <c r="G496" s="1"/>
      <c r="L496" s="111"/>
      <c r="M496" s="6"/>
      <c r="N496" s="1"/>
      <c r="W496" s="6"/>
      <c r="X496" s="1"/>
    </row>
    <row r="497" spans="2:24" x14ac:dyDescent="0.5">
      <c r="B497" s="6"/>
      <c r="C497" s="1"/>
      <c r="D497" s="1"/>
      <c r="E497" s="1"/>
      <c r="F497" s="1"/>
      <c r="G497" s="1"/>
      <c r="L497" s="111"/>
      <c r="M497" s="6"/>
      <c r="N497" s="1"/>
      <c r="W497" s="6"/>
      <c r="X497" s="1"/>
    </row>
    <row r="498" spans="2:24" x14ac:dyDescent="0.5">
      <c r="B498" s="6"/>
      <c r="C498" s="1"/>
      <c r="D498" s="1"/>
      <c r="E498" s="1"/>
      <c r="F498" s="1"/>
      <c r="G498" s="1"/>
      <c r="L498" s="111"/>
      <c r="M498" s="6"/>
      <c r="N498" s="1"/>
      <c r="W498" s="6"/>
      <c r="X498" s="1"/>
    </row>
    <row r="499" spans="2:24" x14ac:dyDescent="0.5">
      <c r="B499" s="6"/>
      <c r="C499" s="1"/>
      <c r="D499" s="1"/>
      <c r="E499" s="1"/>
      <c r="F499" s="1"/>
      <c r="G499" s="1"/>
      <c r="L499" s="111"/>
      <c r="M499" s="6"/>
      <c r="N499" s="1"/>
      <c r="W499" s="6"/>
      <c r="X499" s="1"/>
    </row>
    <row r="500" spans="2:24" x14ac:dyDescent="0.5">
      <c r="B500" s="6"/>
      <c r="C500" s="1"/>
      <c r="D500" s="1"/>
      <c r="E500" s="1"/>
      <c r="F500" s="1"/>
      <c r="G500" s="1"/>
      <c r="L500" s="111"/>
      <c r="M500" s="6"/>
      <c r="N500" s="1"/>
      <c r="W500" s="6"/>
      <c r="X500" s="1"/>
    </row>
    <row r="501" spans="2:24" x14ac:dyDescent="0.5">
      <c r="B501" s="6"/>
      <c r="C501" s="1"/>
      <c r="D501" s="1"/>
      <c r="E501" s="1"/>
      <c r="F501" s="1"/>
      <c r="G501" s="1"/>
      <c r="L501" s="111"/>
      <c r="M501" s="6"/>
      <c r="N501" s="1"/>
      <c r="W501" s="6"/>
      <c r="X501" s="1"/>
    </row>
    <row r="502" spans="2:24" x14ac:dyDescent="0.5">
      <c r="B502" s="6"/>
      <c r="C502" s="1"/>
      <c r="D502" s="1"/>
      <c r="E502" s="1"/>
      <c r="F502" s="1"/>
      <c r="G502" s="1"/>
      <c r="L502" s="111"/>
      <c r="M502" s="6"/>
      <c r="N502" s="1"/>
      <c r="W502" s="6"/>
      <c r="X502" s="1"/>
    </row>
    <row r="503" spans="2:24" x14ac:dyDescent="0.5">
      <c r="B503" s="6"/>
      <c r="C503" s="1"/>
      <c r="D503" s="1"/>
      <c r="E503" s="1"/>
      <c r="F503" s="1"/>
      <c r="G503" s="1"/>
      <c r="L503" s="111"/>
      <c r="M503" s="6"/>
      <c r="N503" s="1"/>
      <c r="W503" s="6"/>
      <c r="X503" s="1"/>
    </row>
    <row r="504" spans="2:24" x14ac:dyDescent="0.5">
      <c r="B504" s="6"/>
      <c r="C504" s="1"/>
      <c r="D504" s="1"/>
      <c r="E504" s="1"/>
      <c r="F504" s="1"/>
      <c r="G504" s="1"/>
      <c r="L504" s="111"/>
      <c r="M504" s="6"/>
      <c r="N504" s="1"/>
      <c r="W504" s="6"/>
      <c r="X504" s="1"/>
    </row>
    <row r="505" spans="2:24" x14ac:dyDescent="0.5">
      <c r="B505" s="6"/>
      <c r="C505" s="1"/>
      <c r="D505" s="1"/>
      <c r="E505" s="1"/>
      <c r="F505" s="1"/>
      <c r="G505" s="1"/>
      <c r="L505" s="111"/>
      <c r="M505" s="6"/>
      <c r="N505" s="1"/>
      <c r="W505" s="6"/>
      <c r="X505" s="1"/>
    </row>
    <row r="506" spans="2:24" x14ac:dyDescent="0.5">
      <c r="B506" s="6"/>
      <c r="C506" s="1"/>
      <c r="D506" s="1"/>
      <c r="E506" s="1"/>
      <c r="F506" s="1"/>
      <c r="G506" s="1"/>
      <c r="L506" s="111"/>
      <c r="M506" s="6"/>
      <c r="N506" s="1"/>
      <c r="W506" s="6"/>
      <c r="X506" s="1"/>
    </row>
    <row r="507" spans="2:24" x14ac:dyDescent="0.5">
      <c r="B507" s="6"/>
      <c r="C507" s="1"/>
      <c r="D507" s="1"/>
      <c r="E507" s="1"/>
      <c r="F507" s="1"/>
      <c r="G507" s="1"/>
      <c r="L507" s="111"/>
      <c r="M507" s="6"/>
      <c r="N507" s="1"/>
      <c r="W507" s="6"/>
      <c r="X507" s="1"/>
    </row>
    <row r="508" spans="2:24" x14ac:dyDescent="0.5">
      <c r="B508" s="6"/>
      <c r="C508" s="1"/>
      <c r="D508" s="1"/>
      <c r="E508" s="1"/>
      <c r="F508" s="1"/>
      <c r="G508" s="1"/>
      <c r="L508" s="111"/>
      <c r="M508" s="6"/>
      <c r="N508" s="1"/>
      <c r="W508" s="6"/>
      <c r="X508" s="1"/>
    </row>
  </sheetData>
  <sheetProtection algorithmName="SHA-512" hashValue="jtVRkGChdUE6iOp5zneQVL0g0eV/1Lbja38aEcSyDBdhF55GdDFcxhbzzNCJMkiuxMGsb5kMjF9MWaR+BA3QOg==" saltValue="meLR2Df7M6Y07dREhDPhNA==" spinCount="100000" sheet="1" objects="1" scenarios="1" selectLockedCells="1"/>
  <mergeCells count="6">
    <mergeCell ref="AB12:AE12"/>
    <mergeCell ref="C12:G12"/>
    <mergeCell ref="H12:K12"/>
    <mergeCell ref="N12:Q12"/>
    <mergeCell ref="R12:U12"/>
    <mergeCell ref="X12:AA12"/>
  </mergeCells>
  <conditionalFormatting sqref="H13:K13 R13:U13 AB13:AE13">
    <cfRule type="cellIs" dxfId="116" priority="10" operator="equal">
      <formula>$B$2</formula>
    </cfRule>
  </conditionalFormatting>
  <conditionalFormatting sqref="R14:U14 AB14:AE14">
    <cfRule type="expression" dxfId="115" priority="9">
      <formula>$B$2=R13</formula>
    </cfRule>
  </conditionalFormatting>
  <conditionalFormatting sqref="C14:G44">
    <cfRule type="expression" dxfId="114" priority="8">
      <formula>AND($B$11&lt;&gt;$B14,$B$10&gt;0)</formula>
    </cfRule>
  </conditionalFormatting>
  <conditionalFormatting sqref="B14:B44">
    <cfRule type="cellIs" dxfId="113" priority="7" operator="equal">
      <formula>$B$11</formula>
    </cfRule>
  </conditionalFormatting>
  <conditionalFormatting sqref="M14:M29">
    <cfRule type="cellIs" dxfId="112" priority="6" operator="equal">
      <formula>$M$11</formula>
    </cfRule>
  </conditionalFormatting>
  <conditionalFormatting sqref="W14:W29">
    <cfRule type="cellIs" dxfId="111" priority="5" operator="equal">
      <formula>$W$11</formula>
    </cfRule>
  </conditionalFormatting>
  <conditionalFormatting sqref="N14:Q29">
    <cfRule type="expression" dxfId="110" priority="3">
      <formula>AND($M14&lt;&gt;$M$11,$M$10&gt;0)</formula>
    </cfRule>
  </conditionalFormatting>
  <conditionalFormatting sqref="X14:AA29">
    <cfRule type="expression" dxfId="109" priority="2">
      <formula>AND($W14&lt;&gt;$W$11,$W$10&gt;0)</formula>
    </cfRule>
  </conditionalFormatting>
  <conditionalFormatting sqref="H14:K44">
    <cfRule type="expression" dxfId="108" priority="11">
      <formula>AND($B$11=$B14,$B$2=H$13)</formula>
    </cfRule>
    <cfRule type="cellIs" dxfId="107" priority="12" operator="equal">
      <formula>$L14</formula>
    </cfRule>
  </conditionalFormatting>
  <conditionalFormatting sqref="R14:U29">
    <cfRule type="expression" dxfId="106" priority="13">
      <formula>AND($M$11=$M14,R$13=$B$2)</formula>
    </cfRule>
  </conditionalFormatting>
  <conditionalFormatting sqref="R15:U29">
    <cfRule type="cellIs" dxfId="105" priority="14" operator="equal">
      <formula>$V15</formula>
    </cfRule>
  </conditionalFormatting>
  <conditionalFormatting sqref="AB14:AE29">
    <cfRule type="expression" dxfId="104" priority="15">
      <formula>AND($W14=$W$11,AB$13=$B$2)</formula>
    </cfRule>
  </conditionalFormatting>
  <conditionalFormatting sqref="AB15:AE29">
    <cfRule type="cellIs" dxfId="103" priority="16" operator="equal">
      <formula>$AF15</formula>
    </cfRule>
  </conditionalFormatting>
  <dataValidations count="5">
    <dataValidation type="list" allowBlank="1" showInputMessage="1" showErrorMessage="1" sqref="B2" xr:uid="{77A06A00-53D8-4754-A680-470792855480}">
      <formula1>$H$13:$K$13</formula1>
    </dataValidation>
    <dataValidation allowBlank="1" showInputMessage="1" showErrorMessage="1" errorTitle="Select the amp rating" error="Possible values are:_x000a_10_x000a_25_x000a_60_x000a_100_x000a_125" sqref="B11 W11 M11" xr:uid="{3D889B73-33A0-47DA-A94B-F82EF35C437C}"/>
    <dataValidation type="list" allowBlank="1" showInputMessage="1" showErrorMessage="1" sqref="M10" xr:uid="{27CE08D5-76E5-4D27-8B24-ACC32FF29362}">
      <formula1>$V$14:$V$29</formula1>
    </dataValidation>
    <dataValidation type="list" allowBlank="1" showInputMessage="1" showErrorMessage="1" sqref="W10" xr:uid="{667DFC8B-2672-4C5A-8FA5-3300F0A8E88F}">
      <formula1>$AF$14:$AF$29</formula1>
    </dataValidation>
    <dataValidation type="list" allowBlank="1" showInputMessage="1" showErrorMessage="1" sqref="B10" xr:uid="{A6CAC958-5FB6-4CC8-AD85-8AC368A95BD9}">
      <formula1>$L$14:$L$44</formula1>
    </dataValidation>
  </dataValidations>
  <pageMargins left="0.7" right="0.7" top="0.75" bottom="0.75" header="0.3" footer="0.3"/>
  <pageSetup scale="39" orientation="landscape" r:id="rId1"/>
  <headerFooter>
    <oddHeader>&amp;L&amp;"ABB Logo,Plain"&amp;40&amp;KFF0000ABB&amp;24&amp;KFF0000
&amp;"-,Regular"&amp;18&amp;KFF0000___</oddHeader>
    <oddFooter>&amp;F</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88E25-C063-4CBC-8A2A-7DFAF54BF66B}">
  <sheetPr>
    <pageSetUpPr fitToPage="1"/>
  </sheetPr>
  <dimension ref="B1:AO508"/>
  <sheetViews>
    <sheetView showGridLines="0" zoomScale="70" zoomScaleNormal="70" workbookViewId="0">
      <pane ySplit="13" topLeftCell="A14" activePane="bottomLeft" state="frozen"/>
      <selection activeCell="B1" sqref="B1"/>
      <selection pane="bottomLeft" activeCell="B2" sqref="B2"/>
    </sheetView>
  </sheetViews>
  <sheetFormatPr defaultColWidth="9.1796875" defaultRowHeight="21" x14ac:dyDescent="0.5"/>
  <cols>
    <col min="1" max="1" width="1.81640625" style="3" customWidth="1"/>
    <col min="2" max="2" width="12.1796875" style="7" customWidth="1"/>
    <col min="3" max="7" width="3" style="2" customWidth="1"/>
    <col min="8" max="11" width="8.453125" style="8" bestFit="1" customWidth="1"/>
    <col min="12" max="12" width="9.1796875" style="107"/>
    <col min="13" max="13" width="12.1796875" style="7" customWidth="1"/>
    <col min="14" max="17" width="3" style="3" customWidth="1"/>
    <col min="18" max="21" width="7.54296875" style="3" bestFit="1" customWidth="1"/>
    <col min="22" max="22" width="9.1796875" style="112"/>
    <col min="23" max="23" width="12.1796875" style="7" customWidth="1"/>
    <col min="24" max="27" width="3" style="3" customWidth="1"/>
    <col min="28" max="31" width="7.54296875" style="3" bestFit="1" customWidth="1"/>
    <col min="32" max="32" width="9.1796875" style="112"/>
    <col min="33" max="33" width="12.1796875" style="3" customWidth="1"/>
    <col min="34" max="36" width="3" style="3" customWidth="1"/>
    <col min="37" max="37" width="8.453125" style="3" bestFit="1" customWidth="1"/>
    <col min="38" max="38" width="9.81640625" style="3" bestFit="1" customWidth="1"/>
    <col min="39" max="39" width="6.1796875" style="3" bestFit="1" customWidth="1"/>
    <col min="40" max="40" width="9.81640625" style="3" bestFit="1" customWidth="1"/>
    <col min="41" max="41" width="9.1796875" style="112"/>
    <col min="42" max="16384" width="9.1796875" style="3"/>
  </cols>
  <sheetData>
    <row r="1" spans="2:41" ht="21.5" thickBot="1" x14ac:dyDescent="0.55000000000000004"/>
    <row r="2" spans="2:41" s="165" customFormat="1" ht="21.5" thickBot="1" x14ac:dyDescent="0.55000000000000004">
      <c r="B2" s="146"/>
      <c r="C2" s="9" t="s">
        <v>142</v>
      </c>
      <c r="D2" s="166"/>
      <c r="E2" s="166"/>
      <c r="F2" s="166"/>
      <c r="G2" s="166"/>
      <c r="I2" s="8"/>
      <c r="J2" s="8"/>
      <c r="K2" s="8"/>
      <c r="L2" s="167"/>
      <c r="V2" s="168"/>
      <c r="AF2" s="168"/>
      <c r="AO2" s="168"/>
    </row>
    <row r="3" spans="2:41" s="171" customFormat="1" ht="26" x14ac:dyDescent="0.6">
      <c r="C3" s="172"/>
      <c r="D3" s="172"/>
      <c r="E3" s="172"/>
      <c r="F3" s="172"/>
      <c r="G3" s="172"/>
      <c r="H3" s="172"/>
      <c r="I3" s="172"/>
      <c r="J3" s="172"/>
      <c r="K3" s="172"/>
      <c r="L3" s="172"/>
      <c r="M3" s="172"/>
      <c r="N3" s="172"/>
      <c r="O3" s="172"/>
      <c r="P3" s="172"/>
      <c r="Q3" s="172"/>
      <c r="R3" s="172"/>
      <c r="S3" s="172"/>
      <c r="T3" s="172"/>
      <c r="U3" s="172"/>
      <c r="V3" s="172"/>
      <c r="W3" s="172"/>
      <c r="X3" s="172"/>
      <c r="Y3" s="172"/>
      <c r="Z3" s="172"/>
    </row>
    <row r="4" spans="2:41" s="171" customFormat="1" ht="26" x14ac:dyDescent="0.6">
      <c r="C4" s="172"/>
      <c r="D4" s="172"/>
      <c r="E4" s="172"/>
      <c r="F4" s="172"/>
      <c r="G4" s="172"/>
      <c r="H4" s="172"/>
      <c r="I4" s="172"/>
      <c r="J4" s="172"/>
      <c r="K4" s="172"/>
      <c r="L4" s="172"/>
      <c r="M4" s="172"/>
      <c r="N4" s="172"/>
      <c r="O4" s="172"/>
      <c r="P4" s="172"/>
      <c r="Q4" s="172"/>
      <c r="R4" s="172"/>
      <c r="S4" s="172"/>
      <c r="T4" s="172"/>
      <c r="U4" s="172"/>
      <c r="V4" s="172"/>
      <c r="W4" s="172"/>
      <c r="X4" s="172"/>
      <c r="Y4" s="172"/>
      <c r="Z4" s="172"/>
    </row>
    <row r="5" spans="2:41" s="171" customFormat="1" ht="26" x14ac:dyDescent="0.6">
      <c r="C5" s="172"/>
      <c r="D5" s="172"/>
      <c r="E5" s="172"/>
      <c r="F5" s="172"/>
      <c r="G5" s="172"/>
      <c r="H5" s="172"/>
      <c r="I5" s="172"/>
      <c r="J5" s="172"/>
      <c r="K5" s="172"/>
      <c r="L5" s="172"/>
      <c r="M5" s="172"/>
      <c r="N5" s="172"/>
      <c r="O5" s="172"/>
      <c r="P5" s="172"/>
      <c r="Q5" s="172"/>
      <c r="R5" s="172"/>
      <c r="S5" s="172"/>
      <c r="T5" s="172"/>
      <c r="U5" s="172"/>
      <c r="V5" s="172"/>
      <c r="W5" s="172"/>
      <c r="X5" s="172"/>
      <c r="Y5" s="172"/>
      <c r="Z5" s="172"/>
    </row>
    <row r="6" spans="2:41" s="171" customFormat="1" ht="26" x14ac:dyDescent="0.6">
      <c r="C6" s="172"/>
      <c r="D6" s="172"/>
      <c r="E6" s="172"/>
      <c r="F6" s="172"/>
      <c r="G6" s="172"/>
      <c r="H6" s="172"/>
      <c r="I6" s="172"/>
      <c r="J6" s="172"/>
      <c r="K6" s="172"/>
      <c r="L6" s="172"/>
      <c r="M6" s="172"/>
      <c r="N6" s="172"/>
      <c r="O6" s="172"/>
      <c r="P6" s="172"/>
      <c r="Q6" s="172"/>
      <c r="R6" s="172"/>
      <c r="S6" s="172"/>
      <c r="T6" s="172"/>
      <c r="U6" s="172"/>
      <c r="V6" s="172"/>
      <c r="W6" s="172"/>
      <c r="X6" s="172"/>
      <c r="Y6" s="172"/>
      <c r="Z6" s="172"/>
    </row>
    <row r="7" spans="2:41" s="171" customFormat="1" ht="26" x14ac:dyDescent="0.6">
      <c r="C7" s="172"/>
      <c r="D7" s="172"/>
      <c r="E7" s="172"/>
      <c r="F7" s="172"/>
      <c r="G7" s="172"/>
      <c r="H7" s="172"/>
      <c r="I7" s="172"/>
      <c r="J7" s="172"/>
      <c r="K7" s="172"/>
      <c r="L7" s="172"/>
      <c r="M7" s="172"/>
      <c r="N7" s="172"/>
      <c r="O7" s="172"/>
      <c r="P7" s="172"/>
      <c r="Q7" s="172"/>
      <c r="R7" s="172"/>
      <c r="S7" s="172"/>
      <c r="T7" s="172"/>
      <c r="U7" s="172"/>
      <c r="V7" s="172"/>
      <c r="W7" s="172"/>
      <c r="X7" s="172"/>
      <c r="Y7" s="172"/>
      <c r="Z7" s="172"/>
    </row>
    <row r="8" spans="2:41" s="171" customFormat="1" ht="26" x14ac:dyDescent="0.6">
      <c r="C8" s="172"/>
      <c r="D8" s="172"/>
      <c r="E8" s="172"/>
      <c r="F8" s="172"/>
      <c r="G8" s="172"/>
      <c r="H8" s="172"/>
      <c r="I8" s="172"/>
      <c r="J8" s="172"/>
      <c r="K8" s="172"/>
      <c r="L8" s="172"/>
      <c r="M8" s="172"/>
      <c r="N8" s="172"/>
      <c r="O8" s="172"/>
      <c r="P8" s="172"/>
      <c r="Q8" s="172"/>
      <c r="R8" s="172"/>
      <c r="S8" s="172"/>
      <c r="T8" s="172"/>
      <c r="U8" s="172"/>
      <c r="V8" s="172"/>
      <c r="W8" s="172"/>
      <c r="X8" s="172"/>
      <c r="Y8" s="172"/>
      <c r="Z8" s="172"/>
    </row>
    <row r="9" spans="2:41" s="171" customFormat="1" ht="26.5" thickBot="1" x14ac:dyDescent="0.65">
      <c r="C9" s="172"/>
      <c r="D9" s="172"/>
      <c r="E9" s="172"/>
      <c r="F9" s="172"/>
      <c r="G9" s="172"/>
      <c r="H9" s="172"/>
      <c r="I9" s="172"/>
      <c r="J9" s="172"/>
      <c r="K9" s="172"/>
      <c r="L9" s="172"/>
      <c r="M9" s="172"/>
      <c r="N9" s="172"/>
      <c r="O9" s="172"/>
      <c r="P9" s="172"/>
      <c r="Q9" s="172"/>
      <c r="R9" s="172"/>
      <c r="S9" s="172"/>
      <c r="T9" s="172"/>
      <c r="U9" s="172"/>
      <c r="V9" s="172"/>
      <c r="W9" s="172"/>
      <c r="X9" s="172"/>
      <c r="Y9" s="172"/>
      <c r="Z9" s="172"/>
    </row>
    <row r="10" spans="2:41" s="165" customFormat="1" ht="21.5" thickBot="1" x14ac:dyDescent="0.55000000000000004">
      <c r="B10" s="146"/>
      <c r="C10" s="9" t="s">
        <v>18</v>
      </c>
      <c r="D10" s="166"/>
      <c r="E10" s="166"/>
      <c r="F10" s="166"/>
      <c r="G10" s="166"/>
      <c r="I10" s="8"/>
      <c r="J10" s="8"/>
      <c r="K10" s="8"/>
      <c r="L10" s="167"/>
      <c r="M10" s="146"/>
      <c r="N10" s="9" t="s">
        <v>163</v>
      </c>
      <c r="V10" s="168"/>
      <c r="W10" s="146"/>
      <c r="X10" s="9" t="s">
        <v>164</v>
      </c>
      <c r="AF10" s="168"/>
      <c r="AG10" s="146"/>
      <c r="AH10" s="9" t="s">
        <v>19</v>
      </c>
      <c r="AO10" s="168"/>
    </row>
    <row r="11" spans="2:41" s="112" customFormat="1" ht="21.5" thickBot="1" x14ac:dyDescent="0.55000000000000004">
      <c r="B11" s="142">
        <f>IFERROR(B10/$B$2,0)</f>
        <v>0</v>
      </c>
      <c r="C11" s="143" t="s">
        <v>8</v>
      </c>
      <c r="D11" s="144"/>
      <c r="E11" s="144"/>
      <c r="F11" s="144"/>
      <c r="G11" s="144"/>
      <c r="I11" s="145"/>
      <c r="J11" s="145"/>
      <c r="K11" s="145"/>
      <c r="L11" s="107"/>
      <c r="M11" s="142">
        <f>IFERROR(M10/$B$2,M10)</f>
        <v>0</v>
      </c>
      <c r="N11" s="143" t="s">
        <v>8</v>
      </c>
      <c r="W11" s="142">
        <f>IFERROR(W10/$B$2,W10)</f>
        <v>0</v>
      </c>
      <c r="X11" s="143" t="s">
        <v>8</v>
      </c>
      <c r="AG11" s="142">
        <f>IFERROR(AG10/$B$2,AG10)</f>
        <v>0</v>
      </c>
      <c r="AH11" s="143" t="s">
        <v>8</v>
      </c>
    </row>
    <row r="12" spans="2:41" ht="21.75" customHeight="1" thickBot="1" x14ac:dyDescent="0.55000000000000004">
      <c r="B12" s="116" t="s">
        <v>2</v>
      </c>
      <c r="C12" s="368" t="s">
        <v>29</v>
      </c>
      <c r="D12" s="369"/>
      <c r="E12" s="369"/>
      <c r="F12" s="369"/>
      <c r="G12" s="370"/>
      <c r="H12" s="362" t="s">
        <v>141</v>
      </c>
      <c r="I12" s="363"/>
      <c r="J12" s="363"/>
      <c r="K12" s="364"/>
      <c r="M12" s="116" t="str">
        <f>$B$12</f>
        <v>XT5</v>
      </c>
      <c r="N12" s="365" t="s">
        <v>15</v>
      </c>
      <c r="O12" s="366"/>
      <c r="P12" s="366"/>
      <c r="Q12" s="367"/>
      <c r="R12" s="362" t="s">
        <v>165</v>
      </c>
      <c r="S12" s="363"/>
      <c r="T12" s="363"/>
      <c r="U12" s="364"/>
      <c r="W12" s="116" t="str">
        <f>$B$12</f>
        <v>XT5</v>
      </c>
      <c r="X12" s="365" t="s">
        <v>15</v>
      </c>
      <c r="Y12" s="366"/>
      <c r="Z12" s="366"/>
      <c r="AA12" s="367"/>
      <c r="AB12" s="362" t="s">
        <v>166</v>
      </c>
      <c r="AC12" s="363"/>
      <c r="AD12" s="363"/>
      <c r="AE12" s="364"/>
      <c r="AG12" s="116" t="str">
        <f>$B$12</f>
        <v>XT5</v>
      </c>
      <c r="AH12" s="371" t="s">
        <v>15</v>
      </c>
      <c r="AI12" s="372"/>
      <c r="AJ12" s="373"/>
      <c r="AK12" s="362" t="s">
        <v>167</v>
      </c>
      <c r="AL12" s="363"/>
      <c r="AM12" s="363"/>
      <c r="AN12" s="364"/>
    </row>
    <row r="13" spans="2:41" s="134" customFormat="1" ht="39.75" customHeight="1" thickBot="1" x14ac:dyDescent="0.4">
      <c r="B13" s="135" t="s">
        <v>5</v>
      </c>
      <c r="C13" s="16">
        <v>0.02</v>
      </c>
      <c r="D13" s="17">
        <v>0.04</v>
      </c>
      <c r="E13" s="17">
        <v>0.08</v>
      </c>
      <c r="F13" s="17">
        <v>0.16</v>
      </c>
      <c r="G13" s="18">
        <v>0.32</v>
      </c>
      <c r="H13" s="28">
        <v>250</v>
      </c>
      <c r="I13" s="29">
        <v>300</v>
      </c>
      <c r="J13" s="29">
        <v>400</v>
      </c>
      <c r="K13" s="30">
        <v>600</v>
      </c>
      <c r="L13" s="136">
        <f>IFERROR(MATCH($B$2,H13:K13,0),6)</f>
        <v>6</v>
      </c>
      <c r="M13" s="93" t="s">
        <v>5</v>
      </c>
      <c r="N13" s="35">
        <v>1</v>
      </c>
      <c r="O13" s="26">
        <v>1.5</v>
      </c>
      <c r="P13" s="26">
        <v>2</v>
      </c>
      <c r="Q13" s="36">
        <v>5.5</v>
      </c>
      <c r="R13" s="34">
        <f>H13</f>
        <v>250</v>
      </c>
      <c r="S13" s="31">
        <f>I13</f>
        <v>300</v>
      </c>
      <c r="T13" s="31">
        <f>J13</f>
        <v>400</v>
      </c>
      <c r="U13" s="32">
        <f>K13</f>
        <v>600</v>
      </c>
      <c r="V13" s="136">
        <f>IFERROR(MATCH($B$2,R13:U13,0),6)</f>
        <v>6</v>
      </c>
      <c r="W13" s="93" t="s">
        <v>5</v>
      </c>
      <c r="X13" s="35">
        <v>1</v>
      </c>
      <c r="Y13" s="26">
        <v>1.5</v>
      </c>
      <c r="Z13" s="26">
        <v>2</v>
      </c>
      <c r="AA13" s="36">
        <v>5.5</v>
      </c>
      <c r="AB13" s="34">
        <f>H13</f>
        <v>250</v>
      </c>
      <c r="AC13" s="31">
        <f>I13</f>
        <v>300</v>
      </c>
      <c r="AD13" s="31">
        <f>J13</f>
        <v>400</v>
      </c>
      <c r="AE13" s="32">
        <f>K13</f>
        <v>600</v>
      </c>
      <c r="AF13" s="136">
        <f>IFERROR(MATCH($B$2,AB13:AE13,0),6)</f>
        <v>6</v>
      </c>
      <c r="AG13" s="133" t="s">
        <v>5</v>
      </c>
      <c r="AH13" s="16">
        <v>0.2</v>
      </c>
      <c r="AI13" s="17">
        <v>0.25</v>
      </c>
      <c r="AJ13" s="18">
        <v>0.55000000000000004</v>
      </c>
      <c r="AK13" s="28">
        <f>H13</f>
        <v>250</v>
      </c>
      <c r="AL13" s="29">
        <f>I13</f>
        <v>300</v>
      </c>
      <c r="AM13" s="29">
        <f>J13</f>
        <v>400</v>
      </c>
      <c r="AN13" s="30">
        <f>K13</f>
        <v>600</v>
      </c>
      <c r="AO13" s="136">
        <f>IFERROR(MATCH($B$2,AK13:AN13,0),6)</f>
        <v>6</v>
      </c>
    </row>
    <row r="14" spans="2:41" ht="30" customHeight="1" x14ac:dyDescent="0.35">
      <c r="B14" s="123">
        <v>0.4</v>
      </c>
      <c r="C14" s="10" t="s">
        <v>6</v>
      </c>
      <c r="D14" s="4" t="s">
        <v>6</v>
      </c>
      <c r="E14" s="4" t="s">
        <v>6</v>
      </c>
      <c r="F14" s="4" t="s">
        <v>6</v>
      </c>
      <c r="G14" s="11" t="s">
        <v>6</v>
      </c>
      <c r="H14" s="40">
        <f>$B14*H$13</f>
        <v>100</v>
      </c>
      <c r="I14" s="41">
        <f t="shared" ref="I14:K44" si="0">$B14*I$13</f>
        <v>120</v>
      </c>
      <c r="J14" s="41">
        <f t="shared" si="0"/>
        <v>160</v>
      </c>
      <c r="K14" s="43">
        <f t="shared" si="0"/>
        <v>240</v>
      </c>
      <c r="L14" s="109" cm="1">
        <f t="array" ref="L14">IFERROR(INDEX(H14:K14,1,L$13),0)</f>
        <v>0</v>
      </c>
      <c r="M14" s="66" t="s">
        <v>9</v>
      </c>
      <c r="N14" s="118" t="s">
        <v>6</v>
      </c>
      <c r="O14" s="23" t="s">
        <v>6</v>
      </c>
      <c r="P14" s="23" t="s">
        <v>6</v>
      </c>
      <c r="Q14" s="119" t="s">
        <v>6</v>
      </c>
      <c r="R14" s="24" t="s">
        <v>9</v>
      </c>
      <c r="S14" s="22" t="s">
        <v>9</v>
      </c>
      <c r="T14" s="22" t="s">
        <v>9</v>
      </c>
      <c r="U14" s="25" t="s">
        <v>9</v>
      </c>
      <c r="V14" s="109" cm="1">
        <f t="array" ref="V14">IFERROR(INDEX(R14:U14,1,V$13),0)</f>
        <v>0</v>
      </c>
      <c r="W14" s="66" t="s">
        <v>9</v>
      </c>
      <c r="X14" s="118" t="s">
        <v>6</v>
      </c>
      <c r="Y14" s="23" t="s">
        <v>6</v>
      </c>
      <c r="Z14" s="23" t="s">
        <v>6</v>
      </c>
      <c r="AA14" s="119" t="s">
        <v>6</v>
      </c>
      <c r="AB14" s="24" t="s">
        <v>9</v>
      </c>
      <c r="AC14" s="22" t="s">
        <v>9</v>
      </c>
      <c r="AD14" s="22" t="s">
        <v>9</v>
      </c>
      <c r="AE14" s="25" t="s">
        <v>9</v>
      </c>
      <c r="AF14" s="107" cm="1">
        <f t="array" ref="AF14">IFERROR(INDEX(AB14:AE14,1,AF$13),0)</f>
        <v>0</v>
      </c>
      <c r="AG14" s="127" t="s">
        <v>9</v>
      </c>
      <c r="AH14" s="10" t="s">
        <v>6</v>
      </c>
      <c r="AI14" s="4" t="s">
        <v>6</v>
      </c>
      <c r="AJ14" s="11" t="s">
        <v>6</v>
      </c>
      <c r="AK14" s="20" t="s">
        <v>9</v>
      </c>
      <c r="AL14" s="19" t="s">
        <v>9</v>
      </c>
      <c r="AM14" s="19" t="s">
        <v>9</v>
      </c>
      <c r="AN14" s="21" t="s">
        <v>9</v>
      </c>
      <c r="AO14" s="107" cm="1">
        <f t="array" ref="AO14">IFERROR(INDEX(AK14:AN14,1,AO$13),0)</f>
        <v>0</v>
      </c>
    </row>
    <row r="15" spans="2:41" ht="30" customHeight="1" x14ac:dyDescent="0.35">
      <c r="B15" s="124">
        <v>0.42000000000000004</v>
      </c>
      <c r="C15" s="12" t="s">
        <v>7</v>
      </c>
      <c r="D15" s="5" t="s">
        <v>6</v>
      </c>
      <c r="E15" s="5" t="s">
        <v>6</v>
      </c>
      <c r="F15" s="5" t="s">
        <v>6</v>
      </c>
      <c r="G15" s="13" t="s">
        <v>6</v>
      </c>
      <c r="H15" s="44">
        <f t="shared" ref="H15:H44" si="1">$B15*H$13</f>
        <v>105.00000000000001</v>
      </c>
      <c r="I15" s="45">
        <f t="shared" si="0"/>
        <v>126.00000000000001</v>
      </c>
      <c r="J15" s="45">
        <f t="shared" si="0"/>
        <v>168.00000000000003</v>
      </c>
      <c r="K15" s="47">
        <f t="shared" si="0"/>
        <v>252.00000000000003</v>
      </c>
      <c r="L15" s="109" cm="1">
        <f t="array" ref="L15">IFERROR(INDEX(H15:K15,1,L$13),0)</f>
        <v>0</v>
      </c>
      <c r="M15" s="67">
        <v>1</v>
      </c>
      <c r="N15" s="12" t="s">
        <v>7</v>
      </c>
      <c r="O15" s="5" t="s">
        <v>6</v>
      </c>
      <c r="P15" s="5" t="s">
        <v>6</v>
      </c>
      <c r="Q15" s="13" t="s">
        <v>6</v>
      </c>
      <c r="R15" s="52">
        <f>$M15*R$13</f>
        <v>250</v>
      </c>
      <c r="S15" s="53">
        <f t="shared" ref="S15:U29" si="2">$M15*S$13</f>
        <v>300</v>
      </c>
      <c r="T15" s="53">
        <f t="shared" si="2"/>
        <v>400</v>
      </c>
      <c r="U15" s="54">
        <f t="shared" si="2"/>
        <v>600</v>
      </c>
      <c r="V15" s="107" cm="1">
        <f t="array" ref="V15">IFERROR(INDEX(R15:U15,1,V$13),0)</f>
        <v>0</v>
      </c>
      <c r="W15" s="67">
        <v>1</v>
      </c>
      <c r="X15" s="12" t="s">
        <v>7</v>
      </c>
      <c r="Y15" s="5" t="s">
        <v>6</v>
      </c>
      <c r="Z15" s="5" t="s">
        <v>6</v>
      </c>
      <c r="AA15" s="13" t="s">
        <v>6</v>
      </c>
      <c r="AB15" s="52">
        <f>$W15*AB$13</f>
        <v>250</v>
      </c>
      <c r="AC15" s="53">
        <f t="shared" ref="AC15:AE29" si="3">$W15*AC$13</f>
        <v>300</v>
      </c>
      <c r="AD15" s="53">
        <f t="shared" si="3"/>
        <v>400</v>
      </c>
      <c r="AE15" s="54">
        <f t="shared" si="3"/>
        <v>600</v>
      </c>
      <c r="AF15" s="107" cm="1">
        <f t="array" ref="AF15">IFERROR(INDEX(AB15:AE15,1,AF$13),0)</f>
        <v>0</v>
      </c>
      <c r="AG15" s="128">
        <v>0.2</v>
      </c>
      <c r="AH15" s="12" t="s">
        <v>7</v>
      </c>
      <c r="AI15" s="5" t="s">
        <v>6</v>
      </c>
      <c r="AJ15" s="13" t="s">
        <v>6</v>
      </c>
      <c r="AK15" s="58">
        <f>$AG15*AK$13</f>
        <v>50</v>
      </c>
      <c r="AL15" s="59">
        <f t="shared" ref="AL15:AN21" si="4">$AG15*AL$13</f>
        <v>60</v>
      </c>
      <c r="AM15" s="53">
        <f t="shared" si="4"/>
        <v>80</v>
      </c>
      <c r="AN15" s="60">
        <f t="shared" si="4"/>
        <v>120</v>
      </c>
      <c r="AO15" s="107" cm="1">
        <f t="array" ref="AO15">IFERROR(INDEX(AK15:AN15,1,AO$13),0)</f>
        <v>0</v>
      </c>
    </row>
    <row r="16" spans="2:41" ht="30" customHeight="1" x14ac:dyDescent="0.35">
      <c r="B16" s="124">
        <v>0.44</v>
      </c>
      <c r="C16" s="12" t="s">
        <v>6</v>
      </c>
      <c r="D16" s="5" t="s">
        <v>7</v>
      </c>
      <c r="E16" s="5" t="s">
        <v>6</v>
      </c>
      <c r="F16" s="5" t="s">
        <v>6</v>
      </c>
      <c r="G16" s="13" t="s">
        <v>6</v>
      </c>
      <c r="H16" s="44">
        <f t="shared" si="1"/>
        <v>110</v>
      </c>
      <c r="I16" s="45">
        <f t="shared" si="0"/>
        <v>132</v>
      </c>
      <c r="J16" s="45">
        <f t="shared" si="0"/>
        <v>176</v>
      </c>
      <c r="K16" s="47">
        <f t="shared" si="0"/>
        <v>264</v>
      </c>
      <c r="L16" s="109" cm="1">
        <f t="array" ref="L16">IFERROR(INDEX(H16:K16,1,L$13),0)</f>
        <v>0</v>
      </c>
      <c r="M16" s="67">
        <v>1.5</v>
      </c>
      <c r="N16" s="12" t="s">
        <v>6</v>
      </c>
      <c r="O16" s="5" t="s">
        <v>7</v>
      </c>
      <c r="P16" s="5" t="s">
        <v>6</v>
      </c>
      <c r="Q16" s="13" t="s">
        <v>6</v>
      </c>
      <c r="R16" s="52">
        <f t="shared" ref="R16:R29" si="5">$M16*R$13</f>
        <v>375</v>
      </c>
      <c r="S16" s="53">
        <f t="shared" si="2"/>
        <v>450</v>
      </c>
      <c r="T16" s="53">
        <f t="shared" si="2"/>
        <v>600</v>
      </c>
      <c r="U16" s="54">
        <f t="shared" si="2"/>
        <v>900</v>
      </c>
      <c r="V16" s="107" cm="1">
        <f t="array" ref="V16">IFERROR(INDEX(R16:U16,1,V$13),0)</f>
        <v>0</v>
      </c>
      <c r="W16" s="67">
        <v>1.5</v>
      </c>
      <c r="X16" s="12" t="s">
        <v>6</v>
      </c>
      <c r="Y16" s="5" t="s">
        <v>7</v>
      </c>
      <c r="Z16" s="5" t="s">
        <v>6</v>
      </c>
      <c r="AA16" s="13" t="s">
        <v>6</v>
      </c>
      <c r="AB16" s="52">
        <f t="shared" ref="AB16:AB29" si="6">$W16*AB$13</f>
        <v>375</v>
      </c>
      <c r="AC16" s="53">
        <f t="shared" si="3"/>
        <v>450</v>
      </c>
      <c r="AD16" s="53">
        <f t="shared" si="3"/>
        <v>600</v>
      </c>
      <c r="AE16" s="54">
        <f t="shared" si="3"/>
        <v>900</v>
      </c>
      <c r="AF16" s="107" cm="1">
        <f t="array" ref="AF16">IFERROR(INDEX(AB16:AE16,1,AF$13),0)</f>
        <v>0</v>
      </c>
      <c r="AG16" s="128">
        <v>0.25</v>
      </c>
      <c r="AH16" s="12" t="s">
        <v>6</v>
      </c>
      <c r="AI16" s="5" t="s">
        <v>7</v>
      </c>
      <c r="AJ16" s="13" t="s">
        <v>6</v>
      </c>
      <c r="AK16" s="58">
        <f t="shared" ref="AK16:AK21" si="7">$AG16*AK$13</f>
        <v>62.5</v>
      </c>
      <c r="AL16" s="59">
        <f t="shared" si="4"/>
        <v>75</v>
      </c>
      <c r="AM16" s="53">
        <f t="shared" si="4"/>
        <v>100</v>
      </c>
      <c r="AN16" s="60">
        <f t="shared" si="4"/>
        <v>150</v>
      </c>
      <c r="AO16" s="107" cm="1">
        <f t="array" ref="AO16">IFERROR(INDEX(AK16:AN16,1,AO$13),0)</f>
        <v>0</v>
      </c>
    </row>
    <row r="17" spans="2:41" ht="30" customHeight="1" x14ac:dyDescent="0.35">
      <c r="B17" s="124">
        <v>0.46</v>
      </c>
      <c r="C17" s="12" t="s">
        <v>7</v>
      </c>
      <c r="D17" s="5" t="s">
        <v>7</v>
      </c>
      <c r="E17" s="5" t="s">
        <v>6</v>
      </c>
      <c r="F17" s="5" t="s">
        <v>6</v>
      </c>
      <c r="G17" s="13" t="s">
        <v>6</v>
      </c>
      <c r="H17" s="44">
        <f t="shared" si="1"/>
        <v>115</v>
      </c>
      <c r="I17" s="45">
        <f t="shared" si="0"/>
        <v>138</v>
      </c>
      <c r="J17" s="45">
        <f t="shared" si="0"/>
        <v>184</v>
      </c>
      <c r="K17" s="47">
        <f t="shared" si="0"/>
        <v>276</v>
      </c>
      <c r="L17" s="109" cm="1">
        <f t="array" ref="L17">IFERROR(INDEX(H17:K17,1,L$13),0)</f>
        <v>0</v>
      </c>
      <c r="M17" s="67">
        <v>2</v>
      </c>
      <c r="N17" s="12" t="s">
        <v>6</v>
      </c>
      <c r="O17" s="5" t="s">
        <v>6</v>
      </c>
      <c r="P17" s="5" t="s">
        <v>7</v>
      </c>
      <c r="Q17" s="13" t="s">
        <v>6</v>
      </c>
      <c r="R17" s="52">
        <f t="shared" si="5"/>
        <v>500</v>
      </c>
      <c r="S17" s="53">
        <f t="shared" si="2"/>
        <v>600</v>
      </c>
      <c r="T17" s="53">
        <f t="shared" si="2"/>
        <v>800</v>
      </c>
      <c r="U17" s="54">
        <f t="shared" si="2"/>
        <v>1200</v>
      </c>
      <c r="V17" s="107" cm="1">
        <f t="array" ref="V17">IFERROR(INDEX(R17:U17,1,V$13),0)</f>
        <v>0</v>
      </c>
      <c r="W17" s="67">
        <v>2</v>
      </c>
      <c r="X17" s="120" t="s">
        <v>6</v>
      </c>
      <c r="Y17" s="64" t="s">
        <v>6</v>
      </c>
      <c r="Z17" s="64" t="s">
        <v>13</v>
      </c>
      <c r="AA17" s="126" t="s">
        <v>6</v>
      </c>
      <c r="AB17" s="52">
        <f t="shared" si="6"/>
        <v>500</v>
      </c>
      <c r="AC17" s="53">
        <f t="shared" si="3"/>
        <v>600</v>
      </c>
      <c r="AD17" s="53">
        <f t="shared" si="3"/>
        <v>800</v>
      </c>
      <c r="AE17" s="54">
        <f t="shared" si="3"/>
        <v>1200</v>
      </c>
      <c r="AF17" s="107" cm="1">
        <f t="array" ref="AF17">IFERROR(INDEX(AB17:AE17,1,AF$13),0)</f>
        <v>0</v>
      </c>
      <c r="AG17" s="128">
        <v>0.45</v>
      </c>
      <c r="AH17" s="12" t="s">
        <v>7</v>
      </c>
      <c r="AI17" s="5" t="s">
        <v>7</v>
      </c>
      <c r="AJ17" s="13" t="s">
        <v>6</v>
      </c>
      <c r="AK17" s="58">
        <f t="shared" si="7"/>
        <v>112.5</v>
      </c>
      <c r="AL17" s="59">
        <f t="shared" si="4"/>
        <v>135</v>
      </c>
      <c r="AM17" s="53">
        <f t="shared" si="4"/>
        <v>180</v>
      </c>
      <c r="AN17" s="60">
        <f t="shared" si="4"/>
        <v>270</v>
      </c>
      <c r="AO17" s="107" cm="1">
        <f t="array" ref="AO17">IFERROR(INDEX(AK17:AN17,1,AO$13),0)</f>
        <v>0</v>
      </c>
    </row>
    <row r="18" spans="2:41" ht="30" customHeight="1" x14ac:dyDescent="0.35">
      <c r="B18" s="124">
        <v>0.48000000000000004</v>
      </c>
      <c r="C18" s="12" t="s">
        <v>6</v>
      </c>
      <c r="D18" s="5" t="s">
        <v>6</v>
      </c>
      <c r="E18" s="5" t="s">
        <v>7</v>
      </c>
      <c r="F18" s="5" t="s">
        <v>6</v>
      </c>
      <c r="G18" s="13" t="s">
        <v>6</v>
      </c>
      <c r="H18" s="44">
        <f t="shared" si="1"/>
        <v>120.00000000000001</v>
      </c>
      <c r="I18" s="45">
        <f t="shared" si="0"/>
        <v>144</v>
      </c>
      <c r="J18" s="45">
        <f t="shared" si="0"/>
        <v>192.00000000000003</v>
      </c>
      <c r="K18" s="47">
        <f t="shared" si="0"/>
        <v>288</v>
      </c>
      <c r="L18" s="109" cm="1">
        <f t="array" ref="L18">IFERROR(INDEX(H18:K18,1,L$13),0)</f>
        <v>0</v>
      </c>
      <c r="M18" s="67">
        <v>2.5</v>
      </c>
      <c r="N18" s="120" t="s">
        <v>13</v>
      </c>
      <c r="O18" s="64" t="s">
        <v>13</v>
      </c>
      <c r="P18" s="64" t="s">
        <v>6</v>
      </c>
      <c r="Q18" s="13" t="s">
        <v>6</v>
      </c>
      <c r="R18" s="52">
        <f t="shared" si="5"/>
        <v>625</v>
      </c>
      <c r="S18" s="53">
        <f t="shared" si="2"/>
        <v>750</v>
      </c>
      <c r="T18" s="53">
        <f t="shared" si="2"/>
        <v>1000</v>
      </c>
      <c r="U18" s="54">
        <f t="shared" si="2"/>
        <v>1500</v>
      </c>
      <c r="V18" s="107" cm="1">
        <f t="array" ref="V18">IFERROR(INDEX(R18:U18,1,V$13),0)</f>
        <v>0</v>
      </c>
      <c r="W18" s="67">
        <v>2.5</v>
      </c>
      <c r="X18" s="120" t="s">
        <v>13</v>
      </c>
      <c r="Y18" s="64" t="s">
        <v>13</v>
      </c>
      <c r="Z18" s="64" t="s">
        <v>6</v>
      </c>
      <c r="AA18" s="126" t="s">
        <v>6</v>
      </c>
      <c r="AB18" s="52">
        <f t="shared" si="6"/>
        <v>625</v>
      </c>
      <c r="AC18" s="53">
        <f t="shared" si="3"/>
        <v>750</v>
      </c>
      <c r="AD18" s="53">
        <f t="shared" si="3"/>
        <v>1000</v>
      </c>
      <c r="AE18" s="54">
        <f t="shared" si="3"/>
        <v>1500</v>
      </c>
      <c r="AF18" s="107" cm="1">
        <f t="array" ref="AF18">IFERROR(INDEX(AB18:AE18,1,AF$13),0)</f>
        <v>0</v>
      </c>
      <c r="AG18" s="128">
        <v>0.55000000000000004</v>
      </c>
      <c r="AH18" s="12" t="s">
        <v>6</v>
      </c>
      <c r="AI18" s="5" t="s">
        <v>6</v>
      </c>
      <c r="AJ18" s="13" t="s">
        <v>7</v>
      </c>
      <c r="AK18" s="58">
        <f t="shared" si="7"/>
        <v>137.5</v>
      </c>
      <c r="AL18" s="59">
        <f t="shared" si="4"/>
        <v>165</v>
      </c>
      <c r="AM18" s="53">
        <f t="shared" si="4"/>
        <v>220.00000000000003</v>
      </c>
      <c r="AN18" s="60">
        <f t="shared" si="4"/>
        <v>330</v>
      </c>
      <c r="AO18" s="107" cm="1">
        <f t="array" ref="AO18">IFERROR(INDEX(AK18:AN18,1,AO$13),0)</f>
        <v>0</v>
      </c>
    </row>
    <row r="19" spans="2:41" ht="30" customHeight="1" x14ac:dyDescent="0.35">
      <c r="B19" s="124">
        <v>0.5</v>
      </c>
      <c r="C19" s="12" t="s">
        <v>7</v>
      </c>
      <c r="D19" s="5" t="s">
        <v>6</v>
      </c>
      <c r="E19" s="5" t="s">
        <v>7</v>
      </c>
      <c r="F19" s="5" t="s">
        <v>6</v>
      </c>
      <c r="G19" s="13" t="s">
        <v>6</v>
      </c>
      <c r="H19" s="44">
        <f t="shared" si="1"/>
        <v>125</v>
      </c>
      <c r="I19" s="45">
        <f t="shared" si="0"/>
        <v>150</v>
      </c>
      <c r="J19" s="45">
        <f t="shared" si="0"/>
        <v>200</v>
      </c>
      <c r="K19" s="47">
        <f t="shared" si="0"/>
        <v>300</v>
      </c>
      <c r="L19" s="109" cm="1">
        <f t="array" ref="L19">IFERROR(INDEX(H19:K19,1,L$13),0)</f>
        <v>0</v>
      </c>
      <c r="M19" s="67">
        <v>3</v>
      </c>
      <c r="N19" s="12" t="s">
        <v>7</v>
      </c>
      <c r="O19" s="5" t="s">
        <v>6</v>
      </c>
      <c r="P19" s="5" t="s">
        <v>7</v>
      </c>
      <c r="Q19" s="13" t="s">
        <v>6</v>
      </c>
      <c r="R19" s="52">
        <f t="shared" si="5"/>
        <v>750</v>
      </c>
      <c r="S19" s="53">
        <f t="shared" si="2"/>
        <v>900</v>
      </c>
      <c r="T19" s="53">
        <f t="shared" si="2"/>
        <v>1200</v>
      </c>
      <c r="U19" s="54">
        <f t="shared" si="2"/>
        <v>1800</v>
      </c>
      <c r="V19" s="107" cm="1">
        <f t="array" ref="V19">IFERROR(INDEX(R19:U19,1,V$13),0)</f>
        <v>0</v>
      </c>
      <c r="W19" s="67">
        <v>3</v>
      </c>
      <c r="X19" s="12" t="s">
        <v>7</v>
      </c>
      <c r="Y19" s="5" t="s">
        <v>6</v>
      </c>
      <c r="Z19" s="5" t="s">
        <v>7</v>
      </c>
      <c r="AA19" s="13" t="s">
        <v>6</v>
      </c>
      <c r="AB19" s="52">
        <f t="shared" si="6"/>
        <v>750</v>
      </c>
      <c r="AC19" s="53">
        <f t="shared" si="3"/>
        <v>900</v>
      </c>
      <c r="AD19" s="53">
        <f t="shared" si="3"/>
        <v>1200</v>
      </c>
      <c r="AE19" s="54">
        <f t="shared" si="3"/>
        <v>1800</v>
      </c>
      <c r="AF19" s="107" cm="1">
        <f t="array" ref="AF19">IFERROR(INDEX(AB19:AE19,1,AF$13),0)</f>
        <v>0</v>
      </c>
      <c r="AG19" s="128">
        <v>0.75</v>
      </c>
      <c r="AH19" s="12" t="s">
        <v>7</v>
      </c>
      <c r="AI19" s="5" t="s">
        <v>6</v>
      </c>
      <c r="AJ19" s="13" t="s">
        <v>7</v>
      </c>
      <c r="AK19" s="58">
        <f t="shared" si="7"/>
        <v>187.5</v>
      </c>
      <c r="AL19" s="59">
        <f t="shared" si="4"/>
        <v>225</v>
      </c>
      <c r="AM19" s="53">
        <f t="shared" si="4"/>
        <v>300</v>
      </c>
      <c r="AN19" s="60">
        <f t="shared" si="4"/>
        <v>450</v>
      </c>
      <c r="AO19" s="107" cm="1">
        <f t="array" ref="AO19">IFERROR(INDEX(AK19:AN19,1,AO$13),0)</f>
        <v>0</v>
      </c>
    </row>
    <row r="20" spans="2:41" ht="30" customHeight="1" x14ac:dyDescent="0.35">
      <c r="B20" s="124">
        <v>0.52</v>
      </c>
      <c r="C20" s="12" t="s">
        <v>6</v>
      </c>
      <c r="D20" s="5" t="s">
        <v>7</v>
      </c>
      <c r="E20" s="5" t="s">
        <v>7</v>
      </c>
      <c r="F20" s="5" t="s">
        <v>6</v>
      </c>
      <c r="G20" s="13" t="s">
        <v>6</v>
      </c>
      <c r="H20" s="44">
        <f t="shared" si="1"/>
        <v>130</v>
      </c>
      <c r="I20" s="45">
        <f t="shared" si="0"/>
        <v>156</v>
      </c>
      <c r="J20" s="45">
        <f t="shared" si="0"/>
        <v>208</v>
      </c>
      <c r="K20" s="47">
        <f t="shared" si="0"/>
        <v>312</v>
      </c>
      <c r="L20" s="109" cm="1">
        <f t="array" ref="L20">IFERROR(INDEX(H20:K20,1,L$13),0)</f>
        <v>0</v>
      </c>
      <c r="M20" s="67">
        <v>3.5</v>
      </c>
      <c r="N20" s="12" t="s">
        <v>6</v>
      </c>
      <c r="O20" s="5" t="s">
        <v>7</v>
      </c>
      <c r="P20" s="5" t="s">
        <v>7</v>
      </c>
      <c r="Q20" s="13" t="s">
        <v>6</v>
      </c>
      <c r="R20" s="52">
        <f t="shared" si="5"/>
        <v>875</v>
      </c>
      <c r="S20" s="53">
        <f t="shared" si="2"/>
        <v>1050</v>
      </c>
      <c r="T20" s="53">
        <f t="shared" si="2"/>
        <v>1400</v>
      </c>
      <c r="U20" s="54">
        <f t="shared" si="2"/>
        <v>2100</v>
      </c>
      <c r="V20" s="107" cm="1">
        <f t="array" ref="V20">IFERROR(INDEX(R20:U20,1,V$13),0)</f>
        <v>0</v>
      </c>
      <c r="W20" s="67">
        <v>3.5</v>
      </c>
      <c r="X20" s="12" t="s">
        <v>6</v>
      </c>
      <c r="Y20" s="5" t="s">
        <v>7</v>
      </c>
      <c r="Z20" s="5" t="s">
        <v>7</v>
      </c>
      <c r="AA20" s="13" t="s">
        <v>6</v>
      </c>
      <c r="AB20" s="52">
        <f t="shared" si="6"/>
        <v>875</v>
      </c>
      <c r="AC20" s="53">
        <f t="shared" si="3"/>
        <v>1050</v>
      </c>
      <c r="AD20" s="53">
        <f t="shared" si="3"/>
        <v>1400</v>
      </c>
      <c r="AE20" s="54">
        <f t="shared" si="3"/>
        <v>2100</v>
      </c>
      <c r="AF20" s="107" cm="1">
        <f t="array" ref="AF20">IFERROR(INDEX(AB20:AE20,1,AF$13),0)</f>
        <v>0</v>
      </c>
      <c r="AG20" s="128">
        <v>0.8</v>
      </c>
      <c r="AH20" s="12" t="s">
        <v>6</v>
      </c>
      <c r="AI20" s="5" t="s">
        <v>7</v>
      </c>
      <c r="AJ20" s="13" t="s">
        <v>7</v>
      </c>
      <c r="AK20" s="58">
        <f t="shared" si="7"/>
        <v>200</v>
      </c>
      <c r="AL20" s="59">
        <f t="shared" si="4"/>
        <v>240</v>
      </c>
      <c r="AM20" s="53">
        <f t="shared" si="4"/>
        <v>320</v>
      </c>
      <c r="AN20" s="60">
        <f t="shared" si="4"/>
        <v>480</v>
      </c>
      <c r="AO20" s="107" cm="1">
        <f t="array" ref="AO20">IFERROR(INDEX(AK20:AN20,1,AO$13),0)</f>
        <v>0</v>
      </c>
    </row>
    <row r="21" spans="2:41" ht="30" customHeight="1" thickBot="1" x14ac:dyDescent="0.4">
      <c r="B21" s="124">
        <v>0.54</v>
      </c>
      <c r="C21" s="12" t="s">
        <v>7</v>
      </c>
      <c r="D21" s="5" t="s">
        <v>7</v>
      </c>
      <c r="E21" s="5" t="s">
        <v>7</v>
      </c>
      <c r="F21" s="5" t="s">
        <v>6</v>
      </c>
      <c r="G21" s="13" t="s">
        <v>6</v>
      </c>
      <c r="H21" s="44">
        <f t="shared" si="1"/>
        <v>135</v>
      </c>
      <c r="I21" s="45">
        <f t="shared" si="0"/>
        <v>162</v>
      </c>
      <c r="J21" s="45">
        <f t="shared" si="0"/>
        <v>216</v>
      </c>
      <c r="K21" s="47">
        <f t="shared" si="0"/>
        <v>324</v>
      </c>
      <c r="L21" s="109" cm="1">
        <f t="array" ref="L21">IFERROR(INDEX(H21:K21,1,L$13),0)</f>
        <v>0</v>
      </c>
      <c r="M21" s="67">
        <v>4.5</v>
      </c>
      <c r="N21" s="12" t="s">
        <v>7</v>
      </c>
      <c r="O21" s="5" t="s">
        <v>7</v>
      </c>
      <c r="P21" s="5" t="s">
        <v>7</v>
      </c>
      <c r="Q21" s="13" t="s">
        <v>6</v>
      </c>
      <c r="R21" s="52">
        <f t="shared" si="5"/>
        <v>1125</v>
      </c>
      <c r="S21" s="53">
        <f t="shared" si="2"/>
        <v>1350</v>
      </c>
      <c r="T21" s="53">
        <f t="shared" si="2"/>
        <v>1800</v>
      </c>
      <c r="U21" s="54">
        <f t="shared" si="2"/>
        <v>2700</v>
      </c>
      <c r="V21" s="107" cm="1">
        <f t="array" ref="V21">IFERROR(INDEX(R21:U21,1,V$13),0)</f>
        <v>0</v>
      </c>
      <c r="W21" s="67">
        <v>4.5</v>
      </c>
      <c r="X21" s="12" t="s">
        <v>7</v>
      </c>
      <c r="Y21" s="5" t="s">
        <v>7</v>
      </c>
      <c r="Z21" s="5" t="s">
        <v>7</v>
      </c>
      <c r="AA21" s="13" t="s">
        <v>6</v>
      </c>
      <c r="AB21" s="52">
        <f t="shared" si="6"/>
        <v>1125</v>
      </c>
      <c r="AC21" s="53">
        <f t="shared" si="3"/>
        <v>1350</v>
      </c>
      <c r="AD21" s="53">
        <f t="shared" si="3"/>
        <v>1800</v>
      </c>
      <c r="AE21" s="54">
        <f t="shared" si="3"/>
        <v>2700</v>
      </c>
      <c r="AF21" s="107" cm="1">
        <f t="array" ref="AF21">IFERROR(INDEX(AB21:AE21,1,AF$13),0)</f>
        <v>0</v>
      </c>
      <c r="AG21" s="129">
        <v>1</v>
      </c>
      <c r="AH21" s="27" t="s">
        <v>7</v>
      </c>
      <c r="AI21" s="14" t="s">
        <v>7</v>
      </c>
      <c r="AJ21" s="15" t="s">
        <v>7</v>
      </c>
      <c r="AK21" s="61">
        <f t="shared" si="7"/>
        <v>250</v>
      </c>
      <c r="AL21" s="62">
        <f t="shared" si="4"/>
        <v>300</v>
      </c>
      <c r="AM21" s="56">
        <f t="shared" si="4"/>
        <v>400</v>
      </c>
      <c r="AN21" s="63">
        <f t="shared" si="4"/>
        <v>600</v>
      </c>
      <c r="AO21" s="107" cm="1">
        <f t="array" ref="AO21">IFERROR(INDEX(AK21:AN21,1,AO$13),0)</f>
        <v>0</v>
      </c>
    </row>
    <row r="22" spans="2:41" ht="30" customHeight="1" x14ac:dyDescent="0.35">
      <c r="B22" s="124">
        <v>0.56000000000000005</v>
      </c>
      <c r="C22" s="12" t="s">
        <v>6</v>
      </c>
      <c r="D22" s="5" t="s">
        <v>6</v>
      </c>
      <c r="E22" s="5" t="s">
        <v>6</v>
      </c>
      <c r="F22" s="5" t="s">
        <v>7</v>
      </c>
      <c r="G22" s="13" t="s">
        <v>6</v>
      </c>
      <c r="H22" s="44">
        <f t="shared" si="1"/>
        <v>140</v>
      </c>
      <c r="I22" s="45">
        <f t="shared" si="0"/>
        <v>168.00000000000003</v>
      </c>
      <c r="J22" s="45">
        <f t="shared" si="0"/>
        <v>224.00000000000003</v>
      </c>
      <c r="K22" s="47">
        <f t="shared" si="0"/>
        <v>336.00000000000006</v>
      </c>
      <c r="L22" s="109" cm="1">
        <f t="array" ref="L22">IFERROR(INDEX(H22:K22,1,L$13),0)</f>
        <v>0</v>
      </c>
      <c r="M22" s="67">
        <v>5.5</v>
      </c>
      <c r="N22" s="12" t="s">
        <v>6</v>
      </c>
      <c r="O22" s="5" t="s">
        <v>6</v>
      </c>
      <c r="P22" s="5" t="s">
        <v>6</v>
      </c>
      <c r="Q22" s="13" t="s">
        <v>7</v>
      </c>
      <c r="R22" s="52">
        <f t="shared" si="5"/>
        <v>1375</v>
      </c>
      <c r="S22" s="53">
        <f t="shared" si="2"/>
        <v>1650</v>
      </c>
      <c r="T22" s="53">
        <f t="shared" si="2"/>
        <v>2200</v>
      </c>
      <c r="U22" s="54">
        <f t="shared" si="2"/>
        <v>3300</v>
      </c>
      <c r="V22" s="107" cm="1">
        <f t="array" ref="V22">IFERROR(INDEX(R22:U22,1,V$13),0)</f>
        <v>0</v>
      </c>
      <c r="W22" s="67">
        <v>5.5</v>
      </c>
      <c r="X22" s="12" t="s">
        <v>6</v>
      </c>
      <c r="Y22" s="5" t="s">
        <v>6</v>
      </c>
      <c r="Z22" s="5" t="s">
        <v>6</v>
      </c>
      <c r="AA22" s="13" t="s">
        <v>7</v>
      </c>
      <c r="AB22" s="52">
        <f t="shared" si="6"/>
        <v>1375</v>
      </c>
      <c r="AC22" s="53">
        <f t="shared" si="3"/>
        <v>1650</v>
      </c>
      <c r="AD22" s="53">
        <f t="shared" si="3"/>
        <v>2200</v>
      </c>
      <c r="AE22" s="54">
        <f t="shared" si="3"/>
        <v>3300</v>
      </c>
      <c r="AF22" s="107" cm="1">
        <f t="array" ref="AF22">IFERROR(INDEX(AB22:AE22,1,AF$13),0)</f>
        <v>0</v>
      </c>
    </row>
    <row r="23" spans="2:41" ht="30" customHeight="1" x14ac:dyDescent="0.35">
      <c r="B23" s="124">
        <v>0.58000000000000007</v>
      </c>
      <c r="C23" s="12" t="s">
        <v>7</v>
      </c>
      <c r="D23" s="5" t="s">
        <v>6</v>
      </c>
      <c r="E23" s="5" t="s">
        <v>6</v>
      </c>
      <c r="F23" s="5" t="s">
        <v>7</v>
      </c>
      <c r="G23" s="13" t="s">
        <v>6</v>
      </c>
      <c r="H23" s="44">
        <f t="shared" si="1"/>
        <v>145.00000000000003</v>
      </c>
      <c r="I23" s="45">
        <f t="shared" si="0"/>
        <v>174.00000000000003</v>
      </c>
      <c r="J23" s="45">
        <f t="shared" si="0"/>
        <v>232.00000000000003</v>
      </c>
      <c r="K23" s="47">
        <f t="shared" si="0"/>
        <v>348.00000000000006</v>
      </c>
      <c r="L23" s="109" cm="1">
        <f t="array" ref="L23">IFERROR(INDEX(H23:K23,1,L$13),0)</f>
        <v>0</v>
      </c>
      <c r="M23" s="67">
        <v>6.5</v>
      </c>
      <c r="N23" s="12" t="s">
        <v>7</v>
      </c>
      <c r="O23" s="5" t="s">
        <v>6</v>
      </c>
      <c r="P23" s="5" t="s">
        <v>6</v>
      </c>
      <c r="Q23" s="13" t="s">
        <v>7</v>
      </c>
      <c r="R23" s="52">
        <f t="shared" si="5"/>
        <v>1625</v>
      </c>
      <c r="S23" s="53">
        <f t="shared" si="2"/>
        <v>1950</v>
      </c>
      <c r="T23" s="53">
        <f t="shared" si="2"/>
        <v>2600</v>
      </c>
      <c r="U23" s="54">
        <f t="shared" si="2"/>
        <v>3900</v>
      </c>
      <c r="V23" s="107" cm="1">
        <f t="array" ref="V23">IFERROR(INDEX(R23:U23,1,V$13),0)</f>
        <v>0</v>
      </c>
      <c r="W23" s="67">
        <v>6.5</v>
      </c>
      <c r="X23" s="12" t="s">
        <v>7</v>
      </c>
      <c r="Y23" s="5" t="s">
        <v>6</v>
      </c>
      <c r="Z23" s="5" t="s">
        <v>6</v>
      </c>
      <c r="AA23" s="13" t="s">
        <v>7</v>
      </c>
      <c r="AB23" s="52">
        <f t="shared" si="6"/>
        <v>1625</v>
      </c>
      <c r="AC23" s="53">
        <f t="shared" si="3"/>
        <v>1950</v>
      </c>
      <c r="AD23" s="53">
        <f t="shared" si="3"/>
        <v>2600</v>
      </c>
      <c r="AE23" s="54">
        <f t="shared" si="3"/>
        <v>3900</v>
      </c>
      <c r="AF23" s="107" cm="1">
        <f t="array" ref="AF23">IFERROR(INDEX(AB23:AE23,1,AF$13),0)</f>
        <v>0</v>
      </c>
    </row>
    <row r="24" spans="2:41" ht="30" customHeight="1" x14ac:dyDescent="0.35">
      <c r="B24" s="124">
        <v>0.6</v>
      </c>
      <c r="C24" s="12" t="s">
        <v>6</v>
      </c>
      <c r="D24" s="5" t="s">
        <v>7</v>
      </c>
      <c r="E24" s="5" t="s">
        <v>6</v>
      </c>
      <c r="F24" s="5" t="s">
        <v>7</v>
      </c>
      <c r="G24" s="13" t="s">
        <v>6</v>
      </c>
      <c r="H24" s="44">
        <f t="shared" si="1"/>
        <v>150</v>
      </c>
      <c r="I24" s="45">
        <f t="shared" si="0"/>
        <v>180</v>
      </c>
      <c r="J24" s="45">
        <f t="shared" si="0"/>
        <v>240</v>
      </c>
      <c r="K24" s="47">
        <f t="shared" si="0"/>
        <v>360</v>
      </c>
      <c r="L24" s="109" cm="1">
        <f t="array" ref="L24">IFERROR(INDEX(H24:K24,1,L$13),0)</f>
        <v>0</v>
      </c>
      <c r="M24" s="67">
        <v>7</v>
      </c>
      <c r="N24" s="12" t="s">
        <v>6</v>
      </c>
      <c r="O24" s="5" t="s">
        <v>7</v>
      </c>
      <c r="P24" s="5" t="s">
        <v>6</v>
      </c>
      <c r="Q24" s="13" t="s">
        <v>7</v>
      </c>
      <c r="R24" s="52">
        <f t="shared" si="5"/>
        <v>1750</v>
      </c>
      <c r="S24" s="53">
        <f t="shared" si="2"/>
        <v>2100</v>
      </c>
      <c r="T24" s="53">
        <f t="shared" si="2"/>
        <v>2800</v>
      </c>
      <c r="U24" s="54">
        <f t="shared" si="2"/>
        <v>4200</v>
      </c>
      <c r="V24" s="107" cm="1">
        <f t="array" ref="V24">IFERROR(INDEX(R24:U24,1,V$13),0)</f>
        <v>0</v>
      </c>
      <c r="W24" s="67">
        <v>7</v>
      </c>
      <c r="X24" s="12" t="s">
        <v>6</v>
      </c>
      <c r="Y24" s="5" t="s">
        <v>7</v>
      </c>
      <c r="Z24" s="5" t="s">
        <v>6</v>
      </c>
      <c r="AA24" s="13" t="s">
        <v>7</v>
      </c>
      <c r="AB24" s="52">
        <f t="shared" si="6"/>
        <v>1750</v>
      </c>
      <c r="AC24" s="53">
        <f t="shared" si="3"/>
        <v>2100</v>
      </c>
      <c r="AD24" s="53">
        <f t="shared" si="3"/>
        <v>2800</v>
      </c>
      <c r="AE24" s="54">
        <f t="shared" si="3"/>
        <v>4200</v>
      </c>
      <c r="AF24" s="107" cm="1">
        <f t="array" ref="AF24">IFERROR(INDEX(AB24:AE24,1,AF$13),0)</f>
        <v>0</v>
      </c>
    </row>
    <row r="25" spans="2:41" ht="30" customHeight="1" x14ac:dyDescent="0.35">
      <c r="B25" s="124">
        <v>0.62</v>
      </c>
      <c r="C25" s="12" t="s">
        <v>7</v>
      </c>
      <c r="D25" s="5" t="s">
        <v>7</v>
      </c>
      <c r="E25" s="5" t="s">
        <v>6</v>
      </c>
      <c r="F25" s="5" t="s">
        <v>7</v>
      </c>
      <c r="G25" s="13" t="s">
        <v>6</v>
      </c>
      <c r="H25" s="44">
        <f t="shared" si="1"/>
        <v>155</v>
      </c>
      <c r="I25" s="45">
        <f t="shared" si="0"/>
        <v>186</v>
      </c>
      <c r="J25" s="45">
        <f t="shared" si="0"/>
        <v>248</v>
      </c>
      <c r="K25" s="47">
        <f t="shared" si="0"/>
        <v>372</v>
      </c>
      <c r="L25" s="109" cm="1">
        <f t="array" ref="L25">IFERROR(INDEX(H25:K25,1,L$13),0)</f>
        <v>0</v>
      </c>
      <c r="M25" s="67">
        <v>7.5</v>
      </c>
      <c r="N25" s="121" t="s">
        <v>14</v>
      </c>
      <c r="O25" s="65" t="s">
        <v>14</v>
      </c>
      <c r="P25" s="65" t="s">
        <v>7</v>
      </c>
      <c r="Q25" s="122" t="s">
        <v>7</v>
      </c>
      <c r="R25" s="52">
        <f t="shared" si="5"/>
        <v>1875</v>
      </c>
      <c r="S25" s="53">
        <f t="shared" si="2"/>
        <v>2250</v>
      </c>
      <c r="T25" s="53">
        <f t="shared" si="2"/>
        <v>3000</v>
      </c>
      <c r="U25" s="54">
        <f t="shared" si="2"/>
        <v>4500</v>
      </c>
      <c r="V25" s="107" cm="1">
        <f t="array" ref="V25">IFERROR(INDEX(R25:U25,1,V$13),0)</f>
        <v>0</v>
      </c>
      <c r="W25" s="67">
        <v>7.5</v>
      </c>
      <c r="X25" s="120" t="s">
        <v>6</v>
      </c>
      <c r="Y25" s="64" t="s">
        <v>6</v>
      </c>
      <c r="Z25" s="64" t="s">
        <v>13</v>
      </c>
      <c r="AA25" s="126" t="s">
        <v>13</v>
      </c>
      <c r="AB25" s="52">
        <f t="shared" si="6"/>
        <v>1875</v>
      </c>
      <c r="AC25" s="53">
        <f t="shared" si="3"/>
        <v>2250</v>
      </c>
      <c r="AD25" s="53">
        <f t="shared" si="3"/>
        <v>3000</v>
      </c>
      <c r="AE25" s="54">
        <f t="shared" si="3"/>
        <v>4500</v>
      </c>
      <c r="AF25" s="107" cm="1">
        <f t="array" ref="AF25">IFERROR(INDEX(AB25:AE25,1,AF$13),0)</f>
        <v>0</v>
      </c>
    </row>
    <row r="26" spans="2:41" ht="30" customHeight="1" x14ac:dyDescent="0.35">
      <c r="B26" s="124">
        <v>0.64</v>
      </c>
      <c r="C26" s="12" t="s">
        <v>6</v>
      </c>
      <c r="D26" s="5" t="s">
        <v>6</v>
      </c>
      <c r="E26" s="5" t="s">
        <v>7</v>
      </c>
      <c r="F26" s="5" t="s">
        <v>7</v>
      </c>
      <c r="G26" s="13" t="s">
        <v>6</v>
      </c>
      <c r="H26" s="44">
        <f t="shared" si="1"/>
        <v>160</v>
      </c>
      <c r="I26" s="45">
        <f t="shared" si="0"/>
        <v>192</v>
      </c>
      <c r="J26" s="45">
        <f t="shared" si="0"/>
        <v>256</v>
      </c>
      <c r="K26" s="47">
        <f t="shared" si="0"/>
        <v>384</v>
      </c>
      <c r="L26" s="109" cm="1">
        <f t="array" ref="L26">IFERROR(INDEX(H26:K26,1,L$13),0)</f>
        <v>0</v>
      </c>
      <c r="M26" s="67">
        <v>8</v>
      </c>
      <c r="N26" s="121" t="s">
        <v>7</v>
      </c>
      <c r="O26" s="65" t="s">
        <v>7</v>
      </c>
      <c r="P26" s="65" t="s">
        <v>14</v>
      </c>
      <c r="Q26" s="122" t="s">
        <v>7</v>
      </c>
      <c r="R26" s="52">
        <f t="shared" si="5"/>
        <v>2000</v>
      </c>
      <c r="S26" s="53">
        <f t="shared" si="2"/>
        <v>2400</v>
      </c>
      <c r="T26" s="53">
        <f t="shared" si="2"/>
        <v>3200</v>
      </c>
      <c r="U26" s="54">
        <f t="shared" si="2"/>
        <v>4800</v>
      </c>
      <c r="V26" s="107" cm="1">
        <f t="array" ref="V26">IFERROR(INDEX(R26:U26,1,V$13),0)</f>
        <v>0</v>
      </c>
      <c r="W26" s="67">
        <v>8</v>
      </c>
      <c r="X26" s="120" t="s">
        <v>13</v>
      </c>
      <c r="Y26" s="64" t="s">
        <v>13</v>
      </c>
      <c r="Z26" s="64" t="s">
        <v>6</v>
      </c>
      <c r="AA26" s="126" t="s">
        <v>13</v>
      </c>
      <c r="AB26" s="52">
        <f t="shared" si="6"/>
        <v>2000</v>
      </c>
      <c r="AC26" s="53">
        <f t="shared" si="3"/>
        <v>2400</v>
      </c>
      <c r="AD26" s="53">
        <f t="shared" si="3"/>
        <v>3200</v>
      </c>
      <c r="AE26" s="54">
        <f t="shared" si="3"/>
        <v>4800</v>
      </c>
      <c r="AF26" s="107" cm="1">
        <f t="array" ref="AF26">IFERROR(INDEX(AB26:AE26,1,AF$13),0)</f>
        <v>0</v>
      </c>
    </row>
    <row r="27" spans="2:41" ht="30" customHeight="1" x14ac:dyDescent="0.35">
      <c r="B27" s="124">
        <v>0.66</v>
      </c>
      <c r="C27" s="12" t="s">
        <v>7</v>
      </c>
      <c r="D27" s="5" t="s">
        <v>6</v>
      </c>
      <c r="E27" s="5" t="s">
        <v>7</v>
      </c>
      <c r="F27" s="5" t="s">
        <v>7</v>
      </c>
      <c r="G27" s="13" t="s">
        <v>6</v>
      </c>
      <c r="H27" s="44">
        <f t="shared" si="1"/>
        <v>165</v>
      </c>
      <c r="I27" s="45">
        <f t="shared" si="0"/>
        <v>198</v>
      </c>
      <c r="J27" s="45">
        <f t="shared" si="0"/>
        <v>264</v>
      </c>
      <c r="K27" s="47">
        <f t="shared" si="0"/>
        <v>396</v>
      </c>
      <c r="L27" s="109" cm="1">
        <f t="array" ref="L27">IFERROR(INDEX(H27:K27,1,L$13),0)</f>
        <v>0</v>
      </c>
      <c r="M27" s="67">
        <v>8.5</v>
      </c>
      <c r="N27" s="12" t="s">
        <v>7</v>
      </c>
      <c r="O27" s="5" t="s">
        <v>6</v>
      </c>
      <c r="P27" s="5" t="s">
        <v>7</v>
      </c>
      <c r="Q27" s="13" t="s">
        <v>7</v>
      </c>
      <c r="R27" s="52">
        <f t="shared" si="5"/>
        <v>2125</v>
      </c>
      <c r="S27" s="53">
        <f t="shared" si="2"/>
        <v>2550</v>
      </c>
      <c r="T27" s="53">
        <f t="shared" si="2"/>
        <v>3400</v>
      </c>
      <c r="U27" s="54">
        <f t="shared" si="2"/>
        <v>5100</v>
      </c>
      <c r="V27" s="107" cm="1">
        <f t="array" ref="V27">IFERROR(INDEX(R27:U27,1,V$13),0)</f>
        <v>0</v>
      </c>
      <c r="W27" s="67">
        <v>8.5</v>
      </c>
      <c r="X27" s="12" t="s">
        <v>7</v>
      </c>
      <c r="Y27" s="5" t="s">
        <v>6</v>
      </c>
      <c r="Z27" s="5" t="s">
        <v>7</v>
      </c>
      <c r="AA27" s="13" t="s">
        <v>7</v>
      </c>
      <c r="AB27" s="52">
        <f t="shared" si="6"/>
        <v>2125</v>
      </c>
      <c r="AC27" s="53">
        <f t="shared" si="3"/>
        <v>2550</v>
      </c>
      <c r="AD27" s="53">
        <f t="shared" si="3"/>
        <v>3400</v>
      </c>
      <c r="AE27" s="54">
        <f t="shared" si="3"/>
        <v>5100</v>
      </c>
      <c r="AF27" s="107" cm="1">
        <f t="array" ref="AF27">IFERROR(INDEX(AB27:AE27,1,AF$13),0)</f>
        <v>0</v>
      </c>
    </row>
    <row r="28" spans="2:41" ht="30" customHeight="1" x14ac:dyDescent="0.35">
      <c r="B28" s="124">
        <v>0.68</v>
      </c>
      <c r="C28" s="12" t="s">
        <v>6</v>
      </c>
      <c r="D28" s="5" t="s">
        <v>7</v>
      </c>
      <c r="E28" s="5" t="s">
        <v>7</v>
      </c>
      <c r="F28" s="5" t="s">
        <v>7</v>
      </c>
      <c r="G28" s="13" t="s">
        <v>6</v>
      </c>
      <c r="H28" s="44">
        <f t="shared" si="1"/>
        <v>170</v>
      </c>
      <c r="I28" s="45">
        <f t="shared" si="0"/>
        <v>204.00000000000003</v>
      </c>
      <c r="J28" s="45">
        <f t="shared" si="0"/>
        <v>272</v>
      </c>
      <c r="K28" s="47">
        <f t="shared" si="0"/>
        <v>408.00000000000006</v>
      </c>
      <c r="L28" s="109" cm="1">
        <f t="array" ref="L28">IFERROR(INDEX(H28:K28,1,L$13),0)</f>
        <v>0</v>
      </c>
      <c r="M28" s="67">
        <v>9</v>
      </c>
      <c r="N28" s="12" t="s">
        <v>6</v>
      </c>
      <c r="O28" s="5" t="s">
        <v>7</v>
      </c>
      <c r="P28" s="5" t="s">
        <v>7</v>
      </c>
      <c r="Q28" s="13" t="s">
        <v>7</v>
      </c>
      <c r="R28" s="52">
        <f t="shared" si="5"/>
        <v>2250</v>
      </c>
      <c r="S28" s="53">
        <f t="shared" si="2"/>
        <v>2700</v>
      </c>
      <c r="T28" s="53">
        <f t="shared" si="2"/>
        <v>3600</v>
      </c>
      <c r="U28" s="54">
        <f t="shared" si="2"/>
        <v>5400</v>
      </c>
      <c r="V28" s="107" cm="1">
        <f t="array" ref="V28">IFERROR(INDEX(R28:U28,1,V$13),0)</f>
        <v>0</v>
      </c>
      <c r="W28" s="67">
        <v>9</v>
      </c>
      <c r="X28" s="12" t="s">
        <v>6</v>
      </c>
      <c r="Y28" s="5" t="s">
        <v>7</v>
      </c>
      <c r="Z28" s="5" t="s">
        <v>7</v>
      </c>
      <c r="AA28" s="13" t="s">
        <v>7</v>
      </c>
      <c r="AB28" s="52">
        <f t="shared" si="6"/>
        <v>2250</v>
      </c>
      <c r="AC28" s="53">
        <f t="shared" si="3"/>
        <v>2700</v>
      </c>
      <c r="AD28" s="53">
        <f t="shared" si="3"/>
        <v>3600</v>
      </c>
      <c r="AE28" s="54">
        <f t="shared" si="3"/>
        <v>5400</v>
      </c>
      <c r="AF28" s="107" cm="1">
        <f t="array" ref="AF28">IFERROR(INDEX(AB28:AE28,1,AF$13),0)</f>
        <v>0</v>
      </c>
    </row>
    <row r="29" spans="2:41" ht="29" thickBot="1" x14ac:dyDescent="0.4">
      <c r="B29" s="124">
        <v>0.70000000000000007</v>
      </c>
      <c r="C29" s="12" t="s">
        <v>7</v>
      </c>
      <c r="D29" s="5" t="s">
        <v>7</v>
      </c>
      <c r="E29" s="5" t="s">
        <v>7</v>
      </c>
      <c r="F29" s="5" t="s">
        <v>7</v>
      </c>
      <c r="G29" s="13" t="s">
        <v>6</v>
      </c>
      <c r="H29" s="44">
        <f t="shared" si="1"/>
        <v>175.00000000000003</v>
      </c>
      <c r="I29" s="45">
        <f t="shared" si="0"/>
        <v>210.00000000000003</v>
      </c>
      <c r="J29" s="45">
        <f t="shared" si="0"/>
        <v>280</v>
      </c>
      <c r="K29" s="47">
        <f t="shared" si="0"/>
        <v>420.00000000000006</v>
      </c>
      <c r="L29" s="109" cm="1">
        <f t="array" ref="L29">IFERROR(INDEX(H29:K29,1,L$13),0)</f>
        <v>0</v>
      </c>
      <c r="M29" s="68">
        <v>10</v>
      </c>
      <c r="N29" s="27" t="s">
        <v>7</v>
      </c>
      <c r="O29" s="14" t="s">
        <v>7</v>
      </c>
      <c r="P29" s="14" t="s">
        <v>7</v>
      </c>
      <c r="Q29" s="15" t="s">
        <v>7</v>
      </c>
      <c r="R29" s="55">
        <f t="shared" si="5"/>
        <v>2500</v>
      </c>
      <c r="S29" s="56">
        <f t="shared" si="2"/>
        <v>3000</v>
      </c>
      <c r="T29" s="56">
        <f t="shared" si="2"/>
        <v>4000</v>
      </c>
      <c r="U29" s="57">
        <f t="shared" si="2"/>
        <v>6000</v>
      </c>
      <c r="V29" s="107" cm="1">
        <f t="array" ref="V29">IFERROR(INDEX(R29:U29,1,V$13),0)</f>
        <v>0</v>
      </c>
      <c r="W29" s="68">
        <v>10</v>
      </c>
      <c r="X29" s="27" t="s">
        <v>7</v>
      </c>
      <c r="Y29" s="14" t="s">
        <v>7</v>
      </c>
      <c r="Z29" s="14" t="s">
        <v>7</v>
      </c>
      <c r="AA29" s="15" t="s">
        <v>7</v>
      </c>
      <c r="AB29" s="55">
        <f t="shared" si="6"/>
        <v>2500</v>
      </c>
      <c r="AC29" s="56">
        <f t="shared" si="3"/>
        <v>3000</v>
      </c>
      <c r="AD29" s="56">
        <f t="shared" si="3"/>
        <v>4000</v>
      </c>
      <c r="AE29" s="57">
        <f t="shared" si="3"/>
        <v>6000</v>
      </c>
      <c r="AF29" s="107" cm="1">
        <f t="array" ref="AF29">IFERROR(INDEX(AB29:AE29,1,AF$13),0)</f>
        <v>0</v>
      </c>
    </row>
    <row r="30" spans="2:41" ht="30" customHeight="1" x14ac:dyDescent="0.35">
      <c r="B30" s="124">
        <v>0.72</v>
      </c>
      <c r="C30" s="12" t="s">
        <v>6</v>
      </c>
      <c r="D30" s="5" t="s">
        <v>6</v>
      </c>
      <c r="E30" s="5" t="s">
        <v>6</v>
      </c>
      <c r="F30" s="5" t="s">
        <v>6</v>
      </c>
      <c r="G30" s="13" t="s">
        <v>7</v>
      </c>
      <c r="H30" s="44">
        <f t="shared" si="1"/>
        <v>180</v>
      </c>
      <c r="I30" s="45">
        <f t="shared" si="0"/>
        <v>216</v>
      </c>
      <c r="J30" s="45">
        <f t="shared" si="0"/>
        <v>288</v>
      </c>
      <c r="K30" s="47">
        <f t="shared" si="0"/>
        <v>432</v>
      </c>
      <c r="L30" s="109" cm="1">
        <f t="array" ref="L30">IFERROR(INDEX(H30:K30,1,L$13),0)</f>
        <v>0</v>
      </c>
      <c r="M30" s="6"/>
      <c r="N30" s="1"/>
      <c r="O30" s="1"/>
      <c r="P30" s="1"/>
      <c r="Q30" s="1"/>
      <c r="W30" s="6"/>
      <c r="X30" s="1"/>
      <c r="Y30" s="1"/>
      <c r="Z30" s="1"/>
      <c r="AA30" s="1"/>
    </row>
    <row r="31" spans="2:41" ht="30" customHeight="1" x14ac:dyDescent="0.35">
      <c r="B31" s="124">
        <v>0.74</v>
      </c>
      <c r="C31" s="12" t="s">
        <v>7</v>
      </c>
      <c r="D31" s="5" t="s">
        <v>6</v>
      </c>
      <c r="E31" s="5" t="s">
        <v>6</v>
      </c>
      <c r="F31" s="5" t="s">
        <v>6</v>
      </c>
      <c r="G31" s="13" t="s">
        <v>7</v>
      </c>
      <c r="H31" s="44">
        <f t="shared" si="1"/>
        <v>185</v>
      </c>
      <c r="I31" s="45">
        <f t="shared" si="0"/>
        <v>222</v>
      </c>
      <c r="J31" s="45">
        <f t="shared" si="0"/>
        <v>296</v>
      </c>
      <c r="K31" s="47">
        <f t="shared" si="0"/>
        <v>444</v>
      </c>
      <c r="L31" s="109" cm="1">
        <f t="array" ref="L31">IFERROR(INDEX(H31:K31,1,L$13),0)</f>
        <v>0</v>
      </c>
      <c r="M31" s="6"/>
      <c r="N31" s="1"/>
      <c r="O31" s="1"/>
      <c r="P31" s="1"/>
      <c r="Q31" s="1"/>
      <c r="W31" s="6"/>
      <c r="X31" s="1"/>
      <c r="Y31" s="1"/>
      <c r="Z31" s="1"/>
      <c r="AA31" s="1"/>
    </row>
    <row r="32" spans="2:41" ht="30" customHeight="1" x14ac:dyDescent="0.35">
      <c r="B32" s="124">
        <v>0.76</v>
      </c>
      <c r="C32" s="12" t="s">
        <v>6</v>
      </c>
      <c r="D32" s="5" t="s">
        <v>7</v>
      </c>
      <c r="E32" s="5" t="s">
        <v>6</v>
      </c>
      <c r="F32" s="5" t="s">
        <v>6</v>
      </c>
      <c r="G32" s="13" t="s">
        <v>7</v>
      </c>
      <c r="H32" s="44">
        <f t="shared" si="1"/>
        <v>190</v>
      </c>
      <c r="I32" s="45">
        <f t="shared" si="0"/>
        <v>228</v>
      </c>
      <c r="J32" s="45">
        <f t="shared" si="0"/>
        <v>304</v>
      </c>
      <c r="K32" s="47">
        <f t="shared" si="0"/>
        <v>456</v>
      </c>
      <c r="L32" s="109" cm="1">
        <f t="array" ref="L32">IFERROR(INDEX(H32:K32,1,L$13),0)</f>
        <v>0</v>
      </c>
      <c r="M32" s="6"/>
      <c r="N32" s="1"/>
      <c r="O32" s="1"/>
      <c r="P32" s="1"/>
      <c r="Q32" s="1"/>
      <c r="W32" s="6"/>
      <c r="X32" s="1"/>
      <c r="Y32" s="1"/>
      <c r="Z32" s="1"/>
      <c r="AA32" s="1"/>
    </row>
    <row r="33" spans="2:27" ht="30" customHeight="1" x14ac:dyDescent="0.35">
      <c r="B33" s="124">
        <v>0.78</v>
      </c>
      <c r="C33" s="12" t="s">
        <v>7</v>
      </c>
      <c r="D33" s="5" t="s">
        <v>7</v>
      </c>
      <c r="E33" s="5" t="s">
        <v>6</v>
      </c>
      <c r="F33" s="5" t="s">
        <v>6</v>
      </c>
      <c r="G33" s="13" t="s">
        <v>7</v>
      </c>
      <c r="H33" s="44">
        <f t="shared" si="1"/>
        <v>195</v>
      </c>
      <c r="I33" s="45">
        <f t="shared" si="0"/>
        <v>234</v>
      </c>
      <c r="J33" s="45">
        <f t="shared" si="0"/>
        <v>312</v>
      </c>
      <c r="K33" s="47">
        <f t="shared" si="0"/>
        <v>468</v>
      </c>
      <c r="L33" s="109" cm="1">
        <f t="array" ref="L33">IFERROR(INDEX(H33:K33,1,L$13),0)</f>
        <v>0</v>
      </c>
      <c r="M33" s="6"/>
      <c r="N33" s="1"/>
      <c r="O33" s="1"/>
      <c r="P33" s="1"/>
      <c r="Q33" s="1"/>
      <c r="W33" s="6"/>
      <c r="X33" s="1"/>
      <c r="Y33" s="1"/>
      <c r="Z33" s="1"/>
      <c r="AA33" s="1"/>
    </row>
    <row r="34" spans="2:27" ht="30" customHeight="1" x14ac:dyDescent="0.35">
      <c r="B34" s="124">
        <v>0.8</v>
      </c>
      <c r="C34" s="12" t="s">
        <v>6</v>
      </c>
      <c r="D34" s="5" t="s">
        <v>6</v>
      </c>
      <c r="E34" s="5" t="s">
        <v>7</v>
      </c>
      <c r="F34" s="5" t="s">
        <v>6</v>
      </c>
      <c r="G34" s="13" t="s">
        <v>7</v>
      </c>
      <c r="H34" s="44">
        <f t="shared" si="1"/>
        <v>200</v>
      </c>
      <c r="I34" s="45">
        <f t="shared" si="0"/>
        <v>240</v>
      </c>
      <c r="J34" s="45">
        <f t="shared" si="0"/>
        <v>320</v>
      </c>
      <c r="K34" s="47">
        <f t="shared" si="0"/>
        <v>480</v>
      </c>
      <c r="L34" s="109" cm="1">
        <f t="array" ref="L34">IFERROR(INDEX(H34:K34,1,L$13),0)</f>
        <v>0</v>
      </c>
      <c r="M34" s="6"/>
      <c r="N34" s="1"/>
      <c r="O34" s="1"/>
      <c r="P34" s="1"/>
      <c r="Q34" s="1"/>
      <c r="W34" s="6"/>
      <c r="X34" s="1"/>
      <c r="Y34" s="1"/>
      <c r="Z34" s="1"/>
      <c r="AA34" s="1"/>
    </row>
    <row r="35" spans="2:27" ht="30" customHeight="1" x14ac:dyDescent="0.35">
      <c r="B35" s="124">
        <v>0.82000000000000006</v>
      </c>
      <c r="C35" s="12" t="s">
        <v>7</v>
      </c>
      <c r="D35" s="5" t="s">
        <v>6</v>
      </c>
      <c r="E35" s="5" t="s">
        <v>7</v>
      </c>
      <c r="F35" s="5" t="s">
        <v>6</v>
      </c>
      <c r="G35" s="13" t="s">
        <v>7</v>
      </c>
      <c r="H35" s="44">
        <f t="shared" si="1"/>
        <v>205.00000000000003</v>
      </c>
      <c r="I35" s="45">
        <f t="shared" si="0"/>
        <v>246.00000000000003</v>
      </c>
      <c r="J35" s="45">
        <f t="shared" si="0"/>
        <v>328</v>
      </c>
      <c r="K35" s="47">
        <f t="shared" si="0"/>
        <v>492.00000000000006</v>
      </c>
      <c r="L35" s="109" cm="1">
        <f t="array" ref="L35">IFERROR(INDEX(H35:K35,1,L$13),0)</f>
        <v>0</v>
      </c>
      <c r="M35" s="6"/>
      <c r="N35" s="1"/>
      <c r="O35" s="1"/>
      <c r="P35" s="1"/>
      <c r="Q35" s="1"/>
      <c r="W35" s="6"/>
      <c r="X35" s="1"/>
      <c r="Y35" s="1"/>
      <c r="Z35" s="1"/>
      <c r="AA35" s="1"/>
    </row>
    <row r="36" spans="2:27" ht="30" customHeight="1" x14ac:dyDescent="0.35">
      <c r="B36" s="124">
        <v>0.84000000000000008</v>
      </c>
      <c r="C36" s="12" t="s">
        <v>6</v>
      </c>
      <c r="D36" s="5" t="s">
        <v>7</v>
      </c>
      <c r="E36" s="5" t="s">
        <v>7</v>
      </c>
      <c r="F36" s="5" t="s">
        <v>6</v>
      </c>
      <c r="G36" s="13" t="s">
        <v>7</v>
      </c>
      <c r="H36" s="44">
        <f t="shared" si="1"/>
        <v>210.00000000000003</v>
      </c>
      <c r="I36" s="45">
        <f t="shared" si="0"/>
        <v>252.00000000000003</v>
      </c>
      <c r="J36" s="45">
        <f t="shared" si="0"/>
        <v>336.00000000000006</v>
      </c>
      <c r="K36" s="47">
        <f t="shared" si="0"/>
        <v>504.00000000000006</v>
      </c>
      <c r="L36" s="109" cm="1">
        <f t="array" ref="L36">IFERROR(INDEX(H36:K36,1,L$13),0)</f>
        <v>0</v>
      </c>
      <c r="M36" s="6"/>
      <c r="N36" s="1"/>
      <c r="O36" s="1"/>
      <c r="P36" s="1"/>
      <c r="Q36" s="1"/>
      <c r="W36" s="6"/>
      <c r="X36" s="1"/>
      <c r="Y36" s="1"/>
      <c r="Z36" s="1"/>
      <c r="AA36" s="1"/>
    </row>
    <row r="37" spans="2:27" ht="30" customHeight="1" x14ac:dyDescent="0.35">
      <c r="B37" s="124">
        <v>0.8600000000000001</v>
      </c>
      <c r="C37" s="12" t="s">
        <v>7</v>
      </c>
      <c r="D37" s="5" t="s">
        <v>7</v>
      </c>
      <c r="E37" s="5" t="s">
        <v>7</v>
      </c>
      <c r="F37" s="5" t="s">
        <v>6</v>
      </c>
      <c r="G37" s="13" t="s">
        <v>7</v>
      </c>
      <c r="H37" s="44">
        <f t="shared" si="1"/>
        <v>215.00000000000003</v>
      </c>
      <c r="I37" s="45">
        <f t="shared" si="0"/>
        <v>258.00000000000006</v>
      </c>
      <c r="J37" s="45">
        <f t="shared" si="0"/>
        <v>344.00000000000006</v>
      </c>
      <c r="K37" s="47">
        <f t="shared" si="0"/>
        <v>516.00000000000011</v>
      </c>
      <c r="L37" s="109" cm="1">
        <f t="array" ref="L37">IFERROR(INDEX(H37:K37,1,L$13),0)</f>
        <v>0</v>
      </c>
      <c r="M37" s="6"/>
      <c r="N37" s="1"/>
      <c r="O37" s="1"/>
      <c r="P37" s="1"/>
      <c r="Q37" s="1"/>
      <c r="W37" s="6"/>
      <c r="X37" s="1"/>
      <c r="Y37" s="1"/>
      <c r="Z37" s="1"/>
      <c r="AA37" s="1"/>
    </row>
    <row r="38" spans="2:27" ht="30" customHeight="1" x14ac:dyDescent="0.35">
      <c r="B38" s="124">
        <v>0.88000000000000012</v>
      </c>
      <c r="C38" s="12" t="s">
        <v>6</v>
      </c>
      <c r="D38" s="5" t="s">
        <v>6</v>
      </c>
      <c r="E38" s="5" t="s">
        <v>6</v>
      </c>
      <c r="F38" s="5" t="s">
        <v>7</v>
      </c>
      <c r="G38" s="13" t="s">
        <v>7</v>
      </c>
      <c r="H38" s="44">
        <f t="shared" si="1"/>
        <v>220.00000000000003</v>
      </c>
      <c r="I38" s="45">
        <f t="shared" si="0"/>
        <v>264.00000000000006</v>
      </c>
      <c r="J38" s="45">
        <f t="shared" si="0"/>
        <v>352.00000000000006</v>
      </c>
      <c r="K38" s="47">
        <f t="shared" si="0"/>
        <v>528.00000000000011</v>
      </c>
      <c r="L38" s="109" cm="1">
        <f t="array" ref="L38">IFERROR(INDEX(H38:K38,1,L$13),0)</f>
        <v>0</v>
      </c>
      <c r="M38" s="6"/>
      <c r="N38" s="1"/>
      <c r="O38" s="1"/>
      <c r="P38" s="1"/>
      <c r="Q38" s="1"/>
      <c r="W38" s="6"/>
      <c r="X38" s="1"/>
      <c r="Y38" s="1"/>
      <c r="Z38" s="1"/>
      <c r="AA38" s="1"/>
    </row>
    <row r="39" spans="2:27" ht="30" customHeight="1" x14ac:dyDescent="0.35">
      <c r="B39" s="124">
        <v>0.90000000000000013</v>
      </c>
      <c r="C39" s="12" t="s">
        <v>7</v>
      </c>
      <c r="D39" s="5" t="s">
        <v>6</v>
      </c>
      <c r="E39" s="5" t="s">
        <v>6</v>
      </c>
      <c r="F39" s="5" t="s">
        <v>7</v>
      </c>
      <c r="G39" s="13" t="s">
        <v>7</v>
      </c>
      <c r="H39" s="44">
        <f t="shared" si="1"/>
        <v>225.00000000000003</v>
      </c>
      <c r="I39" s="45">
        <f t="shared" si="0"/>
        <v>270.00000000000006</v>
      </c>
      <c r="J39" s="45">
        <f t="shared" si="0"/>
        <v>360.00000000000006</v>
      </c>
      <c r="K39" s="47">
        <f t="shared" si="0"/>
        <v>540.00000000000011</v>
      </c>
      <c r="L39" s="109" cm="1">
        <f t="array" ref="L39">IFERROR(INDEX(H39:K39,1,L$13),0)</f>
        <v>0</v>
      </c>
      <c r="M39" s="6"/>
      <c r="N39" s="1"/>
      <c r="O39" s="1"/>
      <c r="P39" s="1"/>
      <c r="Q39" s="1"/>
      <c r="W39" s="6"/>
      <c r="X39" s="1"/>
      <c r="Y39" s="1"/>
      <c r="Z39" s="1"/>
      <c r="AA39" s="1"/>
    </row>
    <row r="40" spans="2:27" ht="30" customHeight="1" x14ac:dyDescent="0.35">
      <c r="B40" s="124">
        <v>0.91999999999999993</v>
      </c>
      <c r="C40" s="12" t="s">
        <v>6</v>
      </c>
      <c r="D40" s="5" t="s">
        <v>7</v>
      </c>
      <c r="E40" s="5" t="s">
        <v>6</v>
      </c>
      <c r="F40" s="5" t="s">
        <v>7</v>
      </c>
      <c r="G40" s="13" t="s">
        <v>7</v>
      </c>
      <c r="H40" s="44">
        <f t="shared" si="1"/>
        <v>229.99999999999997</v>
      </c>
      <c r="I40" s="45">
        <f t="shared" si="0"/>
        <v>276</v>
      </c>
      <c r="J40" s="45">
        <f t="shared" si="0"/>
        <v>368</v>
      </c>
      <c r="K40" s="47">
        <f t="shared" si="0"/>
        <v>552</v>
      </c>
      <c r="L40" s="109" cm="1">
        <f t="array" ref="L40">IFERROR(INDEX(H40:K40,1,L$13),0)</f>
        <v>0</v>
      </c>
      <c r="M40" s="6"/>
      <c r="N40" s="1"/>
      <c r="O40" s="1"/>
      <c r="P40" s="1"/>
      <c r="Q40" s="1"/>
      <c r="W40" s="6"/>
      <c r="X40" s="1"/>
      <c r="Y40" s="1"/>
      <c r="Z40" s="1"/>
      <c r="AA40" s="1"/>
    </row>
    <row r="41" spans="2:27" ht="30" customHeight="1" x14ac:dyDescent="0.35">
      <c r="B41" s="124">
        <v>0.94</v>
      </c>
      <c r="C41" s="12" t="s">
        <v>7</v>
      </c>
      <c r="D41" s="5" t="s">
        <v>7</v>
      </c>
      <c r="E41" s="5" t="s">
        <v>6</v>
      </c>
      <c r="F41" s="5" t="s">
        <v>7</v>
      </c>
      <c r="G41" s="13" t="s">
        <v>7</v>
      </c>
      <c r="H41" s="44">
        <f t="shared" si="1"/>
        <v>235</v>
      </c>
      <c r="I41" s="45">
        <f t="shared" si="0"/>
        <v>282</v>
      </c>
      <c r="J41" s="45">
        <f t="shared" si="0"/>
        <v>376</v>
      </c>
      <c r="K41" s="47">
        <f t="shared" si="0"/>
        <v>564</v>
      </c>
      <c r="L41" s="109" cm="1">
        <f t="array" ref="L41">IFERROR(INDEX(H41:K41,1,L$13),0)</f>
        <v>0</v>
      </c>
      <c r="M41" s="6"/>
      <c r="N41" s="1"/>
      <c r="O41" s="1"/>
      <c r="P41" s="1"/>
      <c r="Q41" s="1"/>
      <c r="W41" s="6"/>
      <c r="X41" s="1"/>
      <c r="Y41" s="1"/>
      <c r="Z41" s="1"/>
      <c r="AA41" s="1"/>
    </row>
    <row r="42" spans="2:27" ht="30" customHeight="1" x14ac:dyDescent="0.35">
      <c r="B42" s="124">
        <v>0.96</v>
      </c>
      <c r="C42" s="12" t="s">
        <v>6</v>
      </c>
      <c r="D42" s="5" t="s">
        <v>6</v>
      </c>
      <c r="E42" s="5" t="s">
        <v>7</v>
      </c>
      <c r="F42" s="5" t="s">
        <v>7</v>
      </c>
      <c r="G42" s="13" t="s">
        <v>7</v>
      </c>
      <c r="H42" s="44">
        <f t="shared" si="1"/>
        <v>240</v>
      </c>
      <c r="I42" s="45">
        <f t="shared" si="0"/>
        <v>288</v>
      </c>
      <c r="J42" s="45">
        <f t="shared" si="0"/>
        <v>384</v>
      </c>
      <c r="K42" s="47">
        <f t="shared" si="0"/>
        <v>576</v>
      </c>
      <c r="L42" s="109" cm="1">
        <f t="array" ref="L42">IFERROR(INDEX(H42:K42,1,L$13),0)</f>
        <v>0</v>
      </c>
      <c r="M42" s="6"/>
      <c r="N42" s="1"/>
      <c r="O42" s="1"/>
      <c r="P42" s="1"/>
      <c r="Q42" s="1"/>
      <c r="W42" s="6"/>
      <c r="X42" s="1"/>
      <c r="Y42" s="1"/>
      <c r="Z42" s="1"/>
      <c r="AA42" s="1"/>
    </row>
    <row r="43" spans="2:27" ht="30" customHeight="1" x14ac:dyDescent="0.35">
      <c r="B43" s="124">
        <v>0.98</v>
      </c>
      <c r="C43" s="12" t="s">
        <v>7</v>
      </c>
      <c r="D43" s="5" t="s">
        <v>6</v>
      </c>
      <c r="E43" s="5" t="s">
        <v>7</v>
      </c>
      <c r="F43" s="5" t="s">
        <v>7</v>
      </c>
      <c r="G43" s="13" t="s">
        <v>7</v>
      </c>
      <c r="H43" s="44">
        <f t="shared" si="1"/>
        <v>245</v>
      </c>
      <c r="I43" s="45">
        <f t="shared" si="0"/>
        <v>294</v>
      </c>
      <c r="J43" s="45">
        <f t="shared" si="0"/>
        <v>392</v>
      </c>
      <c r="K43" s="47">
        <f t="shared" si="0"/>
        <v>588</v>
      </c>
      <c r="L43" s="109" cm="1">
        <f t="array" ref="L43">IFERROR(INDEX(H43:K43,1,L$13),0)</f>
        <v>0</v>
      </c>
      <c r="M43" s="6"/>
      <c r="N43" s="1"/>
      <c r="O43" s="1"/>
      <c r="P43" s="1"/>
      <c r="Q43" s="1"/>
      <c r="W43" s="6"/>
      <c r="X43" s="1"/>
      <c r="Y43" s="1"/>
      <c r="Z43" s="1"/>
      <c r="AA43" s="1"/>
    </row>
    <row r="44" spans="2:27" ht="30" customHeight="1" thickBot="1" x14ac:dyDescent="0.4">
      <c r="B44" s="125">
        <v>1</v>
      </c>
      <c r="C44" s="104" t="s">
        <v>17</v>
      </c>
      <c r="D44" s="14" t="s">
        <v>7</v>
      </c>
      <c r="E44" s="14" t="s">
        <v>7</v>
      </c>
      <c r="F44" s="14" t="s">
        <v>7</v>
      </c>
      <c r="G44" s="15" t="s">
        <v>7</v>
      </c>
      <c r="H44" s="48">
        <f t="shared" si="1"/>
        <v>250</v>
      </c>
      <c r="I44" s="49">
        <f t="shared" si="0"/>
        <v>300</v>
      </c>
      <c r="J44" s="49">
        <f t="shared" si="0"/>
        <v>400</v>
      </c>
      <c r="K44" s="51">
        <f t="shared" si="0"/>
        <v>600</v>
      </c>
      <c r="L44" s="109" cm="1">
        <f t="array" ref="L44">IFERROR(INDEX(H44:K44,1,L$13),0)</f>
        <v>0</v>
      </c>
      <c r="M44" s="6"/>
      <c r="N44" s="1"/>
      <c r="O44" s="1"/>
      <c r="P44" s="1"/>
      <c r="Q44" s="1"/>
      <c r="W44" s="6"/>
      <c r="X44" s="1"/>
      <c r="Y44" s="1"/>
      <c r="Z44" s="1"/>
      <c r="AA44" s="1"/>
    </row>
    <row r="45" spans="2:27" x14ac:dyDescent="0.5">
      <c r="B45" s="6"/>
      <c r="C45" s="1"/>
      <c r="D45" s="1"/>
      <c r="E45" s="1"/>
      <c r="F45" s="1"/>
      <c r="G45" s="1"/>
      <c r="L45" s="110"/>
      <c r="M45" s="6"/>
      <c r="N45" s="1"/>
      <c r="O45" s="1"/>
      <c r="P45" s="1"/>
      <c r="Q45" s="1"/>
      <c r="W45" s="6"/>
      <c r="X45" s="1"/>
      <c r="Y45" s="1"/>
      <c r="Z45" s="1"/>
      <c r="AA45" s="1"/>
    </row>
    <row r="46" spans="2:27" x14ac:dyDescent="0.5">
      <c r="B46" s="147" t="s">
        <v>21</v>
      </c>
      <c r="C46" s="1"/>
      <c r="D46" s="1"/>
      <c r="E46" s="1"/>
      <c r="F46" s="1"/>
      <c r="G46" s="1"/>
      <c r="L46" s="110"/>
      <c r="M46" s="6"/>
      <c r="N46" s="1"/>
      <c r="O46" s="1"/>
      <c r="P46" s="1"/>
      <c r="Q46" s="1"/>
      <c r="W46" s="6"/>
      <c r="X46" s="1"/>
      <c r="Y46" s="1"/>
      <c r="Z46" s="1"/>
      <c r="AA46" s="1"/>
    </row>
    <row r="47" spans="2:27" x14ac:dyDescent="0.5">
      <c r="B47" s="6"/>
      <c r="C47" s="1"/>
      <c r="D47" s="1"/>
      <c r="E47" s="1"/>
      <c r="F47" s="1"/>
      <c r="G47" s="1"/>
      <c r="L47" s="110"/>
      <c r="M47" s="6"/>
      <c r="N47" s="1"/>
      <c r="O47" s="1"/>
      <c r="P47" s="1"/>
      <c r="Q47" s="1"/>
      <c r="W47" s="6"/>
      <c r="X47" s="1"/>
      <c r="Y47" s="1"/>
      <c r="Z47" s="1"/>
      <c r="AA47" s="1"/>
    </row>
    <row r="48" spans="2:27" x14ac:dyDescent="0.5">
      <c r="B48" s="6"/>
      <c r="C48" s="1"/>
      <c r="D48" s="1"/>
      <c r="E48" s="1"/>
      <c r="F48" s="1"/>
      <c r="G48" s="1"/>
      <c r="L48" s="110"/>
      <c r="M48" s="6"/>
      <c r="N48" s="1"/>
      <c r="O48" s="1"/>
      <c r="P48" s="1"/>
      <c r="Q48" s="1"/>
      <c r="W48" s="6"/>
      <c r="X48" s="1"/>
      <c r="Y48" s="1"/>
      <c r="Z48" s="1"/>
      <c r="AA48" s="1"/>
    </row>
    <row r="49" spans="2:27" x14ac:dyDescent="0.5">
      <c r="B49" s="6"/>
      <c r="C49" s="1"/>
      <c r="D49" s="1"/>
      <c r="E49" s="1"/>
      <c r="F49" s="1"/>
      <c r="G49" s="1"/>
      <c r="L49" s="110"/>
      <c r="M49" s="6"/>
      <c r="N49" s="1"/>
      <c r="O49" s="1"/>
      <c r="P49" s="1"/>
      <c r="Q49" s="1"/>
      <c r="W49" s="6"/>
      <c r="X49" s="1"/>
      <c r="Y49" s="1"/>
      <c r="Z49" s="1"/>
      <c r="AA49" s="1"/>
    </row>
    <row r="50" spans="2:27" x14ac:dyDescent="0.5">
      <c r="B50" s="6"/>
      <c r="C50" s="1"/>
      <c r="D50" s="1"/>
      <c r="E50" s="1"/>
      <c r="F50" s="1"/>
      <c r="G50" s="1"/>
      <c r="L50" s="110"/>
      <c r="M50" s="6"/>
      <c r="N50" s="1"/>
      <c r="O50" s="1"/>
      <c r="P50" s="1"/>
      <c r="Q50" s="1"/>
      <c r="W50" s="6"/>
      <c r="X50" s="1"/>
      <c r="Y50" s="1"/>
      <c r="Z50" s="1"/>
      <c r="AA50" s="1"/>
    </row>
    <row r="51" spans="2:27" x14ac:dyDescent="0.5">
      <c r="B51" s="6"/>
      <c r="C51" s="1"/>
      <c r="D51" s="1"/>
      <c r="E51" s="1"/>
      <c r="F51" s="1"/>
      <c r="G51" s="1"/>
      <c r="L51" s="110"/>
      <c r="M51" s="6"/>
      <c r="N51" s="1"/>
      <c r="O51" s="1"/>
      <c r="P51" s="1"/>
      <c r="Q51" s="1"/>
      <c r="W51" s="6"/>
      <c r="X51" s="1"/>
      <c r="Y51" s="1"/>
      <c r="Z51" s="1"/>
      <c r="AA51" s="1"/>
    </row>
    <row r="52" spans="2:27" x14ac:dyDescent="0.5">
      <c r="B52" s="6"/>
      <c r="C52" s="1"/>
      <c r="D52" s="1"/>
      <c r="E52" s="1"/>
      <c r="F52" s="1"/>
      <c r="G52" s="1"/>
      <c r="L52" s="110"/>
      <c r="M52" s="6"/>
      <c r="N52" s="1"/>
      <c r="O52" s="1"/>
      <c r="P52" s="1"/>
      <c r="Q52" s="1"/>
      <c r="W52" s="6"/>
      <c r="X52" s="1"/>
      <c r="Y52" s="1"/>
      <c r="Z52" s="1"/>
      <c r="AA52" s="1"/>
    </row>
    <row r="53" spans="2:27" x14ac:dyDescent="0.5">
      <c r="B53" s="6"/>
      <c r="C53" s="1"/>
      <c r="D53" s="1"/>
      <c r="E53" s="1"/>
      <c r="F53" s="1"/>
      <c r="G53" s="1"/>
      <c r="L53" s="110"/>
      <c r="M53" s="6"/>
      <c r="N53" s="1"/>
      <c r="O53" s="1"/>
      <c r="P53" s="1"/>
      <c r="Q53" s="1"/>
      <c r="W53" s="6"/>
      <c r="X53" s="1"/>
      <c r="Y53" s="1"/>
      <c r="Z53" s="1"/>
      <c r="AA53" s="1"/>
    </row>
    <row r="54" spans="2:27" x14ac:dyDescent="0.5">
      <c r="B54" s="6"/>
      <c r="C54" s="1"/>
      <c r="D54" s="1"/>
      <c r="E54" s="1"/>
      <c r="F54" s="1"/>
      <c r="G54" s="1"/>
      <c r="L54" s="110"/>
      <c r="M54" s="6"/>
      <c r="N54" s="1"/>
      <c r="O54" s="1"/>
      <c r="P54" s="1"/>
      <c r="Q54" s="1"/>
      <c r="W54" s="6"/>
      <c r="X54" s="1"/>
      <c r="Y54" s="1"/>
      <c r="Z54" s="1"/>
      <c r="AA54" s="1"/>
    </row>
    <row r="55" spans="2:27" x14ac:dyDescent="0.5">
      <c r="B55" s="6"/>
      <c r="C55" s="1"/>
      <c r="D55" s="1"/>
      <c r="E55" s="1"/>
      <c r="F55" s="1"/>
      <c r="G55" s="1"/>
      <c r="L55" s="110"/>
      <c r="M55" s="6"/>
      <c r="N55" s="1"/>
      <c r="O55" s="1"/>
      <c r="P55" s="1"/>
      <c r="Q55" s="1"/>
      <c r="W55" s="6"/>
      <c r="X55" s="1"/>
      <c r="Y55" s="1"/>
      <c r="Z55" s="1"/>
      <c r="AA55" s="1"/>
    </row>
    <row r="56" spans="2:27" x14ac:dyDescent="0.5">
      <c r="B56" s="6"/>
      <c r="C56" s="1"/>
      <c r="D56" s="1"/>
      <c r="E56" s="1"/>
      <c r="F56" s="1"/>
      <c r="G56" s="1"/>
      <c r="L56" s="110"/>
      <c r="M56" s="6"/>
      <c r="N56" s="1"/>
      <c r="O56" s="1"/>
      <c r="P56" s="1"/>
      <c r="Q56" s="1"/>
      <c r="W56" s="6"/>
      <c r="X56" s="1"/>
      <c r="Y56" s="1"/>
      <c r="Z56" s="1"/>
      <c r="AA56" s="1"/>
    </row>
    <row r="57" spans="2:27" x14ac:dyDescent="0.5">
      <c r="B57" s="6"/>
      <c r="C57" s="1"/>
      <c r="D57" s="1"/>
      <c r="E57" s="1"/>
      <c r="F57" s="1"/>
      <c r="G57" s="1"/>
      <c r="L57" s="110"/>
      <c r="M57" s="6"/>
      <c r="N57" s="1"/>
      <c r="O57" s="1"/>
      <c r="P57" s="1"/>
      <c r="Q57" s="1"/>
      <c r="W57" s="6"/>
      <c r="X57" s="1"/>
      <c r="Y57" s="1"/>
      <c r="Z57" s="1"/>
      <c r="AA57" s="1"/>
    </row>
    <row r="58" spans="2:27" x14ac:dyDescent="0.5">
      <c r="B58" s="6"/>
      <c r="C58" s="1"/>
      <c r="D58" s="1"/>
      <c r="E58" s="1"/>
      <c r="F58" s="1"/>
      <c r="G58" s="1"/>
      <c r="L58" s="110"/>
      <c r="M58" s="6"/>
      <c r="N58" s="1"/>
      <c r="O58" s="1"/>
      <c r="P58" s="1"/>
      <c r="Q58" s="1"/>
      <c r="W58" s="6"/>
      <c r="X58" s="1"/>
      <c r="Y58" s="1"/>
      <c r="Z58" s="1"/>
      <c r="AA58" s="1"/>
    </row>
    <row r="59" spans="2:27" x14ac:dyDescent="0.5">
      <c r="B59" s="6"/>
      <c r="C59" s="1"/>
      <c r="D59" s="1"/>
      <c r="E59" s="1"/>
      <c r="F59" s="1"/>
      <c r="G59" s="1"/>
      <c r="L59" s="110"/>
      <c r="M59" s="6"/>
      <c r="N59" s="1"/>
      <c r="O59" s="1"/>
      <c r="P59" s="1"/>
      <c r="Q59" s="1"/>
      <c r="W59" s="6"/>
      <c r="X59" s="1"/>
      <c r="Y59" s="1"/>
      <c r="Z59" s="1"/>
      <c r="AA59" s="1"/>
    </row>
    <row r="60" spans="2:27" x14ac:dyDescent="0.5">
      <c r="B60" s="6"/>
      <c r="C60" s="1"/>
      <c r="D60" s="1"/>
      <c r="E60" s="1"/>
      <c r="F60" s="1"/>
      <c r="G60" s="1"/>
      <c r="L60" s="110"/>
      <c r="M60" s="6"/>
      <c r="N60" s="1"/>
      <c r="O60" s="1"/>
      <c r="P60" s="1"/>
      <c r="Q60" s="1"/>
      <c r="W60" s="6"/>
      <c r="X60" s="1"/>
      <c r="Y60" s="1"/>
      <c r="Z60" s="1"/>
      <c r="AA60" s="1"/>
    </row>
    <row r="61" spans="2:27" x14ac:dyDescent="0.5">
      <c r="B61" s="6"/>
      <c r="C61" s="1"/>
      <c r="D61" s="1"/>
      <c r="E61" s="1"/>
      <c r="F61" s="1"/>
      <c r="G61" s="1"/>
      <c r="L61" s="110"/>
      <c r="M61" s="6"/>
      <c r="N61" s="1"/>
      <c r="O61" s="1"/>
      <c r="P61" s="1"/>
      <c r="Q61" s="1"/>
      <c r="W61" s="6"/>
      <c r="X61" s="1"/>
      <c r="Y61" s="1"/>
      <c r="Z61" s="1"/>
      <c r="AA61" s="1"/>
    </row>
    <row r="62" spans="2:27" x14ac:dyDescent="0.5">
      <c r="B62" s="6"/>
      <c r="C62" s="1"/>
      <c r="D62" s="1"/>
      <c r="E62" s="1"/>
      <c r="F62" s="1"/>
      <c r="G62" s="1"/>
      <c r="L62" s="110"/>
      <c r="M62" s="6"/>
      <c r="N62" s="1"/>
      <c r="O62" s="1"/>
      <c r="P62" s="1"/>
      <c r="Q62" s="1"/>
      <c r="W62" s="6"/>
      <c r="X62" s="1"/>
      <c r="Y62" s="1"/>
      <c r="Z62" s="1"/>
      <c r="AA62" s="1"/>
    </row>
    <row r="63" spans="2:27" x14ac:dyDescent="0.5">
      <c r="B63" s="6"/>
      <c r="C63" s="1"/>
      <c r="D63" s="1"/>
      <c r="E63" s="1"/>
      <c r="F63" s="1"/>
      <c r="G63" s="1"/>
      <c r="L63" s="110"/>
      <c r="M63" s="6"/>
      <c r="N63" s="1"/>
      <c r="O63" s="1"/>
      <c r="P63" s="1"/>
      <c r="Q63" s="1"/>
      <c r="W63" s="6"/>
      <c r="X63" s="1"/>
      <c r="Y63" s="1"/>
      <c r="Z63" s="1"/>
      <c r="AA63" s="1"/>
    </row>
    <row r="64" spans="2:27" x14ac:dyDescent="0.5">
      <c r="B64" s="6"/>
      <c r="C64" s="1"/>
      <c r="D64" s="1"/>
      <c r="E64" s="1"/>
      <c r="F64" s="1"/>
      <c r="G64" s="1"/>
      <c r="L64" s="110"/>
      <c r="M64" s="6"/>
      <c r="N64" s="1"/>
      <c r="O64" s="1"/>
      <c r="P64" s="1"/>
      <c r="Q64" s="1"/>
      <c r="W64" s="6"/>
      <c r="X64" s="1"/>
      <c r="Y64" s="1"/>
      <c r="Z64" s="1"/>
      <c r="AA64" s="1"/>
    </row>
    <row r="65" spans="2:27" x14ac:dyDescent="0.5">
      <c r="B65" s="6"/>
      <c r="C65" s="1"/>
      <c r="D65" s="1"/>
      <c r="E65" s="1"/>
      <c r="F65" s="1"/>
      <c r="G65" s="1"/>
      <c r="L65" s="110"/>
      <c r="M65" s="6"/>
      <c r="N65" s="1"/>
      <c r="O65" s="1"/>
      <c r="P65" s="1"/>
      <c r="Q65" s="1"/>
      <c r="W65" s="6"/>
      <c r="X65" s="1"/>
      <c r="Y65" s="1"/>
      <c r="Z65" s="1"/>
      <c r="AA65" s="1"/>
    </row>
    <row r="66" spans="2:27" x14ac:dyDescent="0.5">
      <c r="B66" s="6"/>
      <c r="C66" s="1"/>
      <c r="D66" s="1"/>
      <c r="E66" s="1"/>
      <c r="F66" s="1"/>
      <c r="G66" s="1"/>
      <c r="L66" s="110"/>
      <c r="M66" s="6"/>
      <c r="N66" s="1"/>
      <c r="O66" s="1"/>
      <c r="P66" s="1"/>
      <c r="Q66" s="1"/>
      <c r="W66" s="6"/>
      <c r="X66" s="1"/>
      <c r="Y66" s="1"/>
      <c r="Z66" s="1"/>
      <c r="AA66" s="1"/>
    </row>
    <row r="67" spans="2:27" x14ac:dyDescent="0.5">
      <c r="B67" s="6"/>
      <c r="C67" s="1"/>
      <c r="D67" s="1"/>
      <c r="E67" s="1"/>
      <c r="F67" s="1"/>
      <c r="G67" s="1"/>
      <c r="L67" s="110"/>
      <c r="M67" s="6"/>
      <c r="N67" s="1"/>
      <c r="O67" s="1"/>
      <c r="P67" s="1"/>
      <c r="Q67" s="1"/>
      <c r="W67" s="6"/>
      <c r="X67" s="1"/>
      <c r="Y67" s="1"/>
      <c r="Z67" s="1"/>
      <c r="AA67" s="1"/>
    </row>
    <row r="68" spans="2:27" x14ac:dyDescent="0.5">
      <c r="B68" s="6"/>
      <c r="C68" s="1"/>
      <c r="D68" s="1"/>
      <c r="E68" s="1"/>
      <c r="F68" s="1"/>
      <c r="G68" s="1"/>
      <c r="L68" s="110"/>
      <c r="M68" s="6"/>
      <c r="N68" s="1"/>
      <c r="O68" s="1"/>
      <c r="P68" s="1"/>
      <c r="Q68" s="1"/>
      <c r="W68" s="6"/>
      <c r="X68" s="1"/>
      <c r="Y68" s="1"/>
      <c r="Z68" s="1"/>
      <c r="AA68" s="1"/>
    </row>
    <row r="69" spans="2:27" x14ac:dyDescent="0.5">
      <c r="B69" s="6"/>
      <c r="C69" s="1"/>
      <c r="D69" s="1"/>
      <c r="E69" s="1"/>
      <c r="F69" s="1"/>
      <c r="G69" s="1"/>
      <c r="L69" s="110"/>
      <c r="M69" s="6"/>
      <c r="N69" s="1"/>
      <c r="O69" s="1"/>
      <c r="P69" s="1"/>
      <c r="Q69" s="1"/>
      <c r="W69" s="6"/>
      <c r="X69" s="1"/>
      <c r="Y69" s="1"/>
      <c r="Z69" s="1"/>
      <c r="AA69" s="1"/>
    </row>
    <row r="70" spans="2:27" x14ac:dyDescent="0.5">
      <c r="B70" s="6"/>
      <c r="C70" s="1"/>
      <c r="D70" s="1"/>
      <c r="E70" s="1"/>
      <c r="F70" s="1"/>
      <c r="G70" s="1"/>
      <c r="L70" s="110"/>
      <c r="M70" s="6"/>
      <c r="N70" s="1"/>
      <c r="O70" s="1"/>
      <c r="P70" s="1"/>
      <c r="Q70" s="1"/>
      <c r="W70" s="6"/>
      <c r="X70" s="1"/>
      <c r="Y70" s="1"/>
      <c r="Z70" s="1"/>
      <c r="AA70" s="1"/>
    </row>
    <row r="71" spans="2:27" x14ac:dyDescent="0.5">
      <c r="B71" s="6"/>
      <c r="C71" s="1"/>
      <c r="D71" s="1"/>
      <c r="E71" s="1"/>
      <c r="F71" s="1"/>
      <c r="G71" s="1"/>
      <c r="L71" s="110"/>
      <c r="M71" s="6"/>
      <c r="N71" s="1"/>
      <c r="O71" s="1"/>
      <c r="P71" s="1"/>
      <c r="Q71" s="1"/>
      <c r="W71" s="6"/>
      <c r="X71" s="1"/>
      <c r="Y71" s="1"/>
      <c r="Z71" s="1"/>
      <c r="AA71" s="1"/>
    </row>
    <row r="72" spans="2:27" x14ac:dyDescent="0.5">
      <c r="B72" s="6"/>
      <c r="C72" s="1"/>
      <c r="D72" s="1"/>
      <c r="E72" s="1"/>
      <c r="F72" s="1"/>
      <c r="G72" s="1"/>
      <c r="L72" s="110"/>
      <c r="M72" s="6"/>
      <c r="N72" s="1"/>
      <c r="O72" s="1"/>
      <c r="P72" s="1"/>
      <c r="Q72" s="1"/>
      <c r="W72" s="6"/>
      <c r="X72" s="1"/>
      <c r="Y72" s="1"/>
      <c r="Z72" s="1"/>
      <c r="AA72" s="1"/>
    </row>
    <row r="73" spans="2:27" x14ac:dyDescent="0.5">
      <c r="B73" s="6"/>
      <c r="C73" s="1"/>
      <c r="D73" s="1"/>
      <c r="E73" s="1"/>
      <c r="F73" s="1"/>
      <c r="G73" s="1"/>
      <c r="L73" s="110"/>
      <c r="M73" s="6"/>
      <c r="N73" s="1"/>
      <c r="O73" s="1"/>
      <c r="P73" s="1"/>
      <c r="Q73" s="1"/>
      <c r="W73" s="6"/>
      <c r="X73" s="1"/>
      <c r="Y73" s="1"/>
      <c r="Z73" s="1"/>
      <c r="AA73" s="1"/>
    </row>
    <row r="74" spans="2:27" x14ac:dyDescent="0.5">
      <c r="B74" s="6"/>
      <c r="C74" s="1"/>
      <c r="D74" s="1"/>
      <c r="E74" s="1"/>
      <c r="F74" s="1"/>
      <c r="G74" s="1"/>
      <c r="L74" s="110"/>
      <c r="M74" s="6"/>
      <c r="N74" s="1"/>
      <c r="O74" s="1"/>
      <c r="P74" s="1"/>
      <c r="Q74" s="1"/>
      <c r="W74" s="6"/>
      <c r="X74" s="1"/>
      <c r="Y74" s="1"/>
      <c r="Z74" s="1"/>
      <c r="AA74" s="1"/>
    </row>
    <row r="75" spans="2:27" x14ac:dyDescent="0.5">
      <c r="B75" s="6"/>
      <c r="C75" s="1"/>
      <c r="D75" s="1"/>
      <c r="E75" s="1"/>
      <c r="F75" s="1"/>
      <c r="G75" s="1"/>
      <c r="L75" s="110"/>
      <c r="M75" s="6"/>
      <c r="N75" s="1"/>
      <c r="O75" s="1"/>
      <c r="P75" s="1"/>
      <c r="Q75" s="1"/>
      <c r="W75" s="6"/>
      <c r="X75" s="1"/>
      <c r="Y75" s="1"/>
      <c r="Z75" s="1"/>
      <c r="AA75" s="1"/>
    </row>
    <row r="76" spans="2:27" x14ac:dyDescent="0.5">
      <c r="B76" s="6"/>
      <c r="C76" s="1"/>
      <c r="D76" s="1"/>
      <c r="E76" s="1"/>
      <c r="F76" s="1"/>
      <c r="G76" s="1"/>
      <c r="L76" s="110"/>
      <c r="M76" s="6"/>
      <c r="N76" s="1"/>
      <c r="O76" s="1"/>
      <c r="P76" s="1"/>
      <c r="Q76" s="1"/>
      <c r="W76" s="6"/>
      <c r="X76" s="1"/>
      <c r="Y76" s="1"/>
      <c r="Z76" s="1"/>
      <c r="AA76" s="1"/>
    </row>
    <row r="77" spans="2:27" x14ac:dyDescent="0.5">
      <c r="B77" s="6"/>
      <c r="C77" s="1"/>
      <c r="D77" s="1"/>
      <c r="E77" s="1"/>
      <c r="F77" s="1"/>
      <c r="G77" s="1"/>
      <c r="L77" s="110"/>
      <c r="M77" s="6"/>
      <c r="N77" s="1"/>
      <c r="O77" s="1"/>
      <c r="P77" s="1"/>
      <c r="Q77" s="1"/>
      <c r="W77" s="6"/>
      <c r="X77" s="1"/>
      <c r="Y77" s="1"/>
      <c r="Z77" s="1"/>
      <c r="AA77" s="1"/>
    </row>
    <row r="78" spans="2:27" x14ac:dyDescent="0.5">
      <c r="B78" s="6"/>
      <c r="C78" s="1"/>
      <c r="D78" s="1"/>
      <c r="E78" s="1"/>
      <c r="F78" s="1"/>
      <c r="G78" s="1"/>
      <c r="L78" s="110"/>
      <c r="M78" s="6"/>
      <c r="N78" s="1"/>
      <c r="O78" s="1"/>
      <c r="P78" s="1"/>
      <c r="Q78" s="1"/>
      <c r="W78" s="6"/>
      <c r="X78" s="1"/>
      <c r="Y78" s="1"/>
      <c r="Z78" s="1"/>
      <c r="AA78" s="1"/>
    </row>
    <row r="79" spans="2:27" x14ac:dyDescent="0.5">
      <c r="B79" s="6"/>
      <c r="C79" s="1"/>
      <c r="D79" s="1"/>
      <c r="E79" s="1"/>
      <c r="F79" s="1"/>
      <c r="G79" s="1"/>
      <c r="L79" s="110"/>
      <c r="M79" s="6"/>
      <c r="N79" s="1"/>
      <c r="O79" s="1"/>
      <c r="P79" s="1"/>
      <c r="Q79" s="1"/>
      <c r="W79" s="6"/>
      <c r="X79" s="1"/>
      <c r="Y79" s="1"/>
      <c r="Z79" s="1"/>
      <c r="AA79" s="1"/>
    </row>
    <row r="80" spans="2:27" x14ac:dyDescent="0.5">
      <c r="B80" s="6"/>
      <c r="C80" s="1"/>
      <c r="D80" s="1"/>
      <c r="E80" s="1"/>
      <c r="F80" s="1"/>
      <c r="G80" s="1"/>
      <c r="L80" s="110"/>
      <c r="M80" s="6"/>
      <c r="N80" s="1"/>
      <c r="O80" s="1"/>
      <c r="P80" s="1"/>
      <c r="Q80" s="1"/>
      <c r="W80" s="6"/>
      <c r="X80" s="1"/>
      <c r="Y80" s="1"/>
      <c r="Z80" s="1"/>
      <c r="AA80" s="1"/>
    </row>
    <row r="81" spans="2:27" x14ac:dyDescent="0.5">
      <c r="B81" s="6"/>
      <c r="C81" s="1"/>
      <c r="D81" s="1"/>
      <c r="E81" s="1"/>
      <c r="F81" s="1"/>
      <c r="G81" s="1"/>
      <c r="L81" s="110"/>
      <c r="M81" s="6"/>
      <c r="N81" s="1"/>
      <c r="O81" s="1"/>
      <c r="P81" s="1"/>
      <c r="Q81" s="1"/>
      <c r="W81" s="6"/>
      <c r="X81" s="1"/>
      <c r="Y81" s="1"/>
      <c r="Z81" s="1"/>
      <c r="AA81" s="1"/>
    </row>
    <row r="82" spans="2:27" x14ac:dyDescent="0.5">
      <c r="B82" s="6"/>
      <c r="C82" s="1"/>
      <c r="D82" s="1"/>
      <c r="E82" s="1"/>
      <c r="F82" s="1"/>
      <c r="G82" s="1"/>
      <c r="L82" s="110"/>
      <c r="M82" s="6"/>
      <c r="N82" s="1"/>
      <c r="O82" s="1"/>
      <c r="P82" s="1"/>
      <c r="Q82" s="1"/>
      <c r="W82" s="6"/>
      <c r="X82" s="1"/>
      <c r="Y82" s="1"/>
      <c r="Z82" s="1"/>
      <c r="AA82" s="1"/>
    </row>
    <row r="83" spans="2:27" x14ac:dyDescent="0.5">
      <c r="B83" s="6"/>
      <c r="C83" s="1"/>
      <c r="D83" s="1"/>
      <c r="E83" s="1"/>
      <c r="F83" s="1"/>
      <c r="G83" s="1"/>
      <c r="L83" s="110"/>
      <c r="M83" s="6"/>
      <c r="N83" s="1"/>
      <c r="O83" s="1"/>
      <c r="P83" s="1"/>
      <c r="Q83" s="1"/>
      <c r="W83" s="6"/>
      <c r="X83" s="1"/>
      <c r="Y83" s="1"/>
      <c r="Z83" s="1"/>
      <c r="AA83" s="1"/>
    </row>
    <row r="84" spans="2:27" x14ac:dyDescent="0.5">
      <c r="B84" s="6"/>
      <c r="C84" s="1"/>
      <c r="D84" s="1"/>
      <c r="E84" s="1"/>
      <c r="F84" s="1"/>
      <c r="G84" s="1"/>
      <c r="L84" s="110"/>
      <c r="M84" s="6"/>
      <c r="N84" s="1"/>
      <c r="O84" s="1"/>
      <c r="P84" s="1"/>
      <c r="Q84" s="1"/>
      <c r="W84" s="6"/>
      <c r="X84" s="1"/>
      <c r="Y84" s="1"/>
      <c r="Z84" s="1"/>
      <c r="AA84" s="1"/>
    </row>
    <row r="85" spans="2:27" x14ac:dyDescent="0.5">
      <c r="B85" s="6"/>
      <c r="C85" s="1"/>
      <c r="D85" s="1"/>
      <c r="E85" s="1"/>
      <c r="F85" s="1"/>
      <c r="G85" s="1"/>
      <c r="L85" s="110"/>
      <c r="M85" s="6"/>
      <c r="N85" s="1"/>
      <c r="O85" s="1"/>
      <c r="P85" s="1"/>
      <c r="Q85" s="1"/>
      <c r="W85" s="6"/>
      <c r="X85" s="1"/>
      <c r="Y85" s="1"/>
      <c r="Z85" s="1"/>
      <c r="AA85" s="1"/>
    </row>
    <row r="86" spans="2:27" x14ac:dyDescent="0.5">
      <c r="B86" s="6"/>
      <c r="C86" s="1"/>
      <c r="D86" s="1"/>
      <c r="E86" s="1"/>
      <c r="F86" s="1"/>
      <c r="G86" s="1"/>
      <c r="L86" s="110"/>
      <c r="M86" s="6"/>
      <c r="N86" s="1"/>
      <c r="O86" s="1"/>
      <c r="P86" s="1"/>
      <c r="Q86" s="1"/>
      <c r="W86" s="6"/>
      <c r="X86" s="1"/>
      <c r="Y86" s="1"/>
      <c r="Z86" s="1"/>
      <c r="AA86" s="1"/>
    </row>
    <row r="87" spans="2:27" x14ac:dyDescent="0.5">
      <c r="B87" s="6"/>
      <c r="C87" s="1"/>
      <c r="D87" s="1"/>
      <c r="E87" s="1"/>
      <c r="F87" s="1"/>
      <c r="G87" s="1"/>
      <c r="L87" s="110"/>
      <c r="M87" s="6"/>
      <c r="N87" s="1"/>
      <c r="O87" s="1"/>
      <c r="P87" s="1"/>
      <c r="Q87" s="1"/>
      <c r="W87" s="6"/>
      <c r="X87" s="1"/>
      <c r="Y87" s="1"/>
      <c r="Z87" s="1"/>
      <c r="AA87" s="1"/>
    </row>
    <row r="88" spans="2:27" x14ac:dyDescent="0.5">
      <c r="B88" s="6"/>
      <c r="C88" s="1"/>
      <c r="D88" s="1"/>
      <c r="E88" s="1"/>
      <c r="F88" s="1"/>
      <c r="G88" s="1"/>
      <c r="L88" s="110"/>
      <c r="M88" s="6"/>
      <c r="N88" s="1"/>
      <c r="O88" s="1"/>
      <c r="P88" s="1"/>
      <c r="Q88" s="1"/>
      <c r="W88" s="6"/>
      <c r="X88" s="1"/>
      <c r="Y88" s="1"/>
      <c r="Z88" s="1"/>
      <c r="AA88" s="1"/>
    </row>
    <row r="89" spans="2:27" x14ac:dyDescent="0.5">
      <c r="B89" s="6"/>
      <c r="C89" s="1"/>
      <c r="D89" s="1"/>
      <c r="E89" s="1"/>
      <c r="F89" s="1"/>
      <c r="G89" s="1"/>
      <c r="L89" s="110"/>
      <c r="M89" s="6"/>
      <c r="N89" s="1"/>
      <c r="O89" s="1"/>
      <c r="P89" s="1"/>
      <c r="Q89" s="1"/>
      <c r="W89" s="6"/>
      <c r="X89" s="1"/>
      <c r="Y89" s="1"/>
      <c r="Z89" s="1"/>
      <c r="AA89" s="1"/>
    </row>
    <row r="90" spans="2:27" x14ac:dyDescent="0.5">
      <c r="B90" s="6"/>
      <c r="C90" s="1"/>
      <c r="D90" s="1"/>
      <c r="E90" s="1"/>
      <c r="F90" s="1"/>
      <c r="G90" s="1"/>
      <c r="L90" s="110"/>
      <c r="M90" s="6"/>
      <c r="N90" s="1"/>
      <c r="O90" s="1"/>
      <c r="P90" s="1"/>
      <c r="Q90" s="1"/>
      <c r="W90" s="6"/>
      <c r="X90" s="1"/>
      <c r="Y90" s="1"/>
      <c r="Z90" s="1"/>
      <c r="AA90" s="1"/>
    </row>
    <row r="91" spans="2:27" x14ac:dyDescent="0.5">
      <c r="B91" s="6"/>
      <c r="C91" s="1"/>
      <c r="D91" s="1"/>
      <c r="E91" s="1"/>
      <c r="F91" s="1"/>
      <c r="G91" s="1"/>
      <c r="L91" s="110"/>
      <c r="M91" s="6"/>
      <c r="N91" s="1"/>
      <c r="O91" s="1"/>
      <c r="P91" s="1"/>
      <c r="Q91" s="1"/>
      <c r="W91" s="6"/>
      <c r="X91" s="1"/>
      <c r="Y91" s="1"/>
      <c r="Z91" s="1"/>
      <c r="AA91" s="1"/>
    </row>
    <row r="92" spans="2:27" x14ac:dyDescent="0.5">
      <c r="B92" s="6"/>
      <c r="C92" s="1"/>
      <c r="D92" s="1"/>
      <c r="E92" s="1"/>
      <c r="F92" s="1"/>
      <c r="G92" s="1"/>
      <c r="L92" s="110"/>
      <c r="M92" s="6"/>
      <c r="N92" s="1"/>
      <c r="O92" s="1"/>
      <c r="P92" s="1"/>
      <c r="Q92" s="1"/>
      <c r="W92" s="6"/>
      <c r="X92" s="1"/>
      <c r="Y92" s="1"/>
      <c r="Z92" s="1"/>
      <c r="AA92" s="1"/>
    </row>
    <row r="93" spans="2:27" x14ac:dyDescent="0.5">
      <c r="B93" s="6"/>
      <c r="C93" s="1"/>
      <c r="D93" s="1"/>
      <c r="E93" s="1"/>
      <c r="F93" s="1"/>
      <c r="G93" s="1"/>
      <c r="L93" s="110"/>
      <c r="M93" s="6"/>
      <c r="N93" s="1"/>
      <c r="O93" s="1"/>
      <c r="P93" s="1"/>
      <c r="Q93" s="1"/>
      <c r="W93" s="6"/>
      <c r="X93" s="1"/>
      <c r="Y93" s="1"/>
      <c r="Z93" s="1"/>
      <c r="AA93" s="1"/>
    </row>
    <row r="94" spans="2:27" x14ac:dyDescent="0.5">
      <c r="B94" s="6"/>
      <c r="C94" s="1"/>
      <c r="D94" s="1"/>
      <c r="E94" s="1"/>
      <c r="F94" s="1"/>
      <c r="G94" s="1"/>
      <c r="L94" s="110"/>
      <c r="M94" s="6"/>
      <c r="N94" s="1"/>
      <c r="O94" s="1"/>
      <c r="P94" s="1"/>
      <c r="Q94" s="1"/>
      <c r="W94" s="6"/>
      <c r="X94" s="1"/>
      <c r="Y94" s="1"/>
      <c r="Z94" s="1"/>
      <c r="AA94" s="1"/>
    </row>
    <row r="95" spans="2:27" x14ac:dyDescent="0.5">
      <c r="B95" s="6"/>
      <c r="C95" s="1"/>
      <c r="D95" s="1"/>
      <c r="E95" s="1"/>
      <c r="F95" s="1"/>
      <c r="G95" s="1"/>
      <c r="L95" s="110"/>
      <c r="M95" s="6"/>
      <c r="N95" s="1"/>
      <c r="O95" s="1"/>
      <c r="P95" s="1"/>
      <c r="Q95" s="1"/>
      <c r="W95" s="6"/>
      <c r="X95" s="1"/>
      <c r="Y95" s="1"/>
      <c r="Z95" s="1"/>
      <c r="AA95" s="1"/>
    </row>
    <row r="96" spans="2:27" x14ac:dyDescent="0.5">
      <c r="B96" s="6"/>
      <c r="C96" s="1"/>
      <c r="D96" s="1"/>
      <c r="E96" s="1"/>
      <c r="F96" s="1"/>
      <c r="G96" s="1"/>
      <c r="L96" s="110"/>
      <c r="M96" s="6"/>
      <c r="N96" s="1"/>
      <c r="O96" s="1"/>
      <c r="P96" s="1"/>
      <c r="Q96" s="1"/>
      <c r="W96" s="6"/>
      <c r="X96" s="1"/>
      <c r="Y96" s="1"/>
      <c r="Z96" s="1"/>
      <c r="AA96" s="1"/>
    </row>
    <row r="97" spans="2:27" x14ac:dyDescent="0.5">
      <c r="B97" s="6"/>
      <c r="C97" s="1"/>
      <c r="D97" s="1"/>
      <c r="E97" s="1"/>
      <c r="F97" s="1"/>
      <c r="G97" s="1"/>
      <c r="L97" s="110"/>
      <c r="M97" s="6"/>
      <c r="N97" s="1"/>
      <c r="O97" s="1"/>
      <c r="P97" s="1"/>
      <c r="Q97" s="1"/>
      <c r="W97" s="6"/>
      <c r="X97" s="1"/>
      <c r="Y97" s="1"/>
      <c r="Z97" s="1"/>
      <c r="AA97" s="1"/>
    </row>
    <row r="98" spans="2:27" x14ac:dyDescent="0.5">
      <c r="B98" s="6"/>
      <c r="C98" s="1"/>
      <c r="D98" s="1"/>
      <c r="E98" s="1"/>
      <c r="F98" s="1"/>
      <c r="G98" s="1"/>
      <c r="L98" s="110"/>
      <c r="M98" s="6"/>
      <c r="N98" s="1"/>
      <c r="O98" s="1"/>
      <c r="P98" s="1"/>
      <c r="Q98" s="1"/>
      <c r="W98" s="6"/>
      <c r="X98" s="1"/>
      <c r="Y98" s="1"/>
      <c r="Z98" s="1"/>
      <c r="AA98" s="1"/>
    </row>
    <row r="99" spans="2:27" x14ac:dyDescent="0.5">
      <c r="B99" s="6"/>
      <c r="C99" s="1"/>
      <c r="D99" s="1"/>
      <c r="E99" s="1"/>
      <c r="F99" s="1"/>
      <c r="G99" s="1"/>
      <c r="L99" s="110"/>
      <c r="M99" s="6"/>
      <c r="N99" s="1"/>
      <c r="O99" s="1"/>
      <c r="P99" s="1"/>
      <c r="Q99" s="1"/>
      <c r="W99" s="6"/>
      <c r="X99" s="1"/>
      <c r="Y99" s="1"/>
      <c r="Z99" s="1"/>
      <c r="AA99" s="1"/>
    </row>
    <row r="100" spans="2:27" x14ac:dyDescent="0.5">
      <c r="B100" s="6"/>
      <c r="C100" s="1"/>
      <c r="D100" s="1"/>
      <c r="E100" s="1"/>
      <c r="F100" s="1"/>
      <c r="G100" s="1"/>
      <c r="L100" s="110"/>
      <c r="M100" s="6"/>
      <c r="N100" s="1"/>
      <c r="O100" s="1"/>
      <c r="P100" s="1"/>
      <c r="Q100" s="1"/>
      <c r="W100" s="6"/>
      <c r="X100" s="1"/>
      <c r="Y100" s="1"/>
      <c r="Z100" s="1"/>
      <c r="AA100" s="1"/>
    </row>
    <row r="101" spans="2:27" x14ac:dyDescent="0.5">
      <c r="B101" s="6"/>
      <c r="C101" s="1"/>
      <c r="D101" s="1"/>
      <c r="E101" s="1"/>
      <c r="F101" s="1"/>
      <c r="G101" s="1"/>
      <c r="L101" s="110"/>
      <c r="M101" s="6"/>
      <c r="N101" s="1"/>
      <c r="O101" s="1"/>
      <c r="P101" s="1"/>
      <c r="Q101" s="1"/>
      <c r="W101" s="6"/>
      <c r="X101" s="1"/>
      <c r="Y101" s="1"/>
      <c r="Z101" s="1"/>
      <c r="AA101" s="1"/>
    </row>
    <row r="102" spans="2:27" x14ac:dyDescent="0.5">
      <c r="B102" s="6"/>
      <c r="C102" s="1"/>
      <c r="D102" s="1"/>
      <c r="E102" s="1"/>
      <c r="F102" s="1"/>
      <c r="G102" s="1"/>
      <c r="L102" s="110"/>
      <c r="M102" s="6"/>
      <c r="N102" s="1"/>
      <c r="O102" s="1"/>
      <c r="P102" s="1"/>
      <c r="Q102" s="1"/>
      <c r="W102" s="6"/>
      <c r="X102" s="1"/>
      <c r="Y102" s="1"/>
      <c r="Z102" s="1"/>
      <c r="AA102" s="1"/>
    </row>
    <row r="103" spans="2:27" x14ac:dyDescent="0.5">
      <c r="B103" s="6"/>
      <c r="C103" s="1"/>
      <c r="D103" s="1"/>
      <c r="E103" s="1"/>
      <c r="F103" s="1"/>
      <c r="G103" s="1"/>
      <c r="L103" s="110"/>
      <c r="M103" s="6"/>
      <c r="N103" s="1"/>
      <c r="O103" s="1"/>
      <c r="P103" s="1"/>
      <c r="Q103" s="1"/>
      <c r="W103" s="6"/>
      <c r="X103" s="1"/>
      <c r="Y103" s="1"/>
      <c r="Z103" s="1"/>
      <c r="AA103" s="1"/>
    </row>
    <row r="104" spans="2:27" x14ac:dyDescent="0.5">
      <c r="B104" s="6"/>
      <c r="C104" s="1"/>
      <c r="D104" s="1"/>
      <c r="E104" s="1"/>
      <c r="F104" s="1"/>
      <c r="G104" s="1"/>
      <c r="L104" s="110"/>
      <c r="M104" s="6"/>
      <c r="N104" s="1"/>
      <c r="O104" s="1"/>
      <c r="P104" s="1"/>
      <c r="Q104" s="1"/>
      <c r="W104" s="6"/>
      <c r="X104" s="1"/>
      <c r="Y104" s="1"/>
      <c r="Z104" s="1"/>
      <c r="AA104" s="1"/>
    </row>
    <row r="105" spans="2:27" x14ac:dyDescent="0.5">
      <c r="B105" s="6"/>
      <c r="C105" s="1"/>
      <c r="D105" s="1"/>
      <c r="E105" s="1"/>
      <c r="F105" s="1"/>
      <c r="G105" s="1"/>
      <c r="L105" s="110"/>
      <c r="M105" s="6"/>
      <c r="N105" s="1"/>
      <c r="O105" s="1"/>
      <c r="P105" s="1"/>
      <c r="Q105" s="1"/>
      <c r="W105" s="6"/>
      <c r="X105" s="1"/>
      <c r="Y105" s="1"/>
      <c r="Z105" s="1"/>
      <c r="AA105" s="1"/>
    </row>
    <row r="106" spans="2:27" x14ac:dyDescent="0.5">
      <c r="B106" s="6"/>
      <c r="C106" s="1"/>
      <c r="D106" s="1"/>
      <c r="E106" s="1"/>
      <c r="F106" s="1"/>
      <c r="G106" s="1"/>
      <c r="L106" s="110"/>
      <c r="M106" s="6"/>
      <c r="N106" s="1"/>
      <c r="O106" s="1"/>
      <c r="P106" s="1"/>
      <c r="Q106" s="1"/>
      <c r="W106" s="6"/>
      <c r="X106" s="1"/>
      <c r="Y106" s="1"/>
      <c r="Z106" s="1"/>
      <c r="AA106" s="1"/>
    </row>
    <row r="107" spans="2:27" x14ac:dyDescent="0.5">
      <c r="B107" s="6"/>
      <c r="C107" s="1"/>
      <c r="D107" s="1"/>
      <c r="E107" s="1"/>
      <c r="F107" s="1"/>
      <c r="G107" s="1"/>
      <c r="L107" s="110"/>
      <c r="M107" s="6"/>
      <c r="N107" s="1"/>
      <c r="O107" s="1"/>
      <c r="P107" s="1"/>
      <c r="Q107" s="1"/>
      <c r="W107" s="6"/>
      <c r="X107" s="1"/>
      <c r="Y107" s="1"/>
      <c r="Z107" s="1"/>
      <c r="AA107" s="1"/>
    </row>
    <row r="108" spans="2:27" x14ac:dyDescent="0.5">
      <c r="B108" s="6"/>
      <c r="C108" s="1"/>
      <c r="D108" s="1"/>
      <c r="E108" s="1"/>
      <c r="F108" s="1"/>
      <c r="G108" s="1"/>
      <c r="L108" s="110"/>
      <c r="M108" s="6"/>
      <c r="N108" s="1"/>
      <c r="O108" s="1"/>
      <c r="P108" s="1"/>
      <c r="Q108" s="1"/>
      <c r="W108" s="6"/>
      <c r="X108" s="1"/>
      <c r="Y108" s="1"/>
      <c r="Z108" s="1"/>
      <c r="AA108" s="1"/>
    </row>
    <row r="109" spans="2:27" x14ac:dyDescent="0.5">
      <c r="B109" s="6"/>
      <c r="C109" s="1"/>
      <c r="D109" s="1"/>
      <c r="E109" s="1"/>
      <c r="F109" s="1"/>
      <c r="G109" s="1"/>
      <c r="L109" s="110"/>
      <c r="M109" s="6"/>
      <c r="N109" s="1"/>
      <c r="O109" s="1"/>
      <c r="P109" s="1"/>
      <c r="Q109" s="1"/>
      <c r="W109" s="6"/>
      <c r="X109" s="1"/>
      <c r="Y109" s="1"/>
      <c r="Z109" s="1"/>
      <c r="AA109" s="1"/>
    </row>
    <row r="110" spans="2:27" x14ac:dyDescent="0.5">
      <c r="B110" s="6"/>
      <c r="C110" s="1"/>
      <c r="D110" s="1"/>
      <c r="E110" s="1"/>
      <c r="F110" s="1"/>
      <c r="G110" s="1"/>
      <c r="L110" s="110"/>
      <c r="M110" s="6"/>
      <c r="N110" s="1"/>
      <c r="O110" s="1"/>
      <c r="P110" s="1"/>
      <c r="Q110" s="1"/>
      <c r="W110" s="6"/>
      <c r="X110" s="1"/>
      <c r="Y110" s="1"/>
      <c r="Z110" s="1"/>
      <c r="AA110" s="1"/>
    </row>
    <row r="111" spans="2:27" x14ac:dyDescent="0.5">
      <c r="B111" s="6"/>
      <c r="C111" s="1"/>
      <c r="D111" s="1"/>
      <c r="E111" s="1"/>
      <c r="F111" s="1"/>
      <c r="G111" s="1"/>
      <c r="L111" s="110"/>
      <c r="M111" s="6"/>
      <c r="N111" s="1"/>
      <c r="O111" s="1"/>
      <c r="P111" s="1"/>
      <c r="Q111" s="1"/>
      <c r="W111" s="6"/>
      <c r="X111" s="1"/>
      <c r="Y111" s="1"/>
      <c r="Z111" s="1"/>
      <c r="AA111" s="1"/>
    </row>
    <row r="112" spans="2:27" x14ac:dyDescent="0.5">
      <c r="B112" s="6"/>
      <c r="C112" s="1"/>
      <c r="D112" s="1"/>
      <c r="E112" s="1"/>
      <c r="F112" s="1"/>
      <c r="G112" s="1"/>
      <c r="L112" s="110"/>
      <c r="M112" s="6"/>
      <c r="N112" s="1"/>
      <c r="O112" s="1"/>
      <c r="P112" s="1"/>
      <c r="Q112" s="1"/>
      <c r="W112" s="6"/>
      <c r="X112" s="1"/>
      <c r="Y112" s="1"/>
      <c r="Z112" s="1"/>
      <c r="AA112" s="1"/>
    </row>
    <row r="113" spans="2:27" x14ac:dyDescent="0.5">
      <c r="B113" s="6"/>
      <c r="C113" s="1"/>
      <c r="D113" s="1"/>
      <c r="E113" s="1"/>
      <c r="F113" s="1"/>
      <c r="G113" s="1"/>
      <c r="L113" s="110"/>
      <c r="M113" s="6"/>
      <c r="N113" s="1"/>
      <c r="O113" s="1"/>
      <c r="P113" s="1"/>
      <c r="Q113" s="1"/>
      <c r="W113" s="6"/>
      <c r="X113" s="1"/>
      <c r="Y113" s="1"/>
      <c r="Z113" s="1"/>
      <c r="AA113" s="1"/>
    </row>
    <row r="114" spans="2:27" x14ac:dyDescent="0.5">
      <c r="B114" s="6"/>
      <c r="C114" s="1"/>
      <c r="D114" s="1"/>
      <c r="E114" s="1"/>
      <c r="F114" s="1"/>
      <c r="G114" s="1"/>
      <c r="L114" s="110"/>
      <c r="M114" s="6"/>
      <c r="N114" s="1"/>
      <c r="O114" s="1"/>
      <c r="P114" s="1"/>
      <c r="Q114" s="1"/>
      <c r="W114" s="6"/>
      <c r="X114" s="1"/>
      <c r="Y114" s="1"/>
      <c r="Z114" s="1"/>
      <c r="AA114" s="1"/>
    </row>
    <row r="115" spans="2:27" x14ac:dyDescent="0.5">
      <c r="B115" s="6"/>
      <c r="C115" s="1"/>
      <c r="D115" s="1"/>
      <c r="E115" s="1"/>
      <c r="F115" s="1"/>
      <c r="G115" s="1"/>
      <c r="L115" s="110"/>
      <c r="M115" s="6"/>
      <c r="N115" s="1"/>
      <c r="O115" s="1"/>
      <c r="P115" s="1"/>
      <c r="Q115" s="1"/>
      <c r="W115" s="6"/>
      <c r="X115" s="1"/>
      <c r="Y115" s="1"/>
      <c r="Z115" s="1"/>
      <c r="AA115" s="1"/>
    </row>
    <row r="116" spans="2:27" x14ac:dyDescent="0.5">
      <c r="B116" s="6"/>
      <c r="C116" s="1"/>
      <c r="D116" s="1"/>
      <c r="E116" s="1"/>
      <c r="F116" s="1"/>
      <c r="G116" s="1"/>
      <c r="L116" s="110"/>
      <c r="M116" s="6"/>
      <c r="N116" s="1"/>
      <c r="O116" s="1"/>
      <c r="P116" s="1"/>
      <c r="Q116" s="1"/>
      <c r="W116" s="6"/>
      <c r="X116" s="1"/>
      <c r="Y116" s="1"/>
      <c r="Z116" s="1"/>
      <c r="AA116" s="1"/>
    </row>
    <row r="117" spans="2:27" x14ac:dyDescent="0.5">
      <c r="B117" s="6"/>
      <c r="C117" s="1"/>
      <c r="D117" s="1"/>
      <c r="E117" s="1"/>
      <c r="F117" s="1"/>
      <c r="G117" s="1"/>
      <c r="L117" s="110"/>
      <c r="M117" s="6"/>
      <c r="N117" s="1"/>
      <c r="O117" s="1"/>
      <c r="P117" s="1"/>
      <c r="Q117" s="1"/>
      <c r="W117" s="6"/>
      <c r="X117" s="1"/>
      <c r="Y117" s="1"/>
      <c r="Z117" s="1"/>
      <c r="AA117" s="1"/>
    </row>
    <row r="118" spans="2:27" x14ac:dyDescent="0.5">
      <c r="B118" s="6"/>
      <c r="C118" s="1"/>
      <c r="D118" s="1"/>
      <c r="E118" s="1"/>
      <c r="F118" s="1"/>
      <c r="G118" s="1"/>
      <c r="L118" s="110"/>
      <c r="M118" s="6"/>
      <c r="N118" s="1"/>
      <c r="O118" s="1"/>
      <c r="P118" s="1"/>
      <c r="Q118" s="1"/>
      <c r="W118" s="6"/>
      <c r="X118" s="1"/>
      <c r="Y118" s="1"/>
      <c r="Z118" s="1"/>
      <c r="AA118" s="1"/>
    </row>
    <row r="119" spans="2:27" x14ac:dyDescent="0.5">
      <c r="B119" s="6"/>
      <c r="C119" s="1"/>
      <c r="D119" s="1"/>
      <c r="E119" s="1"/>
      <c r="F119" s="1"/>
      <c r="G119" s="1"/>
      <c r="L119" s="110"/>
      <c r="M119" s="6"/>
      <c r="N119" s="1"/>
      <c r="O119" s="1"/>
      <c r="P119" s="1"/>
      <c r="Q119" s="1"/>
      <c r="W119" s="6"/>
      <c r="X119" s="1"/>
      <c r="Y119" s="1"/>
      <c r="Z119" s="1"/>
      <c r="AA119" s="1"/>
    </row>
    <row r="120" spans="2:27" x14ac:dyDescent="0.5">
      <c r="B120" s="6"/>
      <c r="C120" s="1"/>
      <c r="D120" s="1"/>
      <c r="E120" s="1"/>
      <c r="F120" s="1"/>
      <c r="G120" s="1"/>
      <c r="L120" s="110"/>
      <c r="M120" s="6"/>
      <c r="N120" s="1"/>
      <c r="O120" s="1"/>
      <c r="P120" s="1"/>
      <c r="Q120" s="1"/>
      <c r="W120" s="6"/>
      <c r="X120" s="1"/>
      <c r="Y120" s="1"/>
      <c r="Z120" s="1"/>
      <c r="AA120" s="1"/>
    </row>
    <row r="121" spans="2:27" x14ac:dyDescent="0.5">
      <c r="B121" s="6"/>
      <c r="C121" s="1"/>
      <c r="D121" s="1"/>
      <c r="E121" s="1"/>
      <c r="F121" s="1"/>
      <c r="G121" s="1"/>
      <c r="L121" s="110"/>
      <c r="M121" s="6"/>
      <c r="N121" s="1"/>
      <c r="O121" s="1"/>
      <c r="P121" s="1"/>
      <c r="Q121" s="1"/>
      <c r="W121" s="6"/>
      <c r="X121" s="1"/>
      <c r="Y121" s="1"/>
      <c r="Z121" s="1"/>
      <c r="AA121" s="1"/>
    </row>
    <row r="122" spans="2:27" x14ac:dyDescent="0.5">
      <c r="B122" s="6"/>
      <c r="C122" s="1"/>
      <c r="D122" s="1"/>
      <c r="E122" s="1"/>
      <c r="F122" s="1"/>
      <c r="G122" s="1"/>
      <c r="L122" s="110"/>
      <c r="M122" s="6"/>
      <c r="N122" s="1"/>
      <c r="O122" s="1"/>
      <c r="P122" s="1"/>
      <c r="Q122" s="1"/>
      <c r="W122" s="6"/>
      <c r="X122" s="1"/>
      <c r="Y122" s="1"/>
      <c r="Z122" s="1"/>
      <c r="AA122" s="1"/>
    </row>
    <row r="123" spans="2:27" x14ac:dyDescent="0.5">
      <c r="B123" s="6"/>
      <c r="C123" s="1"/>
      <c r="D123" s="1"/>
      <c r="E123" s="1"/>
      <c r="F123" s="1"/>
      <c r="G123" s="1"/>
      <c r="L123" s="110"/>
      <c r="M123" s="6"/>
      <c r="N123" s="1"/>
      <c r="O123" s="1"/>
      <c r="P123" s="1"/>
      <c r="Q123" s="1"/>
      <c r="W123" s="6"/>
      <c r="X123" s="1"/>
      <c r="Y123" s="1"/>
      <c r="Z123" s="1"/>
      <c r="AA123" s="1"/>
    </row>
    <row r="124" spans="2:27" x14ac:dyDescent="0.5">
      <c r="B124" s="6"/>
      <c r="C124" s="1"/>
      <c r="D124" s="1"/>
      <c r="E124" s="1"/>
      <c r="F124" s="1"/>
      <c r="G124" s="1"/>
      <c r="L124" s="110"/>
      <c r="M124" s="6"/>
      <c r="N124" s="1"/>
      <c r="O124" s="1"/>
      <c r="P124" s="1"/>
      <c r="Q124" s="1"/>
      <c r="W124" s="6"/>
      <c r="X124" s="1"/>
      <c r="Y124" s="1"/>
      <c r="Z124" s="1"/>
      <c r="AA124" s="1"/>
    </row>
    <row r="125" spans="2:27" x14ac:dyDescent="0.5">
      <c r="B125" s="6"/>
      <c r="C125" s="1"/>
      <c r="D125" s="1"/>
      <c r="E125" s="1"/>
      <c r="F125" s="1"/>
      <c r="G125" s="1"/>
      <c r="L125" s="110"/>
      <c r="M125" s="6"/>
      <c r="N125" s="1"/>
      <c r="O125" s="1"/>
      <c r="P125" s="1"/>
      <c r="Q125" s="1"/>
      <c r="W125" s="6"/>
      <c r="X125" s="1"/>
      <c r="Y125" s="1"/>
      <c r="Z125" s="1"/>
      <c r="AA125" s="1"/>
    </row>
    <row r="126" spans="2:27" x14ac:dyDescent="0.5">
      <c r="B126" s="6"/>
      <c r="C126" s="1"/>
      <c r="D126" s="1"/>
      <c r="E126" s="1"/>
      <c r="F126" s="1"/>
      <c r="G126" s="1"/>
      <c r="L126" s="110"/>
      <c r="M126" s="6"/>
      <c r="N126" s="1"/>
      <c r="O126" s="1"/>
      <c r="P126" s="1"/>
      <c r="Q126" s="1"/>
      <c r="W126" s="6"/>
      <c r="X126" s="1"/>
      <c r="Y126" s="1"/>
      <c r="Z126" s="1"/>
      <c r="AA126" s="1"/>
    </row>
    <row r="127" spans="2:27" x14ac:dyDescent="0.5">
      <c r="B127" s="6"/>
      <c r="C127" s="1"/>
      <c r="D127" s="1"/>
      <c r="E127" s="1"/>
      <c r="F127" s="1"/>
      <c r="G127" s="1"/>
      <c r="L127" s="110"/>
      <c r="M127" s="6"/>
      <c r="N127" s="1"/>
      <c r="O127" s="1"/>
      <c r="P127" s="1"/>
      <c r="Q127" s="1"/>
      <c r="W127" s="6"/>
      <c r="X127" s="1"/>
      <c r="Y127" s="1"/>
      <c r="Z127" s="1"/>
      <c r="AA127" s="1"/>
    </row>
    <row r="128" spans="2:27" x14ac:dyDescent="0.5">
      <c r="B128" s="6"/>
      <c r="C128" s="1"/>
      <c r="D128" s="1"/>
      <c r="E128" s="1"/>
      <c r="F128" s="1"/>
      <c r="G128" s="1"/>
      <c r="L128" s="110"/>
      <c r="M128" s="6"/>
      <c r="N128" s="1"/>
      <c r="O128" s="1"/>
      <c r="P128" s="1"/>
      <c r="Q128" s="1"/>
      <c r="W128" s="6"/>
      <c r="X128" s="1"/>
      <c r="Y128" s="1"/>
      <c r="Z128" s="1"/>
      <c r="AA128" s="1"/>
    </row>
    <row r="129" spans="2:27" x14ac:dyDescent="0.5">
      <c r="B129" s="6"/>
      <c r="C129" s="1"/>
      <c r="D129" s="1"/>
      <c r="E129" s="1"/>
      <c r="F129" s="1"/>
      <c r="G129" s="1"/>
      <c r="L129" s="110"/>
      <c r="M129" s="6"/>
      <c r="N129" s="1"/>
      <c r="O129" s="1"/>
      <c r="P129" s="1"/>
      <c r="Q129" s="1"/>
      <c r="W129" s="6"/>
      <c r="X129" s="1"/>
      <c r="Y129" s="1"/>
      <c r="Z129" s="1"/>
      <c r="AA129" s="1"/>
    </row>
    <row r="130" spans="2:27" x14ac:dyDescent="0.5">
      <c r="B130" s="6"/>
      <c r="C130" s="1"/>
      <c r="D130" s="1"/>
      <c r="E130" s="1"/>
      <c r="F130" s="1"/>
      <c r="G130" s="1"/>
      <c r="L130" s="110"/>
      <c r="M130" s="6"/>
      <c r="N130" s="1"/>
      <c r="O130" s="1"/>
      <c r="P130" s="1"/>
      <c r="Q130" s="1"/>
      <c r="W130" s="6"/>
      <c r="X130" s="1"/>
      <c r="Y130" s="1"/>
      <c r="Z130" s="1"/>
      <c r="AA130" s="1"/>
    </row>
    <row r="131" spans="2:27" x14ac:dyDescent="0.5">
      <c r="B131" s="6"/>
      <c r="C131" s="1"/>
      <c r="D131" s="1"/>
      <c r="E131" s="1"/>
      <c r="F131" s="1"/>
      <c r="G131" s="1"/>
      <c r="L131" s="110"/>
      <c r="M131" s="6"/>
      <c r="N131" s="1"/>
      <c r="O131" s="1"/>
      <c r="P131" s="1"/>
      <c r="Q131" s="1"/>
      <c r="W131" s="6"/>
      <c r="X131" s="1"/>
      <c r="Y131" s="1"/>
      <c r="Z131" s="1"/>
      <c r="AA131" s="1"/>
    </row>
    <row r="132" spans="2:27" x14ac:dyDescent="0.5">
      <c r="B132" s="6"/>
      <c r="C132" s="1"/>
      <c r="D132" s="1"/>
      <c r="E132" s="1"/>
      <c r="F132" s="1"/>
      <c r="G132" s="1"/>
      <c r="L132" s="110"/>
      <c r="M132" s="6"/>
      <c r="N132" s="1"/>
      <c r="O132" s="1"/>
      <c r="P132" s="1"/>
      <c r="Q132" s="1"/>
      <c r="W132" s="6"/>
      <c r="X132" s="1"/>
      <c r="Y132" s="1"/>
      <c r="Z132" s="1"/>
      <c r="AA132" s="1"/>
    </row>
    <row r="133" spans="2:27" x14ac:dyDescent="0.5">
      <c r="B133" s="6"/>
      <c r="C133" s="1"/>
      <c r="D133" s="1"/>
      <c r="E133" s="1"/>
      <c r="F133" s="1"/>
      <c r="G133" s="1"/>
      <c r="L133" s="110"/>
      <c r="M133" s="6"/>
      <c r="N133" s="1"/>
      <c r="O133" s="1"/>
      <c r="P133" s="1"/>
      <c r="Q133" s="1"/>
      <c r="W133" s="6"/>
      <c r="X133" s="1"/>
      <c r="Y133" s="1"/>
      <c r="Z133" s="1"/>
      <c r="AA133" s="1"/>
    </row>
    <row r="134" spans="2:27" x14ac:dyDescent="0.5">
      <c r="B134" s="6"/>
      <c r="C134" s="1"/>
      <c r="D134" s="1"/>
      <c r="E134" s="1"/>
      <c r="F134" s="1"/>
      <c r="G134" s="1"/>
      <c r="L134" s="110"/>
      <c r="M134" s="6"/>
      <c r="N134" s="1"/>
      <c r="O134" s="1"/>
      <c r="P134" s="1"/>
      <c r="Q134" s="1"/>
      <c r="W134" s="6"/>
      <c r="X134" s="1"/>
      <c r="Y134" s="1"/>
      <c r="Z134" s="1"/>
      <c r="AA134" s="1"/>
    </row>
    <row r="135" spans="2:27" x14ac:dyDescent="0.5">
      <c r="B135" s="6"/>
      <c r="C135" s="1"/>
      <c r="D135" s="1"/>
      <c r="E135" s="1"/>
      <c r="F135" s="1"/>
      <c r="G135" s="1"/>
      <c r="L135" s="110"/>
      <c r="M135" s="6"/>
      <c r="N135" s="1"/>
      <c r="O135" s="1"/>
      <c r="P135" s="1"/>
      <c r="Q135" s="1"/>
      <c r="W135" s="6"/>
      <c r="X135" s="1"/>
      <c r="Y135" s="1"/>
      <c r="Z135" s="1"/>
      <c r="AA135" s="1"/>
    </row>
    <row r="136" spans="2:27" x14ac:dyDescent="0.5">
      <c r="B136" s="6"/>
      <c r="C136" s="1"/>
      <c r="D136" s="1"/>
      <c r="E136" s="1"/>
      <c r="F136" s="1"/>
      <c r="G136" s="1"/>
      <c r="L136" s="110"/>
      <c r="M136" s="6"/>
      <c r="N136" s="1"/>
      <c r="O136" s="1"/>
      <c r="P136" s="1"/>
      <c r="Q136" s="1"/>
      <c r="W136" s="6"/>
      <c r="X136" s="1"/>
      <c r="Y136" s="1"/>
      <c r="Z136" s="1"/>
      <c r="AA136" s="1"/>
    </row>
    <row r="137" spans="2:27" x14ac:dyDescent="0.5">
      <c r="B137" s="6"/>
      <c r="C137" s="1"/>
      <c r="D137" s="1"/>
      <c r="E137" s="1"/>
      <c r="F137" s="1"/>
      <c r="G137" s="1"/>
      <c r="L137" s="110"/>
      <c r="M137" s="6"/>
      <c r="N137" s="1"/>
      <c r="O137" s="1"/>
      <c r="P137" s="1"/>
      <c r="Q137" s="1"/>
      <c r="W137" s="6"/>
      <c r="X137" s="1"/>
      <c r="Y137" s="1"/>
      <c r="Z137" s="1"/>
      <c r="AA137" s="1"/>
    </row>
    <row r="138" spans="2:27" x14ac:dyDescent="0.5">
      <c r="B138" s="6"/>
      <c r="C138" s="1"/>
      <c r="D138" s="1"/>
      <c r="E138" s="1"/>
      <c r="F138" s="1"/>
      <c r="G138" s="1"/>
      <c r="L138" s="110"/>
      <c r="M138" s="6"/>
      <c r="N138" s="1"/>
      <c r="O138" s="1"/>
      <c r="P138" s="1"/>
      <c r="Q138" s="1"/>
      <c r="W138" s="6"/>
      <c r="X138" s="1"/>
      <c r="Y138" s="1"/>
      <c r="Z138" s="1"/>
      <c r="AA138" s="1"/>
    </row>
    <row r="139" spans="2:27" x14ac:dyDescent="0.5">
      <c r="B139" s="6"/>
      <c r="C139" s="1"/>
      <c r="D139" s="1"/>
      <c r="E139" s="1"/>
      <c r="F139" s="1"/>
      <c r="G139" s="1"/>
      <c r="L139" s="110"/>
      <c r="M139" s="6"/>
      <c r="N139" s="1"/>
      <c r="O139" s="1"/>
      <c r="P139" s="1"/>
      <c r="Q139" s="1"/>
      <c r="W139" s="6"/>
      <c r="X139" s="1"/>
      <c r="Y139" s="1"/>
      <c r="Z139" s="1"/>
      <c r="AA139" s="1"/>
    </row>
    <row r="140" spans="2:27" x14ac:dyDescent="0.5">
      <c r="B140" s="6"/>
      <c r="C140" s="1"/>
      <c r="D140" s="1"/>
      <c r="E140" s="1"/>
      <c r="F140" s="1"/>
      <c r="G140" s="1"/>
      <c r="L140" s="110"/>
      <c r="M140" s="6"/>
      <c r="N140" s="1"/>
      <c r="O140" s="1"/>
      <c r="P140" s="1"/>
      <c r="Q140" s="1"/>
      <c r="W140" s="6"/>
      <c r="X140" s="1"/>
      <c r="Y140" s="1"/>
      <c r="Z140" s="1"/>
      <c r="AA140" s="1"/>
    </row>
    <row r="141" spans="2:27" x14ac:dyDescent="0.5">
      <c r="B141" s="6"/>
      <c r="C141" s="1"/>
      <c r="D141" s="1"/>
      <c r="E141" s="1"/>
      <c r="F141" s="1"/>
      <c r="G141" s="1"/>
      <c r="L141" s="110"/>
      <c r="M141" s="6"/>
      <c r="N141" s="1"/>
      <c r="O141" s="1"/>
      <c r="P141" s="1"/>
      <c r="Q141" s="1"/>
      <c r="W141" s="6"/>
      <c r="X141" s="1"/>
      <c r="Y141" s="1"/>
      <c r="Z141" s="1"/>
      <c r="AA141" s="1"/>
    </row>
    <row r="142" spans="2:27" x14ac:dyDescent="0.5">
      <c r="B142" s="6"/>
      <c r="C142" s="1"/>
      <c r="D142" s="1"/>
      <c r="E142" s="1"/>
      <c r="F142" s="1"/>
      <c r="G142" s="1"/>
      <c r="L142" s="110"/>
      <c r="M142" s="6"/>
      <c r="N142" s="1"/>
      <c r="O142" s="1"/>
      <c r="P142" s="1"/>
      <c r="Q142" s="1"/>
      <c r="W142" s="6"/>
      <c r="X142" s="1"/>
      <c r="Y142" s="1"/>
      <c r="Z142" s="1"/>
      <c r="AA142" s="1"/>
    </row>
    <row r="143" spans="2:27" x14ac:dyDescent="0.5">
      <c r="B143" s="6"/>
      <c r="C143" s="1"/>
      <c r="D143" s="1"/>
      <c r="E143" s="1"/>
      <c r="F143" s="1"/>
      <c r="G143" s="1"/>
      <c r="L143" s="110"/>
      <c r="M143" s="6"/>
      <c r="N143" s="1"/>
      <c r="O143" s="1"/>
      <c r="P143" s="1"/>
      <c r="Q143" s="1"/>
      <c r="W143" s="6"/>
      <c r="X143" s="1"/>
      <c r="Y143" s="1"/>
      <c r="Z143" s="1"/>
      <c r="AA143" s="1"/>
    </row>
    <row r="144" spans="2:27" x14ac:dyDescent="0.5">
      <c r="B144" s="6"/>
      <c r="C144" s="1"/>
      <c r="D144" s="1"/>
      <c r="E144" s="1"/>
      <c r="F144" s="1"/>
      <c r="G144" s="1"/>
      <c r="L144" s="110"/>
      <c r="M144" s="6"/>
      <c r="N144" s="1"/>
      <c r="O144" s="1"/>
      <c r="P144" s="1"/>
      <c r="Q144" s="1"/>
      <c r="W144" s="6"/>
      <c r="X144" s="1"/>
      <c r="Y144" s="1"/>
      <c r="Z144" s="1"/>
      <c r="AA144" s="1"/>
    </row>
    <row r="145" spans="2:27" x14ac:dyDescent="0.5">
      <c r="B145" s="6"/>
      <c r="C145" s="1"/>
      <c r="D145" s="1"/>
      <c r="E145" s="1"/>
      <c r="F145" s="1"/>
      <c r="G145" s="1"/>
      <c r="L145" s="110"/>
      <c r="M145" s="6"/>
      <c r="N145" s="1"/>
      <c r="O145" s="1"/>
      <c r="P145" s="1"/>
      <c r="Q145" s="1"/>
      <c r="W145" s="6"/>
      <c r="X145" s="1"/>
      <c r="Y145" s="1"/>
      <c r="Z145" s="1"/>
      <c r="AA145" s="1"/>
    </row>
    <row r="146" spans="2:27" x14ac:dyDescent="0.5">
      <c r="B146" s="6"/>
      <c r="C146" s="1"/>
      <c r="D146" s="1"/>
      <c r="E146" s="1"/>
      <c r="F146" s="1"/>
      <c r="G146" s="1"/>
      <c r="L146" s="110"/>
      <c r="M146" s="6"/>
      <c r="N146" s="1"/>
      <c r="O146" s="1"/>
      <c r="P146" s="1"/>
      <c r="Q146" s="1"/>
      <c r="W146" s="6"/>
      <c r="X146" s="1"/>
      <c r="Y146" s="1"/>
      <c r="Z146" s="1"/>
      <c r="AA146" s="1"/>
    </row>
    <row r="147" spans="2:27" x14ac:dyDescent="0.5">
      <c r="B147" s="6"/>
      <c r="C147" s="1"/>
      <c r="D147" s="1"/>
      <c r="E147" s="1"/>
      <c r="F147" s="1"/>
      <c r="G147" s="1"/>
      <c r="L147" s="110"/>
      <c r="M147" s="6"/>
      <c r="N147" s="1"/>
      <c r="O147" s="1"/>
      <c r="P147" s="1"/>
      <c r="Q147" s="1"/>
      <c r="W147" s="6"/>
      <c r="X147" s="1"/>
      <c r="Y147" s="1"/>
      <c r="Z147" s="1"/>
      <c r="AA147" s="1"/>
    </row>
    <row r="148" spans="2:27" x14ac:dyDescent="0.5">
      <c r="B148" s="6"/>
      <c r="C148" s="1"/>
      <c r="D148" s="1"/>
      <c r="E148" s="1"/>
      <c r="F148" s="1"/>
      <c r="G148" s="1"/>
      <c r="L148" s="110"/>
      <c r="M148" s="6"/>
      <c r="N148" s="1"/>
      <c r="O148" s="1"/>
      <c r="P148" s="1"/>
      <c r="Q148" s="1"/>
      <c r="W148" s="6"/>
      <c r="X148" s="1"/>
      <c r="Y148" s="1"/>
      <c r="Z148" s="1"/>
      <c r="AA148" s="1"/>
    </row>
    <row r="149" spans="2:27" x14ac:dyDescent="0.5">
      <c r="B149" s="6"/>
      <c r="C149" s="1"/>
      <c r="D149" s="1"/>
      <c r="E149" s="1"/>
      <c r="F149" s="1"/>
      <c r="G149" s="1"/>
      <c r="L149" s="110"/>
      <c r="M149" s="6"/>
      <c r="N149" s="1"/>
      <c r="O149" s="1"/>
      <c r="P149" s="1"/>
      <c r="Q149" s="1"/>
      <c r="W149" s="6"/>
      <c r="X149" s="1"/>
      <c r="Y149" s="1"/>
      <c r="Z149" s="1"/>
      <c r="AA149" s="1"/>
    </row>
    <row r="150" spans="2:27" x14ac:dyDescent="0.5">
      <c r="B150" s="6"/>
      <c r="C150" s="1"/>
      <c r="D150" s="1"/>
      <c r="E150" s="1"/>
      <c r="F150" s="1"/>
      <c r="G150" s="1"/>
      <c r="L150" s="110"/>
      <c r="M150" s="6"/>
      <c r="N150" s="1"/>
      <c r="O150" s="1"/>
      <c r="P150" s="1"/>
      <c r="Q150" s="1"/>
      <c r="W150" s="6"/>
      <c r="X150" s="1"/>
      <c r="Y150" s="1"/>
      <c r="Z150" s="1"/>
      <c r="AA150" s="1"/>
    </row>
    <row r="151" spans="2:27" x14ac:dyDescent="0.5">
      <c r="B151" s="6"/>
      <c r="C151" s="1"/>
      <c r="D151" s="1"/>
      <c r="E151" s="1"/>
      <c r="F151" s="1"/>
      <c r="G151" s="1"/>
      <c r="L151" s="110"/>
      <c r="M151" s="6"/>
      <c r="N151" s="1"/>
      <c r="O151" s="1"/>
      <c r="P151" s="1"/>
      <c r="Q151" s="1"/>
      <c r="W151" s="6"/>
      <c r="X151" s="1"/>
      <c r="Y151" s="1"/>
      <c r="Z151" s="1"/>
      <c r="AA151" s="1"/>
    </row>
    <row r="152" spans="2:27" x14ac:dyDescent="0.5">
      <c r="B152" s="6"/>
      <c r="C152" s="1"/>
      <c r="D152" s="1"/>
      <c r="E152" s="1"/>
      <c r="F152" s="1"/>
      <c r="G152" s="1"/>
      <c r="L152" s="110"/>
      <c r="M152" s="6"/>
      <c r="N152" s="1"/>
      <c r="O152" s="1"/>
      <c r="P152" s="1"/>
      <c r="Q152" s="1"/>
      <c r="W152" s="6"/>
      <c r="X152" s="1"/>
      <c r="Y152" s="1"/>
      <c r="Z152" s="1"/>
      <c r="AA152" s="1"/>
    </row>
    <row r="153" spans="2:27" x14ac:dyDescent="0.5">
      <c r="B153" s="6"/>
      <c r="C153" s="1"/>
      <c r="D153" s="1"/>
      <c r="E153" s="1"/>
      <c r="F153" s="1"/>
      <c r="G153" s="1"/>
      <c r="L153" s="110"/>
      <c r="M153" s="6"/>
      <c r="N153" s="1"/>
      <c r="O153" s="1"/>
      <c r="P153" s="1"/>
      <c r="Q153" s="1"/>
      <c r="W153" s="6"/>
      <c r="X153" s="1"/>
      <c r="Y153" s="1"/>
      <c r="Z153" s="1"/>
      <c r="AA153" s="1"/>
    </row>
    <row r="154" spans="2:27" x14ac:dyDescent="0.5">
      <c r="B154" s="6"/>
      <c r="C154" s="1"/>
      <c r="D154" s="1"/>
      <c r="E154" s="1"/>
      <c r="F154" s="1"/>
      <c r="G154" s="1"/>
      <c r="L154" s="110"/>
      <c r="M154" s="6"/>
      <c r="N154" s="1"/>
      <c r="O154" s="1"/>
      <c r="P154" s="1"/>
      <c r="Q154" s="1"/>
      <c r="W154" s="6"/>
      <c r="X154" s="1"/>
      <c r="Y154" s="1"/>
      <c r="Z154" s="1"/>
      <c r="AA154" s="1"/>
    </row>
    <row r="155" spans="2:27" x14ac:dyDescent="0.5">
      <c r="B155" s="6"/>
      <c r="C155" s="1"/>
      <c r="D155" s="1"/>
      <c r="E155" s="1"/>
      <c r="F155" s="1"/>
      <c r="G155" s="1"/>
      <c r="L155" s="110"/>
      <c r="M155" s="6"/>
      <c r="N155" s="1"/>
      <c r="O155" s="1"/>
      <c r="P155" s="1"/>
      <c r="Q155" s="1"/>
      <c r="W155" s="6"/>
      <c r="X155" s="1"/>
      <c r="Y155" s="1"/>
      <c r="Z155" s="1"/>
      <c r="AA155" s="1"/>
    </row>
    <row r="156" spans="2:27" x14ac:dyDescent="0.5">
      <c r="B156" s="6"/>
      <c r="C156" s="1"/>
      <c r="D156" s="1"/>
      <c r="E156" s="1"/>
      <c r="F156" s="1"/>
      <c r="G156" s="1"/>
      <c r="L156" s="110"/>
      <c r="M156" s="6"/>
      <c r="N156" s="1"/>
      <c r="O156" s="1"/>
      <c r="P156" s="1"/>
      <c r="Q156" s="1"/>
      <c r="W156" s="6"/>
      <c r="X156" s="1"/>
      <c r="Y156" s="1"/>
      <c r="Z156" s="1"/>
      <c r="AA156" s="1"/>
    </row>
    <row r="157" spans="2:27" x14ac:dyDescent="0.5">
      <c r="B157" s="6"/>
      <c r="C157" s="1"/>
      <c r="D157" s="1"/>
      <c r="E157" s="1"/>
      <c r="F157" s="1"/>
      <c r="G157" s="1"/>
      <c r="L157" s="110"/>
      <c r="M157" s="6"/>
      <c r="N157" s="1"/>
      <c r="O157" s="1"/>
      <c r="P157" s="1"/>
      <c r="Q157" s="1"/>
      <c r="W157" s="6"/>
      <c r="X157" s="1"/>
      <c r="Y157" s="1"/>
      <c r="Z157" s="1"/>
      <c r="AA157" s="1"/>
    </row>
    <row r="158" spans="2:27" x14ac:dyDescent="0.5">
      <c r="B158" s="6"/>
      <c r="C158" s="1"/>
      <c r="D158" s="1"/>
      <c r="E158" s="1"/>
      <c r="F158" s="1"/>
      <c r="G158" s="1"/>
      <c r="L158" s="110"/>
      <c r="M158" s="6"/>
      <c r="N158" s="1"/>
      <c r="O158" s="1"/>
      <c r="P158" s="1"/>
      <c r="Q158" s="1"/>
      <c r="W158" s="6"/>
      <c r="X158" s="1"/>
      <c r="Y158" s="1"/>
      <c r="Z158" s="1"/>
      <c r="AA158" s="1"/>
    </row>
    <row r="159" spans="2:27" x14ac:dyDescent="0.5">
      <c r="B159" s="6"/>
      <c r="C159" s="1"/>
      <c r="D159" s="1"/>
      <c r="E159" s="1"/>
      <c r="F159" s="1"/>
      <c r="G159" s="1"/>
      <c r="L159" s="110"/>
      <c r="M159" s="6"/>
      <c r="N159" s="1"/>
      <c r="O159" s="1"/>
      <c r="P159" s="1"/>
      <c r="Q159" s="1"/>
      <c r="W159" s="6"/>
      <c r="X159" s="1"/>
      <c r="Y159" s="1"/>
      <c r="Z159" s="1"/>
      <c r="AA159" s="1"/>
    </row>
    <row r="160" spans="2:27" x14ac:dyDescent="0.5">
      <c r="B160" s="6"/>
      <c r="C160" s="1"/>
      <c r="D160" s="1"/>
      <c r="E160" s="1"/>
      <c r="F160" s="1"/>
      <c r="G160" s="1"/>
      <c r="L160" s="110"/>
      <c r="M160" s="6"/>
      <c r="N160" s="1"/>
      <c r="O160" s="1"/>
      <c r="P160" s="1"/>
      <c r="Q160" s="1"/>
      <c r="W160" s="6"/>
      <c r="X160" s="1"/>
      <c r="Y160" s="1"/>
      <c r="Z160" s="1"/>
      <c r="AA160" s="1"/>
    </row>
    <row r="161" spans="2:27" x14ac:dyDescent="0.5">
      <c r="B161" s="6"/>
      <c r="C161" s="1"/>
      <c r="D161" s="1"/>
      <c r="E161" s="1"/>
      <c r="F161" s="1"/>
      <c r="G161" s="1"/>
      <c r="L161" s="110"/>
      <c r="M161" s="6"/>
      <c r="N161" s="1"/>
      <c r="O161" s="1"/>
      <c r="P161" s="1"/>
      <c r="Q161" s="1"/>
      <c r="W161" s="6"/>
      <c r="X161" s="1"/>
      <c r="Y161" s="1"/>
      <c r="Z161" s="1"/>
      <c r="AA161" s="1"/>
    </row>
    <row r="162" spans="2:27" x14ac:dyDescent="0.5">
      <c r="B162" s="6"/>
      <c r="C162" s="1"/>
      <c r="D162" s="1"/>
      <c r="E162" s="1"/>
      <c r="F162" s="1"/>
      <c r="G162" s="1"/>
      <c r="L162" s="110"/>
      <c r="M162" s="6"/>
      <c r="N162" s="1"/>
      <c r="O162" s="1"/>
      <c r="P162" s="1"/>
      <c r="Q162" s="1"/>
      <c r="W162" s="6"/>
      <c r="X162" s="1"/>
      <c r="Y162" s="1"/>
      <c r="Z162" s="1"/>
      <c r="AA162" s="1"/>
    </row>
    <row r="163" spans="2:27" x14ac:dyDescent="0.5">
      <c r="B163" s="6"/>
      <c r="C163" s="1"/>
      <c r="D163" s="1"/>
      <c r="E163" s="1"/>
      <c r="F163" s="1"/>
      <c r="G163" s="1"/>
      <c r="L163" s="110"/>
      <c r="M163" s="6"/>
      <c r="N163" s="1"/>
      <c r="O163" s="1"/>
      <c r="P163" s="1"/>
      <c r="Q163" s="1"/>
      <c r="W163" s="6"/>
      <c r="X163" s="1"/>
      <c r="Y163" s="1"/>
      <c r="Z163" s="1"/>
      <c r="AA163" s="1"/>
    </row>
    <row r="164" spans="2:27" x14ac:dyDescent="0.5">
      <c r="B164" s="6"/>
      <c r="C164" s="1"/>
      <c r="D164" s="1"/>
      <c r="E164" s="1"/>
      <c r="F164" s="1"/>
      <c r="G164" s="1"/>
      <c r="L164" s="110"/>
      <c r="M164" s="6"/>
      <c r="N164" s="1"/>
      <c r="O164" s="1"/>
      <c r="P164" s="1"/>
      <c r="Q164" s="1"/>
      <c r="W164" s="6"/>
      <c r="X164" s="1"/>
      <c r="Y164" s="1"/>
      <c r="Z164" s="1"/>
      <c r="AA164" s="1"/>
    </row>
    <row r="165" spans="2:27" x14ac:dyDescent="0.5">
      <c r="B165" s="6"/>
      <c r="C165" s="1"/>
      <c r="D165" s="1"/>
      <c r="E165" s="1"/>
      <c r="F165" s="1"/>
      <c r="G165" s="1"/>
      <c r="L165" s="110"/>
      <c r="M165" s="6"/>
      <c r="N165" s="1"/>
      <c r="O165" s="1"/>
      <c r="P165" s="1"/>
      <c r="Q165" s="1"/>
      <c r="W165" s="6"/>
      <c r="X165" s="1"/>
      <c r="Y165" s="1"/>
      <c r="Z165" s="1"/>
      <c r="AA165" s="1"/>
    </row>
    <row r="166" spans="2:27" x14ac:dyDescent="0.5">
      <c r="B166" s="6"/>
      <c r="C166" s="1"/>
      <c r="D166" s="1"/>
      <c r="E166" s="1"/>
      <c r="F166" s="1"/>
      <c r="G166" s="1"/>
      <c r="L166" s="110"/>
      <c r="M166" s="6"/>
      <c r="N166" s="1"/>
      <c r="O166" s="1"/>
      <c r="P166" s="1"/>
      <c r="Q166" s="1"/>
      <c r="W166" s="6"/>
      <c r="X166" s="1"/>
      <c r="Y166" s="1"/>
      <c r="Z166" s="1"/>
      <c r="AA166" s="1"/>
    </row>
    <row r="167" spans="2:27" x14ac:dyDescent="0.5">
      <c r="B167" s="6"/>
      <c r="C167" s="1"/>
      <c r="D167" s="1"/>
      <c r="E167" s="1"/>
      <c r="F167" s="1"/>
      <c r="G167" s="1"/>
      <c r="L167" s="110"/>
      <c r="M167" s="6"/>
      <c r="N167" s="1"/>
      <c r="O167" s="1"/>
      <c r="P167" s="1"/>
      <c r="Q167" s="1"/>
      <c r="W167" s="6"/>
      <c r="X167" s="1"/>
      <c r="Y167" s="1"/>
      <c r="Z167" s="1"/>
      <c r="AA167" s="1"/>
    </row>
    <row r="168" spans="2:27" x14ac:dyDescent="0.5">
      <c r="B168" s="6"/>
      <c r="C168" s="1"/>
      <c r="D168" s="1"/>
      <c r="E168" s="1"/>
      <c r="F168" s="1"/>
      <c r="G168" s="1"/>
      <c r="L168" s="110"/>
      <c r="M168" s="6"/>
      <c r="N168" s="1"/>
      <c r="O168" s="1"/>
      <c r="P168" s="1"/>
      <c r="Q168" s="1"/>
      <c r="W168" s="6"/>
      <c r="X168" s="1"/>
      <c r="Y168" s="1"/>
      <c r="Z168" s="1"/>
      <c r="AA168" s="1"/>
    </row>
    <row r="169" spans="2:27" x14ac:dyDescent="0.5">
      <c r="B169" s="6"/>
      <c r="C169" s="1"/>
      <c r="D169" s="1"/>
      <c r="E169" s="1"/>
      <c r="F169" s="1"/>
      <c r="G169" s="1"/>
      <c r="L169" s="110"/>
      <c r="M169" s="6"/>
      <c r="N169" s="1"/>
      <c r="O169" s="1"/>
      <c r="P169" s="1"/>
      <c r="Q169" s="1"/>
      <c r="W169" s="6"/>
      <c r="X169" s="1"/>
      <c r="Y169" s="1"/>
      <c r="Z169" s="1"/>
      <c r="AA169" s="1"/>
    </row>
    <row r="170" spans="2:27" x14ac:dyDescent="0.5">
      <c r="B170" s="6"/>
      <c r="C170" s="1"/>
      <c r="D170" s="1"/>
      <c r="E170" s="1"/>
      <c r="F170" s="1"/>
      <c r="G170" s="1"/>
      <c r="L170" s="110"/>
      <c r="M170" s="6"/>
      <c r="N170" s="1"/>
      <c r="O170" s="1"/>
      <c r="P170" s="1"/>
      <c r="Q170" s="1"/>
      <c r="W170" s="6"/>
      <c r="X170" s="1"/>
      <c r="Y170" s="1"/>
      <c r="Z170" s="1"/>
      <c r="AA170" s="1"/>
    </row>
    <row r="171" spans="2:27" x14ac:dyDescent="0.5">
      <c r="B171" s="6"/>
      <c r="C171" s="1"/>
      <c r="D171" s="1"/>
      <c r="E171" s="1"/>
      <c r="F171" s="1"/>
      <c r="G171" s="1"/>
      <c r="L171" s="110"/>
      <c r="M171" s="6"/>
      <c r="N171" s="1"/>
      <c r="O171" s="1"/>
      <c r="P171" s="1"/>
      <c r="Q171" s="1"/>
      <c r="W171" s="6"/>
      <c r="X171" s="1"/>
      <c r="Y171" s="1"/>
      <c r="Z171" s="1"/>
      <c r="AA171" s="1"/>
    </row>
    <row r="172" spans="2:27" x14ac:dyDescent="0.5">
      <c r="B172" s="6"/>
      <c r="C172" s="1"/>
      <c r="D172" s="1"/>
      <c r="E172" s="1"/>
      <c r="F172" s="1"/>
      <c r="G172" s="1"/>
      <c r="L172" s="110"/>
      <c r="M172" s="6"/>
      <c r="N172" s="1"/>
      <c r="O172" s="1"/>
      <c r="P172" s="1"/>
      <c r="Q172" s="1"/>
      <c r="W172" s="6"/>
      <c r="X172" s="1"/>
      <c r="Y172" s="1"/>
      <c r="Z172" s="1"/>
      <c r="AA172" s="1"/>
    </row>
    <row r="173" spans="2:27" x14ac:dyDescent="0.5">
      <c r="B173" s="6"/>
      <c r="C173" s="1"/>
      <c r="D173" s="1"/>
      <c r="E173" s="1"/>
      <c r="F173" s="1"/>
      <c r="G173" s="1"/>
      <c r="L173" s="110"/>
      <c r="M173" s="6"/>
      <c r="N173" s="1"/>
      <c r="O173" s="1"/>
      <c r="P173" s="1"/>
      <c r="Q173" s="1"/>
      <c r="W173" s="6"/>
      <c r="X173" s="1"/>
      <c r="Y173" s="1"/>
      <c r="Z173" s="1"/>
      <c r="AA173" s="1"/>
    </row>
    <row r="174" spans="2:27" x14ac:dyDescent="0.5">
      <c r="B174" s="6"/>
      <c r="C174" s="1"/>
      <c r="D174" s="1"/>
      <c r="E174" s="1"/>
      <c r="F174" s="1"/>
      <c r="G174" s="1"/>
      <c r="L174" s="110"/>
      <c r="M174" s="6"/>
      <c r="N174" s="1"/>
      <c r="O174" s="1"/>
      <c r="P174" s="1"/>
      <c r="Q174" s="1"/>
      <c r="W174" s="6"/>
      <c r="X174" s="1"/>
      <c r="Y174" s="1"/>
      <c r="Z174" s="1"/>
      <c r="AA174" s="1"/>
    </row>
    <row r="175" spans="2:27" x14ac:dyDescent="0.5">
      <c r="B175" s="6"/>
      <c r="C175" s="1"/>
      <c r="D175" s="1"/>
      <c r="E175" s="1"/>
      <c r="F175" s="1"/>
      <c r="G175" s="1"/>
      <c r="L175" s="110"/>
      <c r="M175" s="6"/>
      <c r="N175" s="1"/>
      <c r="O175" s="1"/>
      <c r="P175" s="1"/>
      <c r="Q175" s="1"/>
      <c r="W175" s="6"/>
      <c r="X175" s="1"/>
      <c r="Y175" s="1"/>
      <c r="Z175" s="1"/>
      <c r="AA175" s="1"/>
    </row>
    <row r="176" spans="2:27" x14ac:dyDescent="0.5">
      <c r="B176" s="6"/>
      <c r="C176" s="1"/>
      <c r="D176" s="1"/>
      <c r="E176" s="1"/>
      <c r="F176" s="1"/>
      <c r="G176" s="1"/>
      <c r="L176" s="110"/>
      <c r="M176" s="6"/>
      <c r="N176" s="1"/>
      <c r="O176" s="1"/>
      <c r="P176" s="1"/>
      <c r="Q176" s="1"/>
      <c r="W176" s="6"/>
      <c r="X176" s="1"/>
      <c r="Y176" s="1"/>
      <c r="Z176" s="1"/>
      <c r="AA176" s="1"/>
    </row>
    <row r="177" spans="2:27" x14ac:dyDescent="0.5">
      <c r="B177" s="6"/>
      <c r="C177" s="1"/>
      <c r="D177" s="1"/>
      <c r="E177" s="1"/>
      <c r="F177" s="1"/>
      <c r="G177" s="1"/>
      <c r="L177" s="110"/>
      <c r="M177" s="6"/>
      <c r="N177" s="1"/>
      <c r="O177" s="1"/>
      <c r="P177" s="1"/>
      <c r="Q177" s="1"/>
      <c r="W177" s="6"/>
      <c r="X177" s="1"/>
      <c r="Y177" s="1"/>
      <c r="Z177" s="1"/>
      <c r="AA177" s="1"/>
    </row>
    <row r="178" spans="2:27" x14ac:dyDescent="0.5">
      <c r="B178" s="6"/>
      <c r="C178" s="1"/>
      <c r="D178" s="1"/>
      <c r="E178" s="1"/>
      <c r="F178" s="1"/>
      <c r="G178" s="1"/>
      <c r="L178" s="110"/>
      <c r="M178" s="6"/>
      <c r="N178" s="1"/>
      <c r="O178" s="1"/>
      <c r="P178" s="1"/>
      <c r="Q178" s="1"/>
      <c r="W178" s="6"/>
      <c r="X178" s="1"/>
      <c r="Y178" s="1"/>
      <c r="Z178" s="1"/>
      <c r="AA178" s="1"/>
    </row>
    <row r="179" spans="2:27" x14ac:dyDescent="0.5">
      <c r="B179" s="6"/>
      <c r="C179" s="1"/>
      <c r="D179" s="1"/>
      <c r="E179" s="1"/>
      <c r="F179" s="1"/>
      <c r="G179" s="1"/>
      <c r="L179" s="110"/>
      <c r="M179" s="6"/>
      <c r="N179" s="1"/>
      <c r="O179" s="1"/>
      <c r="P179" s="1"/>
      <c r="Q179" s="1"/>
      <c r="W179" s="6"/>
      <c r="X179" s="1"/>
      <c r="Y179" s="1"/>
      <c r="Z179" s="1"/>
      <c r="AA179" s="1"/>
    </row>
    <row r="180" spans="2:27" x14ac:dyDescent="0.5">
      <c r="B180" s="6"/>
      <c r="C180" s="1"/>
      <c r="D180" s="1"/>
      <c r="E180" s="1"/>
      <c r="F180" s="1"/>
      <c r="G180" s="1"/>
      <c r="L180" s="110"/>
      <c r="M180" s="6"/>
      <c r="N180" s="1"/>
      <c r="O180" s="1"/>
      <c r="P180" s="1"/>
      <c r="Q180" s="1"/>
      <c r="W180" s="6"/>
      <c r="X180" s="1"/>
      <c r="Y180" s="1"/>
      <c r="Z180" s="1"/>
      <c r="AA180" s="1"/>
    </row>
    <row r="181" spans="2:27" x14ac:dyDescent="0.5">
      <c r="B181" s="6"/>
      <c r="C181" s="1"/>
      <c r="D181" s="1"/>
      <c r="E181" s="1"/>
      <c r="F181" s="1"/>
      <c r="G181" s="1"/>
      <c r="L181" s="110"/>
      <c r="M181" s="6"/>
      <c r="N181" s="1"/>
      <c r="O181" s="1"/>
      <c r="P181" s="1"/>
      <c r="Q181" s="1"/>
      <c r="W181" s="6"/>
      <c r="X181" s="1"/>
      <c r="Y181" s="1"/>
      <c r="Z181" s="1"/>
      <c r="AA181" s="1"/>
    </row>
    <row r="182" spans="2:27" x14ac:dyDescent="0.5">
      <c r="B182" s="6"/>
      <c r="C182" s="1"/>
      <c r="D182" s="1"/>
      <c r="E182" s="1"/>
      <c r="F182" s="1"/>
      <c r="G182" s="1"/>
      <c r="L182" s="110"/>
      <c r="M182" s="6"/>
      <c r="N182" s="1"/>
      <c r="O182" s="1"/>
      <c r="P182" s="1"/>
      <c r="Q182" s="1"/>
      <c r="W182" s="6"/>
      <c r="X182" s="1"/>
      <c r="Y182" s="1"/>
      <c r="Z182" s="1"/>
      <c r="AA182" s="1"/>
    </row>
    <row r="183" spans="2:27" x14ac:dyDescent="0.5">
      <c r="B183" s="6"/>
      <c r="C183" s="1"/>
      <c r="D183" s="1"/>
      <c r="E183" s="1"/>
      <c r="F183" s="1"/>
      <c r="G183" s="1"/>
      <c r="L183" s="110"/>
      <c r="M183" s="6"/>
      <c r="N183" s="1"/>
      <c r="O183" s="1"/>
      <c r="P183" s="1"/>
      <c r="Q183" s="1"/>
      <c r="W183" s="6"/>
      <c r="X183" s="1"/>
      <c r="Y183" s="1"/>
      <c r="Z183" s="1"/>
      <c r="AA183" s="1"/>
    </row>
    <row r="184" spans="2:27" x14ac:dyDescent="0.5">
      <c r="B184" s="6"/>
      <c r="C184" s="1"/>
      <c r="D184" s="1"/>
      <c r="E184" s="1"/>
      <c r="F184" s="1"/>
      <c r="G184" s="1"/>
      <c r="L184" s="110"/>
      <c r="M184" s="6"/>
      <c r="N184" s="1"/>
      <c r="O184" s="1"/>
      <c r="P184" s="1"/>
      <c r="Q184" s="1"/>
      <c r="W184" s="6"/>
      <c r="X184" s="1"/>
      <c r="Y184" s="1"/>
      <c r="Z184" s="1"/>
      <c r="AA184" s="1"/>
    </row>
    <row r="185" spans="2:27" x14ac:dyDescent="0.5">
      <c r="B185" s="6"/>
      <c r="C185" s="1"/>
      <c r="D185" s="1"/>
      <c r="E185" s="1"/>
      <c r="F185" s="1"/>
      <c r="G185" s="1"/>
      <c r="L185" s="110"/>
      <c r="M185" s="6"/>
      <c r="N185" s="1"/>
      <c r="O185" s="1"/>
      <c r="P185" s="1"/>
      <c r="Q185" s="1"/>
      <c r="W185" s="6"/>
      <c r="X185" s="1"/>
      <c r="Y185" s="1"/>
      <c r="Z185" s="1"/>
      <c r="AA185" s="1"/>
    </row>
    <row r="186" spans="2:27" x14ac:dyDescent="0.5">
      <c r="B186" s="6"/>
      <c r="C186" s="1"/>
      <c r="D186" s="1"/>
      <c r="E186" s="1"/>
      <c r="F186" s="1"/>
      <c r="G186" s="1"/>
      <c r="L186" s="110"/>
      <c r="M186" s="6"/>
      <c r="N186" s="1"/>
      <c r="O186" s="1"/>
      <c r="P186" s="1"/>
      <c r="Q186" s="1"/>
      <c r="W186" s="6"/>
      <c r="X186" s="1"/>
      <c r="Y186" s="1"/>
      <c r="Z186" s="1"/>
      <c r="AA186" s="1"/>
    </row>
    <row r="187" spans="2:27" x14ac:dyDescent="0.5">
      <c r="B187" s="6"/>
      <c r="C187" s="1"/>
      <c r="D187" s="1"/>
      <c r="E187" s="1"/>
      <c r="F187" s="1"/>
      <c r="G187" s="1"/>
      <c r="L187" s="110"/>
      <c r="M187" s="6"/>
      <c r="N187" s="1"/>
      <c r="O187" s="1"/>
      <c r="P187" s="1"/>
      <c r="Q187" s="1"/>
      <c r="W187" s="6"/>
      <c r="X187" s="1"/>
      <c r="Y187" s="1"/>
      <c r="Z187" s="1"/>
      <c r="AA187" s="1"/>
    </row>
    <row r="188" spans="2:27" x14ac:dyDescent="0.5">
      <c r="B188" s="6"/>
      <c r="C188" s="1"/>
      <c r="D188" s="1"/>
      <c r="E188" s="1"/>
      <c r="F188" s="1"/>
      <c r="G188" s="1"/>
      <c r="L188" s="110"/>
      <c r="M188" s="6"/>
      <c r="N188" s="1"/>
      <c r="O188" s="1"/>
      <c r="P188" s="1"/>
      <c r="Q188" s="1"/>
      <c r="W188" s="6"/>
      <c r="X188" s="1"/>
      <c r="Y188" s="1"/>
      <c r="Z188" s="1"/>
      <c r="AA188" s="1"/>
    </row>
    <row r="189" spans="2:27" x14ac:dyDescent="0.5">
      <c r="B189" s="6"/>
      <c r="C189" s="1"/>
      <c r="D189" s="1"/>
      <c r="E189" s="1"/>
      <c r="F189" s="1"/>
      <c r="G189" s="1"/>
      <c r="L189" s="110"/>
      <c r="M189" s="6"/>
      <c r="N189" s="1"/>
      <c r="O189" s="1"/>
      <c r="P189" s="1"/>
      <c r="Q189" s="1"/>
      <c r="W189" s="6"/>
      <c r="X189" s="1"/>
      <c r="Y189" s="1"/>
      <c r="Z189" s="1"/>
      <c r="AA189" s="1"/>
    </row>
    <row r="190" spans="2:27" x14ac:dyDescent="0.5">
      <c r="B190" s="6"/>
      <c r="C190" s="1"/>
      <c r="D190" s="1"/>
      <c r="E190" s="1"/>
      <c r="F190" s="1"/>
      <c r="G190" s="1"/>
      <c r="L190" s="110"/>
      <c r="M190" s="6"/>
      <c r="N190" s="1"/>
      <c r="O190" s="1"/>
      <c r="P190" s="1"/>
      <c r="Q190" s="1"/>
      <c r="W190" s="6"/>
      <c r="X190" s="1"/>
      <c r="Y190" s="1"/>
      <c r="Z190" s="1"/>
      <c r="AA190" s="1"/>
    </row>
    <row r="191" spans="2:27" x14ac:dyDescent="0.5">
      <c r="B191" s="6"/>
      <c r="C191" s="1"/>
      <c r="D191" s="1"/>
      <c r="E191" s="1"/>
      <c r="F191" s="1"/>
      <c r="G191" s="1"/>
      <c r="L191" s="110"/>
      <c r="M191" s="6"/>
      <c r="N191" s="1"/>
      <c r="O191" s="1"/>
      <c r="P191" s="1"/>
      <c r="Q191" s="1"/>
      <c r="W191" s="6"/>
      <c r="X191" s="1"/>
      <c r="Y191" s="1"/>
      <c r="Z191" s="1"/>
      <c r="AA191" s="1"/>
    </row>
    <row r="192" spans="2:27" x14ac:dyDescent="0.5">
      <c r="B192" s="6"/>
      <c r="C192" s="1"/>
      <c r="D192" s="1"/>
      <c r="E192" s="1"/>
      <c r="F192" s="1"/>
      <c r="G192" s="1"/>
      <c r="L192" s="110"/>
      <c r="M192" s="6"/>
      <c r="N192" s="1"/>
      <c r="O192" s="1"/>
      <c r="P192" s="1"/>
      <c r="Q192" s="1"/>
      <c r="W192" s="6"/>
      <c r="X192" s="1"/>
      <c r="Y192" s="1"/>
      <c r="Z192" s="1"/>
      <c r="AA192" s="1"/>
    </row>
    <row r="193" spans="2:27" x14ac:dyDescent="0.5">
      <c r="B193" s="6"/>
      <c r="C193" s="1"/>
      <c r="D193" s="1"/>
      <c r="E193" s="1"/>
      <c r="F193" s="1"/>
      <c r="G193" s="1"/>
      <c r="L193" s="110"/>
      <c r="M193" s="6"/>
      <c r="N193" s="1"/>
      <c r="O193" s="1"/>
      <c r="P193" s="1"/>
      <c r="Q193" s="1"/>
      <c r="W193" s="6"/>
      <c r="X193" s="1"/>
      <c r="Y193" s="1"/>
      <c r="Z193" s="1"/>
      <c r="AA193" s="1"/>
    </row>
    <row r="194" spans="2:27" x14ac:dyDescent="0.5">
      <c r="B194" s="6"/>
      <c r="C194" s="1"/>
      <c r="D194" s="1"/>
      <c r="E194" s="1"/>
      <c r="F194" s="1"/>
      <c r="G194" s="1"/>
      <c r="L194" s="110"/>
      <c r="M194" s="6"/>
      <c r="N194" s="1"/>
      <c r="O194" s="1"/>
      <c r="P194" s="1"/>
      <c r="Q194" s="1"/>
      <c r="W194" s="6"/>
      <c r="X194" s="1"/>
      <c r="Y194" s="1"/>
      <c r="Z194" s="1"/>
      <c r="AA194" s="1"/>
    </row>
    <row r="195" spans="2:27" x14ac:dyDescent="0.5">
      <c r="B195" s="6"/>
      <c r="C195" s="1"/>
      <c r="D195" s="1"/>
      <c r="E195" s="1"/>
      <c r="F195" s="1"/>
      <c r="G195" s="1"/>
      <c r="L195" s="110"/>
      <c r="M195" s="6"/>
      <c r="N195" s="1"/>
      <c r="O195" s="1"/>
      <c r="P195" s="1"/>
      <c r="Q195" s="1"/>
      <c r="W195" s="6"/>
      <c r="X195" s="1"/>
      <c r="Y195" s="1"/>
      <c r="Z195" s="1"/>
      <c r="AA195" s="1"/>
    </row>
    <row r="196" spans="2:27" x14ac:dyDescent="0.5">
      <c r="B196" s="6"/>
      <c r="C196" s="1"/>
      <c r="D196" s="1"/>
      <c r="E196" s="1"/>
      <c r="F196" s="1"/>
      <c r="G196" s="1"/>
      <c r="L196" s="110"/>
      <c r="M196" s="6"/>
      <c r="N196" s="1"/>
      <c r="O196" s="1"/>
      <c r="P196" s="1"/>
      <c r="Q196" s="1"/>
      <c r="W196" s="6"/>
      <c r="X196" s="1"/>
      <c r="Y196" s="1"/>
      <c r="Z196" s="1"/>
      <c r="AA196" s="1"/>
    </row>
    <row r="197" spans="2:27" x14ac:dyDescent="0.5">
      <c r="B197" s="6"/>
      <c r="C197" s="1"/>
      <c r="D197" s="1"/>
      <c r="E197" s="1"/>
      <c r="F197" s="1"/>
      <c r="G197" s="1"/>
      <c r="L197" s="110"/>
      <c r="M197" s="6"/>
      <c r="N197" s="1"/>
      <c r="O197" s="1"/>
      <c r="P197" s="1"/>
      <c r="Q197" s="1"/>
      <c r="W197" s="6"/>
      <c r="X197" s="1"/>
      <c r="Y197" s="1"/>
      <c r="Z197" s="1"/>
      <c r="AA197" s="1"/>
    </row>
    <row r="198" spans="2:27" x14ac:dyDescent="0.5">
      <c r="B198" s="6"/>
      <c r="C198" s="1"/>
      <c r="D198" s="1"/>
      <c r="E198" s="1"/>
      <c r="F198" s="1"/>
      <c r="G198" s="1"/>
      <c r="L198" s="110"/>
      <c r="M198" s="6"/>
      <c r="N198" s="1"/>
      <c r="O198" s="1"/>
      <c r="P198" s="1"/>
      <c r="Q198" s="1"/>
      <c r="W198" s="6"/>
      <c r="X198" s="1"/>
      <c r="Y198" s="1"/>
      <c r="Z198" s="1"/>
      <c r="AA198" s="1"/>
    </row>
    <row r="199" spans="2:27" x14ac:dyDescent="0.5">
      <c r="B199" s="6"/>
      <c r="C199" s="1"/>
      <c r="D199" s="1"/>
      <c r="E199" s="1"/>
      <c r="F199" s="1"/>
      <c r="G199" s="1"/>
      <c r="L199" s="110"/>
      <c r="M199" s="6"/>
      <c r="N199" s="1"/>
      <c r="O199" s="1"/>
      <c r="P199" s="1"/>
      <c r="Q199" s="1"/>
      <c r="W199" s="6"/>
      <c r="X199" s="1"/>
      <c r="Y199" s="1"/>
      <c r="Z199" s="1"/>
      <c r="AA199" s="1"/>
    </row>
    <row r="200" spans="2:27" x14ac:dyDescent="0.5">
      <c r="B200" s="6"/>
      <c r="C200" s="1"/>
      <c r="D200" s="1"/>
      <c r="E200" s="1"/>
      <c r="F200" s="1"/>
      <c r="G200" s="1"/>
      <c r="L200" s="110"/>
      <c r="M200" s="6"/>
      <c r="N200" s="1"/>
      <c r="O200" s="1"/>
      <c r="P200" s="1"/>
      <c r="Q200" s="1"/>
      <c r="W200" s="6"/>
      <c r="X200" s="1"/>
      <c r="Y200" s="1"/>
      <c r="Z200" s="1"/>
      <c r="AA200" s="1"/>
    </row>
    <row r="201" spans="2:27" x14ac:dyDescent="0.5">
      <c r="B201" s="6"/>
      <c r="C201" s="1"/>
      <c r="D201" s="1"/>
      <c r="E201" s="1"/>
      <c r="F201" s="1"/>
      <c r="G201" s="1"/>
      <c r="L201" s="110"/>
      <c r="M201" s="6"/>
      <c r="N201" s="1"/>
      <c r="O201" s="1"/>
      <c r="P201" s="1"/>
      <c r="Q201" s="1"/>
      <c r="W201" s="6"/>
      <c r="X201" s="1"/>
      <c r="Y201" s="1"/>
      <c r="Z201" s="1"/>
      <c r="AA201" s="1"/>
    </row>
    <row r="202" spans="2:27" x14ac:dyDescent="0.5">
      <c r="B202" s="6"/>
      <c r="C202" s="1"/>
      <c r="D202" s="1"/>
      <c r="E202" s="1"/>
      <c r="F202" s="1"/>
      <c r="G202" s="1"/>
      <c r="L202" s="110"/>
      <c r="M202" s="6"/>
      <c r="N202" s="1"/>
      <c r="O202" s="1"/>
      <c r="P202" s="1"/>
      <c r="Q202" s="1"/>
      <c r="W202" s="6"/>
      <c r="X202" s="1"/>
      <c r="Y202" s="1"/>
      <c r="Z202" s="1"/>
      <c r="AA202" s="1"/>
    </row>
    <row r="203" spans="2:27" x14ac:dyDescent="0.5">
      <c r="B203" s="6"/>
      <c r="C203" s="1"/>
      <c r="D203" s="1"/>
      <c r="E203" s="1"/>
      <c r="F203" s="1"/>
      <c r="G203" s="1"/>
      <c r="L203" s="110"/>
      <c r="M203" s="6"/>
      <c r="N203" s="1"/>
      <c r="O203" s="1"/>
      <c r="P203" s="1"/>
      <c r="Q203" s="1"/>
      <c r="W203" s="6"/>
      <c r="X203" s="1"/>
      <c r="Y203" s="1"/>
      <c r="Z203" s="1"/>
      <c r="AA203" s="1"/>
    </row>
    <row r="204" spans="2:27" x14ac:dyDescent="0.5">
      <c r="B204" s="6"/>
      <c r="C204" s="1"/>
      <c r="D204" s="1"/>
      <c r="E204" s="1"/>
      <c r="F204" s="1"/>
      <c r="G204" s="1"/>
      <c r="L204" s="110"/>
      <c r="M204" s="6"/>
      <c r="N204" s="1"/>
      <c r="O204" s="1"/>
      <c r="P204" s="1"/>
      <c r="Q204" s="1"/>
      <c r="W204" s="6"/>
      <c r="X204" s="1"/>
      <c r="Y204" s="1"/>
      <c r="Z204" s="1"/>
      <c r="AA204" s="1"/>
    </row>
    <row r="205" spans="2:27" x14ac:dyDescent="0.5">
      <c r="B205" s="6"/>
      <c r="C205" s="1"/>
      <c r="D205" s="1"/>
      <c r="E205" s="1"/>
      <c r="F205" s="1"/>
      <c r="G205" s="1"/>
      <c r="L205" s="110"/>
      <c r="M205" s="6"/>
      <c r="N205" s="1"/>
      <c r="O205" s="1"/>
      <c r="P205" s="1"/>
      <c r="Q205" s="1"/>
      <c r="W205" s="6"/>
      <c r="X205" s="1"/>
      <c r="Y205" s="1"/>
      <c r="Z205" s="1"/>
      <c r="AA205" s="1"/>
    </row>
    <row r="206" spans="2:27" x14ac:dyDescent="0.5">
      <c r="B206" s="6"/>
      <c r="C206" s="1"/>
      <c r="D206" s="1"/>
      <c r="E206" s="1"/>
      <c r="F206" s="1"/>
      <c r="G206" s="1"/>
      <c r="L206" s="110"/>
      <c r="M206" s="6"/>
      <c r="N206" s="1"/>
      <c r="O206" s="1"/>
      <c r="P206" s="1"/>
      <c r="Q206" s="1"/>
      <c r="W206" s="6"/>
      <c r="X206" s="1"/>
      <c r="Y206" s="1"/>
      <c r="Z206" s="1"/>
      <c r="AA206" s="1"/>
    </row>
    <row r="207" spans="2:27" x14ac:dyDescent="0.5">
      <c r="B207" s="6"/>
      <c r="C207" s="1"/>
      <c r="D207" s="1"/>
      <c r="E207" s="1"/>
      <c r="F207" s="1"/>
      <c r="G207" s="1"/>
      <c r="L207" s="110"/>
      <c r="M207" s="6"/>
      <c r="N207" s="1"/>
      <c r="O207" s="1"/>
      <c r="P207" s="1"/>
      <c r="Q207" s="1"/>
      <c r="W207" s="6"/>
      <c r="X207" s="1"/>
      <c r="Y207" s="1"/>
      <c r="Z207" s="1"/>
      <c r="AA207" s="1"/>
    </row>
    <row r="208" spans="2:27" x14ac:dyDescent="0.5">
      <c r="B208" s="6"/>
      <c r="C208" s="1"/>
      <c r="D208" s="1"/>
      <c r="E208" s="1"/>
      <c r="F208" s="1"/>
      <c r="G208" s="1"/>
      <c r="L208" s="110"/>
      <c r="M208" s="6"/>
      <c r="N208" s="1"/>
      <c r="O208" s="1"/>
      <c r="P208" s="1"/>
      <c r="Q208" s="1"/>
      <c r="W208" s="6"/>
      <c r="X208" s="1"/>
      <c r="Y208" s="1"/>
      <c r="Z208" s="1"/>
      <c r="AA208" s="1"/>
    </row>
    <row r="209" spans="2:27" x14ac:dyDescent="0.5">
      <c r="B209" s="6"/>
      <c r="C209" s="1"/>
      <c r="D209" s="1"/>
      <c r="E209" s="1"/>
      <c r="F209" s="1"/>
      <c r="G209" s="1"/>
      <c r="L209" s="110"/>
      <c r="M209" s="6"/>
      <c r="N209" s="1"/>
      <c r="O209" s="1"/>
      <c r="P209" s="1"/>
      <c r="Q209" s="1"/>
      <c r="W209" s="6"/>
      <c r="X209" s="1"/>
      <c r="Y209" s="1"/>
      <c r="Z209" s="1"/>
      <c r="AA209" s="1"/>
    </row>
    <row r="210" spans="2:27" x14ac:dyDescent="0.5">
      <c r="B210" s="6"/>
      <c r="C210" s="1"/>
      <c r="D210" s="1"/>
      <c r="E210" s="1"/>
      <c r="F210" s="1"/>
      <c r="G210" s="1"/>
      <c r="L210" s="110"/>
      <c r="M210" s="6"/>
      <c r="N210" s="1"/>
      <c r="O210" s="1"/>
      <c r="P210" s="1"/>
      <c r="Q210" s="1"/>
      <c r="W210" s="6"/>
      <c r="X210" s="1"/>
      <c r="Y210" s="1"/>
      <c r="Z210" s="1"/>
      <c r="AA210" s="1"/>
    </row>
    <row r="211" spans="2:27" x14ac:dyDescent="0.5">
      <c r="B211" s="6"/>
      <c r="C211" s="1"/>
      <c r="D211" s="1"/>
      <c r="E211" s="1"/>
      <c r="F211" s="1"/>
      <c r="G211" s="1"/>
      <c r="L211" s="110"/>
      <c r="M211" s="6"/>
      <c r="N211" s="1"/>
      <c r="O211" s="1"/>
      <c r="P211" s="1"/>
      <c r="Q211" s="1"/>
      <c r="W211" s="6"/>
      <c r="X211" s="1"/>
      <c r="Y211" s="1"/>
      <c r="Z211" s="1"/>
      <c r="AA211" s="1"/>
    </row>
    <row r="212" spans="2:27" x14ac:dyDescent="0.5">
      <c r="B212" s="6"/>
      <c r="C212" s="1"/>
      <c r="D212" s="1"/>
      <c r="E212" s="1"/>
      <c r="F212" s="1"/>
      <c r="G212" s="1"/>
      <c r="L212" s="110"/>
      <c r="M212" s="6"/>
      <c r="N212" s="1"/>
      <c r="O212" s="1"/>
      <c r="P212" s="1"/>
      <c r="Q212" s="1"/>
      <c r="W212" s="6"/>
      <c r="X212" s="1"/>
      <c r="Y212" s="1"/>
      <c r="Z212" s="1"/>
      <c r="AA212" s="1"/>
    </row>
    <row r="213" spans="2:27" x14ac:dyDescent="0.5">
      <c r="B213" s="6"/>
      <c r="C213" s="1"/>
      <c r="D213" s="1"/>
      <c r="E213" s="1"/>
      <c r="F213" s="1"/>
      <c r="G213" s="1"/>
      <c r="L213" s="110"/>
      <c r="M213" s="6"/>
      <c r="N213" s="1"/>
      <c r="O213" s="1"/>
      <c r="P213" s="1"/>
      <c r="Q213" s="1"/>
      <c r="W213" s="6"/>
      <c r="X213" s="1"/>
      <c r="Y213" s="1"/>
      <c r="Z213" s="1"/>
      <c r="AA213" s="1"/>
    </row>
    <row r="214" spans="2:27" x14ac:dyDescent="0.5">
      <c r="B214" s="6"/>
      <c r="C214" s="1"/>
      <c r="D214" s="1"/>
      <c r="E214" s="1"/>
      <c r="F214" s="1"/>
      <c r="G214" s="1"/>
      <c r="L214" s="110"/>
      <c r="M214" s="6"/>
      <c r="N214" s="1"/>
      <c r="O214" s="1"/>
      <c r="P214" s="1"/>
      <c r="Q214" s="1"/>
      <c r="W214" s="6"/>
      <c r="X214" s="1"/>
      <c r="Y214" s="1"/>
      <c r="Z214" s="1"/>
      <c r="AA214" s="1"/>
    </row>
    <row r="215" spans="2:27" x14ac:dyDescent="0.5">
      <c r="B215" s="6"/>
      <c r="C215" s="1"/>
      <c r="D215" s="1"/>
      <c r="E215" s="1"/>
      <c r="F215" s="1"/>
      <c r="G215" s="1"/>
      <c r="L215" s="110"/>
      <c r="M215" s="6"/>
      <c r="N215" s="1"/>
      <c r="O215" s="1"/>
      <c r="P215" s="1"/>
      <c r="Q215" s="1"/>
      <c r="W215" s="6"/>
      <c r="X215" s="1"/>
      <c r="Y215" s="1"/>
      <c r="Z215" s="1"/>
      <c r="AA215" s="1"/>
    </row>
    <row r="216" spans="2:27" x14ac:dyDescent="0.5">
      <c r="B216" s="6"/>
      <c r="C216" s="1"/>
      <c r="D216" s="1"/>
      <c r="E216" s="1"/>
      <c r="F216" s="1"/>
      <c r="G216" s="1"/>
      <c r="L216" s="110"/>
      <c r="M216" s="6"/>
      <c r="N216" s="1"/>
      <c r="O216" s="1"/>
      <c r="P216" s="1"/>
      <c r="Q216" s="1"/>
      <c r="W216" s="6"/>
      <c r="X216" s="1"/>
      <c r="Y216" s="1"/>
      <c r="Z216" s="1"/>
      <c r="AA216" s="1"/>
    </row>
    <row r="217" spans="2:27" x14ac:dyDescent="0.5">
      <c r="B217" s="6"/>
      <c r="C217" s="1"/>
      <c r="D217" s="1"/>
      <c r="E217" s="1"/>
      <c r="F217" s="1"/>
      <c r="G217" s="1"/>
      <c r="L217" s="110"/>
      <c r="M217" s="6"/>
      <c r="N217" s="1"/>
      <c r="O217" s="1"/>
      <c r="P217" s="1"/>
      <c r="Q217" s="1"/>
      <c r="W217" s="6"/>
      <c r="X217" s="1"/>
      <c r="Y217" s="1"/>
      <c r="Z217" s="1"/>
      <c r="AA217" s="1"/>
    </row>
    <row r="218" spans="2:27" x14ac:dyDescent="0.5">
      <c r="B218" s="6"/>
      <c r="C218" s="1"/>
      <c r="D218" s="1"/>
      <c r="E218" s="1"/>
      <c r="F218" s="1"/>
      <c r="G218" s="1"/>
      <c r="L218" s="110"/>
      <c r="M218" s="6"/>
      <c r="N218" s="1"/>
      <c r="O218" s="1"/>
      <c r="P218" s="1"/>
      <c r="Q218" s="1"/>
      <c r="W218" s="6"/>
      <c r="X218" s="1"/>
      <c r="Y218" s="1"/>
      <c r="Z218" s="1"/>
      <c r="AA218" s="1"/>
    </row>
    <row r="219" spans="2:27" x14ac:dyDescent="0.5">
      <c r="B219" s="6"/>
      <c r="C219" s="1"/>
      <c r="D219" s="1"/>
      <c r="E219" s="1"/>
      <c r="F219" s="1"/>
      <c r="G219" s="1"/>
      <c r="L219" s="110"/>
      <c r="M219" s="6"/>
      <c r="N219" s="1"/>
      <c r="O219" s="1"/>
      <c r="P219" s="1"/>
      <c r="Q219" s="1"/>
      <c r="W219" s="6"/>
      <c r="X219" s="1"/>
      <c r="Y219" s="1"/>
      <c r="Z219" s="1"/>
      <c r="AA219" s="1"/>
    </row>
    <row r="220" spans="2:27" x14ac:dyDescent="0.5">
      <c r="B220" s="6"/>
      <c r="C220" s="1"/>
      <c r="D220" s="1"/>
      <c r="E220" s="1"/>
      <c r="F220" s="1"/>
      <c r="G220" s="1"/>
      <c r="L220" s="110"/>
      <c r="M220" s="6"/>
      <c r="N220" s="1"/>
      <c r="O220" s="1"/>
      <c r="P220" s="1"/>
      <c r="Q220" s="1"/>
      <c r="W220" s="6"/>
      <c r="X220" s="1"/>
      <c r="Y220" s="1"/>
      <c r="Z220" s="1"/>
      <c r="AA220" s="1"/>
    </row>
    <row r="221" spans="2:27" x14ac:dyDescent="0.5">
      <c r="B221" s="6"/>
      <c r="C221" s="1"/>
      <c r="D221" s="1"/>
      <c r="E221" s="1"/>
      <c r="F221" s="1"/>
      <c r="G221" s="1"/>
      <c r="L221" s="110"/>
      <c r="M221" s="6"/>
      <c r="N221" s="1"/>
      <c r="O221" s="1"/>
      <c r="P221" s="1"/>
      <c r="Q221" s="1"/>
      <c r="W221" s="6"/>
      <c r="X221" s="1"/>
      <c r="Y221" s="1"/>
      <c r="Z221" s="1"/>
      <c r="AA221" s="1"/>
    </row>
    <row r="222" spans="2:27" x14ac:dyDescent="0.5">
      <c r="B222" s="6"/>
      <c r="C222" s="1"/>
      <c r="D222" s="1"/>
      <c r="E222" s="1"/>
      <c r="F222" s="1"/>
      <c r="G222" s="1"/>
      <c r="L222" s="110"/>
      <c r="M222" s="6"/>
      <c r="N222" s="1"/>
      <c r="O222" s="1"/>
      <c r="P222" s="1"/>
      <c r="Q222" s="1"/>
      <c r="W222" s="6"/>
      <c r="X222" s="1"/>
      <c r="Y222" s="1"/>
      <c r="Z222" s="1"/>
      <c r="AA222" s="1"/>
    </row>
    <row r="223" spans="2:27" x14ac:dyDescent="0.5">
      <c r="B223" s="6"/>
      <c r="C223" s="1"/>
      <c r="D223" s="1"/>
      <c r="E223" s="1"/>
      <c r="F223" s="1"/>
      <c r="G223" s="1"/>
      <c r="L223" s="110"/>
      <c r="M223" s="6"/>
      <c r="N223" s="1"/>
      <c r="O223" s="1"/>
      <c r="P223" s="1"/>
      <c r="Q223" s="1"/>
      <c r="W223" s="6"/>
      <c r="X223" s="1"/>
      <c r="Y223" s="1"/>
      <c r="Z223" s="1"/>
      <c r="AA223" s="1"/>
    </row>
    <row r="224" spans="2:27" x14ac:dyDescent="0.5">
      <c r="B224" s="6"/>
      <c r="C224" s="1"/>
      <c r="D224" s="1"/>
      <c r="E224" s="1"/>
      <c r="F224" s="1"/>
      <c r="G224" s="1"/>
      <c r="L224" s="110"/>
      <c r="M224" s="6"/>
      <c r="N224" s="1"/>
      <c r="O224" s="1"/>
      <c r="P224" s="1"/>
      <c r="Q224" s="1"/>
      <c r="W224" s="6"/>
      <c r="X224" s="1"/>
      <c r="Y224" s="1"/>
      <c r="Z224" s="1"/>
      <c r="AA224" s="1"/>
    </row>
    <row r="225" spans="2:27" x14ac:dyDescent="0.5">
      <c r="B225" s="6"/>
      <c r="C225" s="1"/>
      <c r="D225" s="1"/>
      <c r="E225" s="1"/>
      <c r="F225" s="1"/>
      <c r="G225" s="1"/>
      <c r="L225" s="110"/>
      <c r="M225" s="6"/>
      <c r="N225" s="1"/>
      <c r="O225" s="1"/>
      <c r="P225" s="1"/>
      <c r="Q225" s="1"/>
      <c r="W225" s="6"/>
      <c r="X225" s="1"/>
      <c r="Y225" s="1"/>
      <c r="Z225" s="1"/>
      <c r="AA225" s="1"/>
    </row>
    <row r="226" spans="2:27" x14ac:dyDescent="0.5">
      <c r="B226" s="6"/>
      <c r="C226" s="1"/>
      <c r="D226" s="1"/>
      <c r="E226" s="1"/>
      <c r="F226" s="1"/>
      <c r="G226" s="1"/>
      <c r="L226" s="110"/>
      <c r="M226" s="6"/>
      <c r="N226" s="1"/>
      <c r="O226" s="1"/>
      <c r="P226" s="1"/>
      <c r="Q226" s="1"/>
      <c r="W226" s="6"/>
      <c r="X226" s="1"/>
      <c r="Y226" s="1"/>
      <c r="Z226" s="1"/>
      <c r="AA226" s="1"/>
    </row>
    <row r="227" spans="2:27" x14ac:dyDescent="0.5">
      <c r="B227" s="6"/>
      <c r="C227" s="1"/>
      <c r="D227" s="1"/>
      <c r="E227" s="1"/>
      <c r="F227" s="1"/>
      <c r="G227" s="1"/>
      <c r="L227" s="110"/>
      <c r="M227" s="6"/>
      <c r="N227" s="1"/>
      <c r="O227" s="1"/>
      <c r="P227" s="1"/>
      <c r="Q227" s="1"/>
      <c r="W227" s="6"/>
      <c r="X227" s="1"/>
      <c r="Y227" s="1"/>
      <c r="Z227" s="1"/>
      <c r="AA227" s="1"/>
    </row>
    <row r="228" spans="2:27" x14ac:dyDescent="0.5">
      <c r="B228" s="6"/>
      <c r="C228" s="1"/>
      <c r="D228" s="1"/>
      <c r="E228" s="1"/>
      <c r="F228" s="1"/>
      <c r="G228" s="1"/>
      <c r="L228" s="110"/>
      <c r="M228" s="6"/>
      <c r="N228" s="1"/>
      <c r="O228" s="1"/>
      <c r="P228" s="1"/>
      <c r="Q228" s="1"/>
      <c r="W228" s="6"/>
      <c r="X228" s="1"/>
      <c r="Y228" s="1"/>
      <c r="Z228" s="1"/>
      <c r="AA228" s="1"/>
    </row>
    <row r="229" spans="2:27" x14ac:dyDescent="0.5">
      <c r="B229" s="6"/>
      <c r="C229" s="1"/>
      <c r="D229" s="1"/>
      <c r="E229" s="1"/>
      <c r="F229" s="1"/>
      <c r="G229" s="1"/>
      <c r="L229" s="110"/>
      <c r="M229" s="6"/>
      <c r="N229" s="1"/>
      <c r="O229" s="1"/>
      <c r="P229" s="1"/>
      <c r="Q229" s="1"/>
      <c r="W229" s="6"/>
      <c r="X229" s="1"/>
      <c r="Y229" s="1"/>
      <c r="Z229" s="1"/>
      <c r="AA229" s="1"/>
    </row>
    <row r="230" spans="2:27" x14ac:dyDescent="0.5">
      <c r="B230" s="6"/>
      <c r="C230" s="1"/>
      <c r="D230" s="1"/>
      <c r="E230" s="1"/>
      <c r="F230" s="1"/>
      <c r="G230" s="1"/>
      <c r="L230" s="110"/>
      <c r="M230" s="6"/>
      <c r="N230" s="1"/>
      <c r="O230" s="1"/>
      <c r="P230" s="1"/>
      <c r="Q230" s="1"/>
      <c r="W230" s="6"/>
      <c r="X230" s="1"/>
      <c r="Y230" s="1"/>
      <c r="Z230" s="1"/>
      <c r="AA230" s="1"/>
    </row>
    <row r="231" spans="2:27" x14ac:dyDescent="0.5">
      <c r="B231" s="6"/>
      <c r="C231" s="1"/>
      <c r="D231" s="1"/>
      <c r="E231" s="1"/>
      <c r="F231" s="1"/>
      <c r="G231" s="1"/>
      <c r="L231" s="110"/>
      <c r="M231" s="6"/>
      <c r="N231" s="1"/>
      <c r="O231" s="1"/>
      <c r="P231" s="1"/>
      <c r="Q231" s="1"/>
      <c r="W231" s="6"/>
      <c r="X231" s="1"/>
      <c r="Y231" s="1"/>
      <c r="Z231" s="1"/>
      <c r="AA231" s="1"/>
    </row>
    <row r="232" spans="2:27" x14ac:dyDescent="0.5">
      <c r="B232" s="6"/>
      <c r="C232" s="1"/>
      <c r="D232" s="1"/>
      <c r="E232" s="1"/>
      <c r="F232" s="1"/>
      <c r="G232" s="1"/>
      <c r="L232" s="110"/>
      <c r="M232" s="6"/>
      <c r="N232" s="1"/>
      <c r="O232" s="1"/>
      <c r="P232" s="1"/>
      <c r="Q232" s="1"/>
      <c r="W232" s="6"/>
      <c r="X232" s="1"/>
      <c r="Y232" s="1"/>
      <c r="Z232" s="1"/>
      <c r="AA232" s="1"/>
    </row>
    <row r="233" spans="2:27" x14ac:dyDescent="0.5">
      <c r="B233" s="6"/>
      <c r="C233" s="1"/>
      <c r="D233" s="1"/>
      <c r="E233" s="1"/>
      <c r="F233" s="1"/>
      <c r="G233" s="1"/>
      <c r="L233" s="110"/>
      <c r="M233" s="6"/>
      <c r="N233" s="1"/>
      <c r="O233" s="1"/>
      <c r="P233" s="1"/>
      <c r="Q233" s="1"/>
      <c r="W233" s="6"/>
      <c r="X233" s="1"/>
      <c r="Y233" s="1"/>
      <c r="Z233" s="1"/>
      <c r="AA233" s="1"/>
    </row>
    <row r="234" spans="2:27" x14ac:dyDescent="0.5">
      <c r="B234" s="6"/>
      <c r="C234" s="1"/>
      <c r="D234" s="1"/>
      <c r="E234" s="1"/>
      <c r="F234" s="1"/>
      <c r="G234" s="1"/>
      <c r="L234" s="110"/>
      <c r="M234" s="6"/>
      <c r="N234" s="1"/>
      <c r="O234" s="1"/>
      <c r="P234" s="1"/>
      <c r="Q234" s="1"/>
      <c r="W234" s="6"/>
      <c r="X234" s="1"/>
      <c r="Y234" s="1"/>
      <c r="Z234" s="1"/>
      <c r="AA234" s="1"/>
    </row>
    <row r="235" spans="2:27" x14ac:dyDescent="0.5">
      <c r="B235" s="6"/>
      <c r="C235" s="1"/>
      <c r="D235" s="1"/>
      <c r="E235" s="1"/>
      <c r="F235" s="1"/>
      <c r="G235" s="1"/>
      <c r="L235" s="110"/>
      <c r="M235" s="6"/>
      <c r="N235" s="1"/>
      <c r="O235" s="1"/>
      <c r="P235" s="1"/>
      <c r="Q235" s="1"/>
      <c r="W235" s="6"/>
      <c r="X235" s="1"/>
      <c r="Y235" s="1"/>
      <c r="Z235" s="1"/>
      <c r="AA235" s="1"/>
    </row>
    <row r="236" spans="2:27" x14ac:dyDescent="0.5">
      <c r="B236" s="6"/>
      <c r="C236" s="1"/>
      <c r="D236" s="1"/>
      <c r="E236" s="1"/>
      <c r="F236" s="1"/>
      <c r="G236" s="1"/>
      <c r="L236" s="110"/>
      <c r="M236" s="6"/>
      <c r="N236" s="1"/>
      <c r="O236" s="1"/>
      <c r="P236" s="1"/>
      <c r="Q236" s="1"/>
      <c r="W236" s="6"/>
      <c r="X236" s="1"/>
      <c r="Y236" s="1"/>
      <c r="Z236" s="1"/>
      <c r="AA236" s="1"/>
    </row>
    <row r="237" spans="2:27" x14ac:dyDescent="0.5">
      <c r="B237" s="6"/>
      <c r="C237" s="1"/>
      <c r="D237" s="1"/>
      <c r="E237" s="1"/>
      <c r="F237" s="1"/>
      <c r="G237" s="1"/>
      <c r="L237" s="110"/>
      <c r="M237" s="6"/>
      <c r="N237" s="1"/>
      <c r="O237" s="1"/>
      <c r="P237" s="1"/>
      <c r="Q237" s="1"/>
      <c r="W237" s="6"/>
      <c r="X237" s="1"/>
      <c r="Y237" s="1"/>
      <c r="Z237" s="1"/>
      <c r="AA237" s="1"/>
    </row>
    <row r="238" spans="2:27" x14ac:dyDescent="0.5">
      <c r="B238" s="6"/>
      <c r="C238" s="1"/>
      <c r="D238" s="1"/>
      <c r="E238" s="1"/>
      <c r="F238" s="1"/>
      <c r="G238" s="1"/>
      <c r="L238" s="110"/>
      <c r="M238" s="6"/>
      <c r="N238" s="1"/>
      <c r="O238" s="1"/>
      <c r="P238" s="1"/>
      <c r="Q238" s="1"/>
      <c r="W238" s="6"/>
      <c r="X238" s="1"/>
      <c r="Y238" s="1"/>
      <c r="Z238" s="1"/>
      <c r="AA238" s="1"/>
    </row>
    <row r="239" spans="2:27" x14ac:dyDescent="0.5">
      <c r="B239" s="6"/>
      <c r="C239" s="1"/>
      <c r="D239" s="1"/>
      <c r="E239" s="1"/>
      <c r="F239" s="1"/>
      <c r="G239" s="1"/>
      <c r="L239" s="110"/>
      <c r="M239" s="6"/>
      <c r="N239" s="1"/>
      <c r="O239" s="1"/>
      <c r="P239" s="1"/>
      <c r="Q239" s="1"/>
      <c r="W239" s="6"/>
      <c r="X239" s="1"/>
      <c r="Y239" s="1"/>
      <c r="Z239" s="1"/>
      <c r="AA239" s="1"/>
    </row>
    <row r="240" spans="2:27" x14ac:dyDescent="0.5">
      <c r="B240" s="6"/>
      <c r="C240" s="1"/>
      <c r="D240" s="1"/>
      <c r="E240" s="1"/>
      <c r="F240" s="1"/>
      <c r="G240" s="1"/>
      <c r="L240" s="110"/>
      <c r="M240" s="6"/>
      <c r="N240" s="1"/>
      <c r="O240" s="1"/>
      <c r="P240" s="1"/>
      <c r="Q240" s="1"/>
      <c r="W240" s="6"/>
      <c r="X240" s="1"/>
      <c r="Y240" s="1"/>
      <c r="Z240" s="1"/>
      <c r="AA240" s="1"/>
    </row>
    <row r="241" spans="2:27" x14ac:dyDescent="0.5">
      <c r="B241" s="6"/>
      <c r="C241" s="1"/>
      <c r="D241" s="1"/>
      <c r="E241" s="1"/>
      <c r="F241" s="1"/>
      <c r="G241" s="1"/>
      <c r="L241" s="110"/>
      <c r="M241" s="6"/>
      <c r="N241" s="1"/>
      <c r="O241" s="1"/>
      <c r="P241" s="1"/>
      <c r="Q241" s="1"/>
      <c r="W241" s="6"/>
      <c r="X241" s="1"/>
      <c r="Y241" s="1"/>
      <c r="Z241" s="1"/>
      <c r="AA241" s="1"/>
    </row>
    <row r="242" spans="2:27" x14ac:dyDescent="0.5">
      <c r="B242" s="6"/>
      <c r="C242" s="1"/>
      <c r="D242" s="1"/>
      <c r="E242" s="1"/>
      <c r="F242" s="1"/>
      <c r="G242" s="1"/>
      <c r="L242" s="110"/>
      <c r="M242" s="6"/>
      <c r="N242" s="1"/>
      <c r="O242" s="1"/>
      <c r="P242" s="1"/>
      <c r="Q242" s="1"/>
      <c r="W242" s="6"/>
      <c r="X242" s="1"/>
      <c r="Y242" s="1"/>
      <c r="Z242" s="1"/>
      <c r="AA242" s="1"/>
    </row>
    <row r="243" spans="2:27" x14ac:dyDescent="0.5">
      <c r="B243" s="6"/>
      <c r="C243" s="1"/>
      <c r="D243" s="1"/>
      <c r="E243" s="1"/>
      <c r="F243" s="1"/>
      <c r="G243" s="1"/>
      <c r="L243" s="110"/>
      <c r="M243" s="6"/>
      <c r="N243" s="1"/>
      <c r="O243" s="1"/>
      <c r="P243" s="1"/>
      <c r="Q243" s="1"/>
      <c r="W243" s="6"/>
      <c r="X243" s="1"/>
      <c r="Y243" s="1"/>
      <c r="Z243" s="1"/>
      <c r="AA243" s="1"/>
    </row>
    <row r="244" spans="2:27" x14ac:dyDescent="0.5">
      <c r="B244" s="6"/>
      <c r="C244" s="1"/>
      <c r="D244" s="1"/>
      <c r="E244" s="1"/>
      <c r="F244" s="1"/>
      <c r="G244" s="1"/>
      <c r="L244" s="110"/>
      <c r="M244" s="6"/>
      <c r="N244" s="1"/>
      <c r="O244" s="1"/>
      <c r="P244" s="1"/>
      <c r="Q244" s="1"/>
      <c r="W244" s="6"/>
      <c r="X244" s="1"/>
      <c r="Y244" s="1"/>
      <c r="Z244" s="1"/>
      <c r="AA244" s="1"/>
    </row>
    <row r="245" spans="2:27" x14ac:dyDescent="0.5">
      <c r="B245" s="6"/>
      <c r="C245" s="1"/>
      <c r="D245" s="1"/>
      <c r="E245" s="1"/>
      <c r="F245" s="1"/>
      <c r="G245" s="1"/>
      <c r="L245" s="110"/>
      <c r="M245" s="6"/>
      <c r="N245" s="1"/>
      <c r="O245" s="1"/>
      <c r="P245" s="1"/>
      <c r="Q245" s="1"/>
      <c r="W245" s="6"/>
      <c r="X245" s="1"/>
      <c r="Y245" s="1"/>
      <c r="Z245" s="1"/>
      <c r="AA245" s="1"/>
    </row>
    <row r="246" spans="2:27" x14ac:dyDescent="0.5">
      <c r="B246" s="6"/>
      <c r="C246" s="1"/>
      <c r="D246" s="1"/>
      <c r="E246" s="1"/>
      <c r="F246" s="1"/>
      <c r="G246" s="1"/>
      <c r="L246" s="110"/>
      <c r="M246" s="6"/>
      <c r="N246" s="1"/>
      <c r="O246" s="1"/>
      <c r="P246" s="1"/>
      <c r="Q246" s="1"/>
      <c r="W246" s="6"/>
      <c r="X246" s="1"/>
      <c r="Y246" s="1"/>
      <c r="Z246" s="1"/>
      <c r="AA246" s="1"/>
    </row>
    <row r="247" spans="2:27" x14ac:dyDescent="0.5">
      <c r="B247" s="6"/>
      <c r="C247" s="1"/>
      <c r="D247" s="1"/>
      <c r="E247" s="1"/>
      <c r="F247" s="1"/>
      <c r="G247" s="1"/>
      <c r="L247" s="110"/>
      <c r="M247" s="6"/>
      <c r="N247" s="1"/>
      <c r="O247" s="1"/>
      <c r="P247" s="1"/>
      <c r="Q247" s="1"/>
      <c r="W247" s="6"/>
      <c r="X247" s="1"/>
      <c r="Y247" s="1"/>
      <c r="Z247" s="1"/>
      <c r="AA247" s="1"/>
    </row>
    <row r="248" spans="2:27" x14ac:dyDescent="0.5">
      <c r="B248" s="6"/>
      <c r="C248" s="1"/>
      <c r="D248" s="1"/>
      <c r="E248" s="1"/>
      <c r="F248" s="1"/>
      <c r="G248" s="1"/>
      <c r="L248" s="110"/>
      <c r="M248" s="6"/>
      <c r="N248" s="1"/>
      <c r="O248" s="1"/>
      <c r="P248" s="1"/>
      <c r="Q248" s="1"/>
      <c r="W248" s="6"/>
      <c r="X248" s="1"/>
      <c r="Y248" s="1"/>
      <c r="Z248" s="1"/>
      <c r="AA248" s="1"/>
    </row>
    <row r="249" spans="2:27" x14ac:dyDescent="0.5">
      <c r="B249" s="6"/>
      <c r="C249" s="1"/>
      <c r="D249" s="1"/>
      <c r="E249" s="1"/>
      <c r="F249" s="1"/>
      <c r="G249" s="1"/>
      <c r="L249" s="110"/>
      <c r="M249" s="6"/>
      <c r="N249" s="1"/>
      <c r="O249" s="1"/>
      <c r="P249" s="1"/>
      <c r="Q249" s="1"/>
      <c r="W249" s="6"/>
      <c r="X249" s="1"/>
      <c r="Y249" s="1"/>
      <c r="Z249" s="1"/>
      <c r="AA249" s="1"/>
    </row>
    <row r="250" spans="2:27" x14ac:dyDescent="0.5">
      <c r="B250" s="6"/>
      <c r="C250" s="1"/>
      <c r="D250" s="1"/>
      <c r="E250" s="1"/>
      <c r="F250" s="1"/>
      <c r="G250" s="1"/>
      <c r="L250" s="110"/>
      <c r="M250" s="6"/>
      <c r="N250" s="1"/>
      <c r="O250" s="1"/>
      <c r="P250" s="1"/>
      <c r="Q250" s="1"/>
      <c r="W250" s="6"/>
      <c r="X250" s="1"/>
      <c r="Y250" s="1"/>
      <c r="Z250" s="1"/>
      <c r="AA250" s="1"/>
    </row>
    <row r="251" spans="2:27" x14ac:dyDescent="0.5">
      <c r="B251" s="6"/>
      <c r="C251" s="1"/>
      <c r="D251" s="1"/>
      <c r="E251" s="1"/>
      <c r="F251" s="1"/>
      <c r="G251" s="1"/>
      <c r="L251" s="110"/>
      <c r="M251" s="6"/>
      <c r="N251" s="1"/>
      <c r="O251" s="1"/>
      <c r="P251" s="1"/>
      <c r="Q251" s="1"/>
      <c r="W251" s="6"/>
      <c r="X251" s="1"/>
      <c r="Y251" s="1"/>
      <c r="Z251" s="1"/>
      <c r="AA251" s="1"/>
    </row>
    <row r="252" spans="2:27" x14ac:dyDescent="0.5">
      <c r="B252" s="6"/>
      <c r="C252" s="1"/>
      <c r="D252" s="1"/>
      <c r="E252" s="1"/>
      <c r="F252" s="1"/>
      <c r="G252" s="1"/>
      <c r="L252" s="110"/>
      <c r="M252" s="6"/>
      <c r="N252" s="1"/>
      <c r="O252" s="1"/>
      <c r="P252" s="1"/>
      <c r="Q252" s="1"/>
      <c r="W252" s="6"/>
      <c r="X252" s="1"/>
      <c r="Y252" s="1"/>
      <c r="Z252" s="1"/>
      <c r="AA252" s="1"/>
    </row>
    <row r="253" spans="2:27" x14ac:dyDescent="0.5">
      <c r="B253" s="6"/>
      <c r="C253" s="1"/>
      <c r="D253" s="1"/>
      <c r="E253" s="1"/>
      <c r="F253" s="1"/>
      <c r="G253" s="1"/>
      <c r="L253" s="110"/>
      <c r="M253" s="6"/>
      <c r="N253" s="1"/>
      <c r="O253" s="1"/>
      <c r="P253" s="1"/>
      <c r="Q253" s="1"/>
      <c r="W253" s="6"/>
      <c r="X253" s="1"/>
      <c r="Y253" s="1"/>
      <c r="Z253" s="1"/>
      <c r="AA253" s="1"/>
    </row>
    <row r="254" spans="2:27" x14ac:dyDescent="0.5">
      <c r="B254" s="6"/>
      <c r="C254" s="1"/>
      <c r="D254" s="1"/>
      <c r="E254" s="1"/>
      <c r="F254" s="1"/>
      <c r="G254" s="1"/>
      <c r="L254" s="110"/>
      <c r="M254" s="6"/>
      <c r="N254" s="1"/>
      <c r="O254" s="1"/>
      <c r="P254" s="1"/>
      <c r="Q254" s="1"/>
      <c r="W254" s="6"/>
      <c r="X254" s="1"/>
      <c r="Y254" s="1"/>
      <c r="Z254" s="1"/>
      <c r="AA254" s="1"/>
    </row>
    <row r="255" spans="2:27" x14ac:dyDescent="0.5">
      <c r="B255" s="6"/>
      <c r="C255" s="1"/>
      <c r="D255" s="1"/>
      <c r="E255" s="1"/>
      <c r="F255" s="1"/>
      <c r="G255" s="1"/>
      <c r="L255" s="110"/>
      <c r="M255" s="6"/>
      <c r="N255" s="1"/>
      <c r="O255" s="1"/>
      <c r="P255" s="1"/>
      <c r="Q255" s="1"/>
      <c r="W255" s="6"/>
      <c r="X255" s="1"/>
      <c r="Y255" s="1"/>
      <c r="Z255" s="1"/>
      <c r="AA255" s="1"/>
    </row>
    <row r="256" spans="2:27" x14ac:dyDescent="0.5">
      <c r="B256" s="6"/>
      <c r="C256" s="1"/>
      <c r="D256" s="1"/>
      <c r="E256" s="1"/>
      <c r="F256" s="1"/>
      <c r="G256" s="1"/>
      <c r="L256" s="110"/>
      <c r="M256" s="6"/>
      <c r="N256" s="1"/>
      <c r="O256" s="1"/>
      <c r="P256" s="1"/>
      <c r="Q256" s="1"/>
      <c r="W256" s="6"/>
      <c r="X256" s="1"/>
      <c r="Y256" s="1"/>
      <c r="Z256" s="1"/>
      <c r="AA256" s="1"/>
    </row>
    <row r="257" spans="2:27" x14ac:dyDescent="0.5">
      <c r="B257" s="6"/>
      <c r="C257" s="1"/>
      <c r="D257" s="1"/>
      <c r="E257" s="1"/>
      <c r="F257" s="1"/>
      <c r="G257" s="1"/>
      <c r="L257" s="110"/>
      <c r="M257" s="6"/>
      <c r="N257" s="1"/>
      <c r="O257" s="1"/>
      <c r="P257" s="1"/>
      <c r="Q257" s="1"/>
      <c r="W257" s="6"/>
      <c r="X257" s="1"/>
      <c r="Y257" s="1"/>
      <c r="Z257" s="1"/>
      <c r="AA257" s="1"/>
    </row>
    <row r="258" spans="2:27" x14ac:dyDescent="0.5">
      <c r="B258" s="6"/>
      <c r="C258" s="1"/>
      <c r="D258" s="1"/>
      <c r="E258" s="1"/>
      <c r="F258" s="1"/>
      <c r="G258" s="1"/>
      <c r="L258" s="110"/>
      <c r="M258" s="6"/>
      <c r="N258" s="1"/>
      <c r="O258" s="1"/>
      <c r="P258" s="1"/>
      <c r="Q258" s="1"/>
      <c r="W258" s="6"/>
      <c r="X258" s="1"/>
      <c r="Y258" s="1"/>
      <c r="Z258" s="1"/>
      <c r="AA258" s="1"/>
    </row>
    <row r="259" spans="2:27" x14ac:dyDescent="0.5">
      <c r="B259" s="6"/>
      <c r="C259" s="1"/>
      <c r="D259" s="1"/>
      <c r="E259" s="1"/>
      <c r="F259" s="1"/>
      <c r="G259" s="1"/>
      <c r="L259" s="110"/>
      <c r="M259" s="6"/>
      <c r="N259" s="1"/>
      <c r="O259" s="1"/>
      <c r="P259" s="1"/>
      <c r="Q259" s="1"/>
      <c r="W259" s="6"/>
      <c r="X259" s="1"/>
      <c r="Y259" s="1"/>
      <c r="Z259" s="1"/>
      <c r="AA259" s="1"/>
    </row>
    <row r="260" spans="2:27" x14ac:dyDescent="0.5">
      <c r="B260" s="6"/>
      <c r="C260" s="1"/>
      <c r="D260" s="1"/>
      <c r="E260" s="1"/>
      <c r="F260" s="1"/>
      <c r="G260" s="1"/>
      <c r="L260" s="110"/>
      <c r="M260" s="6"/>
      <c r="N260" s="1"/>
      <c r="O260" s="1"/>
      <c r="P260" s="1"/>
      <c r="Q260" s="1"/>
      <c r="W260" s="6"/>
      <c r="X260" s="1"/>
      <c r="Y260" s="1"/>
      <c r="Z260" s="1"/>
      <c r="AA260" s="1"/>
    </row>
    <row r="261" spans="2:27" x14ac:dyDescent="0.5">
      <c r="B261" s="6"/>
      <c r="C261" s="1"/>
      <c r="D261" s="1"/>
      <c r="E261" s="1"/>
      <c r="F261" s="1"/>
      <c r="G261" s="1"/>
      <c r="L261" s="110"/>
      <c r="M261" s="6"/>
      <c r="N261" s="1"/>
      <c r="O261" s="1"/>
      <c r="P261" s="1"/>
      <c r="Q261" s="1"/>
      <c r="W261" s="6"/>
      <c r="X261" s="1"/>
      <c r="Y261" s="1"/>
      <c r="Z261" s="1"/>
      <c r="AA261" s="1"/>
    </row>
    <row r="262" spans="2:27" x14ac:dyDescent="0.5">
      <c r="B262" s="6"/>
      <c r="C262" s="1"/>
      <c r="D262" s="1"/>
      <c r="E262" s="1"/>
      <c r="F262" s="1"/>
      <c r="G262" s="1"/>
      <c r="L262" s="110"/>
      <c r="M262" s="6"/>
      <c r="N262" s="1"/>
      <c r="O262" s="1"/>
      <c r="P262" s="1"/>
      <c r="Q262" s="1"/>
      <c r="W262" s="6"/>
      <c r="X262" s="1"/>
      <c r="Y262" s="1"/>
      <c r="Z262" s="1"/>
      <c r="AA262" s="1"/>
    </row>
    <row r="263" spans="2:27" x14ac:dyDescent="0.5">
      <c r="B263" s="6"/>
      <c r="C263" s="1"/>
      <c r="D263" s="1"/>
      <c r="E263" s="1"/>
      <c r="F263" s="1"/>
      <c r="G263" s="1"/>
      <c r="L263" s="110"/>
      <c r="M263" s="6"/>
      <c r="N263" s="1"/>
      <c r="O263" s="1"/>
      <c r="P263" s="1"/>
      <c r="Q263" s="1"/>
      <c r="W263" s="6"/>
      <c r="X263" s="1"/>
      <c r="Y263" s="1"/>
      <c r="Z263" s="1"/>
      <c r="AA263" s="1"/>
    </row>
    <row r="264" spans="2:27" x14ac:dyDescent="0.5">
      <c r="B264" s="6"/>
      <c r="C264" s="1"/>
      <c r="D264" s="1"/>
      <c r="E264" s="1"/>
      <c r="F264" s="1"/>
      <c r="G264" s="1"/>
      <c r="L264" s="110"/>
      <c r="M264" s="6"/>
      <c r="N264" s="1"/>
      <c r="O264" s="1"/>
      <c r="P264" s="1"/>
      <c r="Q264" s="1"/>
      <c r="W264" s="6"/>
      <c r="X264" s="1"/>
      <c r="Y264" s="1"/>
      <c r="Z264" s="1"/>
      <c r="AA264" s="1"/>
    </row>
    <row r="265" spans="2:27" x14ac:dyDescent="0.5">
      <c r="B265" s="6"/>
      <c r="C265" s="1"/>
      <c r="D265" s="1"/>
      <c r="E265" s="1"/>
      <c r="F265" s="1"/>
      <c r="G265" s="1"/>
      <c r="L265" s="110"/>
      <c r="M265" s="6"/>
      <c r="N265" s="1"/>
      <c r="O265" s="1"/>
      <c r="P265" s="1"/>
      <c r="Q265" s="1"/>
      <c r="W265" s="6"/>
      <c r="X265" s="1"/>
      <c r="Y265" s="1"/>
      <c r="Z265" s="1"/>
      <c r="AA265" s="1"/>
    </row>
    <row r="266" spans="2:27" x14ac:dyDescent="0.5">
      <c r="B266" s="6"/>
      <c r="C266" s="1"/>
      <c r="D266" s="1"/>
      <c r="E266" s="1"/>
      <c r="F266" s="1"/>
      <c r="G266" s="1"/>
      <c r="L266" s="110"/>
      <c r="M266" s="6"/>
      <c r="N266" s="1"/>
      <c r="O266" s="1"/>
      <c r="P266" s="1"/>
      <c r="Q266" s="1"/>
      <c r="W266" s="6"/>
      <c r="X266" s="1"/>
      <c r="Y266" s="1"/>
      <c r="Z266" s="1"/>
      <c r="AA266" s="1"/>
    </row>
    <row r="267" spans="2:27" x14ac:dyDescent="0.5">
      <c r="B267" s="6"/>
      <c r="C267" s="1"/>
      <c r="D267" s="1"/>
      <c r="E267" s="1"/>
      <c r="F267" s="1"/>
      <c r="G267" s="1"/>
      <c r="L267" s="110"/>
      <c r="M267" s="6"/>
      <c r="N267" s="1"/>
      <c r="O267" s="1"/>
      <c r="P267" s="1"/>
      <c r="Q267" s="1"/>
      <c r="W267" s="6"/>
      <c r="X267" s="1"/>
      <c r="Y267" s="1"/>
      <c r="Z267" s="1"/>
      <c r="AA267" s="1"/>
    </row>
    <row r="268" spans="2:27" x14ac:dyDescent="0.5">
      <c r="B268" s="6"/>
      <c r="C268" s="1"/>
      <c r="D268" s="1"/>
      <c r="E268" s="1"/>
      <c r="F268" s="1"/>
      <c r="G268" s="1"/>
      <c r="L268" s="110"/>
      <c r="M268" s="6"/>
      <c r="N268" s="1"/>
      <c r="O268" s="1"/>
      <c r="P268" s="1"/>
      <c r="Q268" s="1"/>
      <c r="W268" s="6"/>
      <c r="X268" s="1"/>
      <c r="Y268" s="1"/>
      <c r="Z268" s="1"/>
      <c r="AA268" s="1"/>
    </row>
    <row r="269" spans="2:27" x14ac:dyDescent="0.5">
      <c r="B269" s="6"/>
      <c r="C269" s="1"/>
      <c r="D269" s="1"/>
      <c r="E269" s="1"/>
      <c r="F269" s="1"/>
      <c r="G269" s="1"/>
      <c r="L269" s="110"/>
      <c r="M269" s="6"/>
      <c r="N269" s="1"/>
      <c r="O269" s="1"/>
      <c r="P269" s="1"/>
      <c r="Q269" s="1"/>
      <c r="W269" s="6"/>
      <c r="X269" s="1"/>
      <c r="Y269" s="1"/>
      <c r="Z269" s="1"/>
      <c r="AA269" s="1"/>
    </row>
    <row r="270" spans="2:27" x14ac:dyDescent="0.5">
      <c r="B270" s="6"/>
      <c r="C270" s="1"/>
      <c r="D270" s="1"/>
      <c r="E270" s="1"/>
      <c r="F270" s="1"/>
      <c r="G270" s="1"/>
      <c r="L270" s="110"/>
      <c r="M270" s="6"/>
      <c r="N270" s="1"/>
      <c r="O270" s="1"/>
      <c r="P270" s="1"/>
      <c r="Q270" s="1"/>
      <c r="W270" s="6"/>
      <c r="X270" s="1"/>
      <c r="Y270" s="1"/>
      <c r="Z270" s="1"/>
      <c r="AA270" s="1"/>
    </row>
    <row r="271" spans="2:27" x14ac:dyDescent="0.5">
      <c r="B271" s="6"/>
      <c r="C271" s="1"/>
      <c r="D271" s="1"/>
      <c r="E271" s="1"/>
      <c r="F271" s="1"/>
      <c r="G271" s="1"/>
      <c r="L271" s="110"/>
      <c r="M271" s="6"/>
      <c r="N271" s="1"/>
      <c r="O271" s="1"/>
      <c r="P271" s="1"/>
      <c r="Q271" s="1"/>
      <c r="W271" s="6"/>
      <c r="X271" s="1"/>
      <c r="Y271" s="1"/>
      <c r="Z271" s="1"/>
      <c r="AA271" s="1"/>
    </row>
    <row r="272" spans="2:27" x14ac:dyDescent="0.5">
      <c r="B272" s="6"/>
      <c r="C272" s="1"/>
      <c r="D272" s="1"/>
      <c r="E272" s="1"/>
      <c r="F272" s="1"/>
      <c r="G272" s="1"/>
      <c r="L272" s="110"/>
      <c r="M272" s="6"/>
      <c r="N272" s="1"/>
      <c r="O272" s="1"/>
      <c r="P272" s="1"/>
      <c r="Q272" s="1"/>
      <c r="W272" s="6"/>
      <c r="X272" s="1"/>
      <c r="Y272" s="1"/>
      <c r="Z272" s="1"/>
      <c r="AA272" s="1"/>
    </row>
    <row r="273" spans="2:27" x14ac:dyDescent="0.5">
      <c r="B273" s="6"/>
      <c r="C273" s="1"/>
      <c r="D273" s="1"/>
      <c r="E273" s="1"/>
      <c r="F273" s="1"/>
      <c r="G273" s="1"/>
      <c r="L273" s="110"/>
      <c r="M273" s="6"/>
      <c r="N273" s="1"/>
      <c r="O273" s="1"/>
      <c r="P273" s="1"/>
      <c r="Q273" s="1"/>
      <c r="W273" s="6"/>
      <c r="X273" s="1"/>
      <c r="Y273" s="1"/>
      <c r="Z273" s="1"/>
      <c r="AA273" s="1"/>
    </row>
    <row r="274" spans="2:27" x14ac:dyDescent="0.5">
      <c r="B274" s="6"/>
      <c r="C274" s="1"/>
      <c r="D274" s="1"/>
      <c r="E274" s="1"/>
      <c r="F274" s="1"/>
      <c r="G274" s="1"/>
      <c r="L274" s="110"/>
      <c r="M274" s="6"/>
      <c r="N274" s="1"/>
      <c r="O274" s="1"/>
      <c r="P274" s="1"/>
      <c r="Q274" s="1"/>
      <c r="W274" s="6"/>
      <c r="X274" s="1"/>
      <c r="Y274" s="1"/>
      <c r="Z274" s="1"/>
      <c r="AA274" s="1"/>
    </row>
    <row r="275" spans="2:27" x14ac:dyDescent="0.5">
      <c r="B275" s="6"/>
      <c r="C275" s="1"/>
      <c r="D275" s="1"/>
      <c r="E275" s="1"/>
      <c r="F275" s="1"/>
      <c r="G275" s="1"/>
      <c r="L275" s="110"/>
      <c r="M275" s="6"/>
      <c r="N275" s="1"/>
      <c r="O275" s="1"/>
      <c r="P275" s="1"/>
      <c r="Q275" s="1"/>
      <c r="W275" s="6"/>
      <c r="X275" s="1"/>
      <c r="Y275" s="1"/>
      <c r="Z275" s="1"/>
      <c r="AA275" s="1"/>
    </row>
    <row r="276" spans="2:27" x14ac:dyDescent="0.5">
      <c r="B276" s="6"/>
      <c r="C276" s="1"/>
      <c r="D276" s="1"/>
      <c r="E276" s="1"/>
      <c r="F276" s="1"/>
      <c r="G276" s="1"/>
      <c r="L276" s="110"/>
      <c r="M276" s="6"/>
      <c r="N276" s="1"/>
      <c r="O276" s="1"/>
      <c r="P276" s="1"/>
      <c r="Q276" s="1"/>
      <c r="W276" s="6"/>
      <c r="X276" s="1"/>
      <c r="Y276" s="1"/>
      <c r="Z276" s="1"/>
      <c r="AA276" s="1"/>
    </row>
    <row r="277" spans="2:27" x14ac:dyDescent="0.5">
      <c r="B277" s="6"/>
      <c r="C277" s="1"/>
      <c r="D277" s="1"/>
      <c r="E277" s="1"/>
      <c r="F277" s="1"/>
      <c r="G277" s="1"/>
      <c r="L277" s="110"/>
      <c r="M277" s="6"/>
      <c r="N277" s="1"/>
      <c r="O277" s="1"/>
      <c r="P277" s="1"/>
      <c r="Q277" s="1"/>
      <c r="W277" s="6"/>
      <c r="X277" s="1"/>
      <c r="Y277" s="1"/>
      <c r="Z277" s="1"/>
      <c r="AA277" s="1"/>
    </row>
    <row r="278" spans="2:27" x14ac:dyDescent="0.5">
      <c r="B278" s="6"/>
      <c r="C278" s="1"/>
      <c r="D278" s="1"/>
      <c r="E278" s="1"/>
      <c r="F278" s="1"/>
      <c r="G278" s="1"/>
      <c r="L278" s="110"/>
      <c r="M278" s="6"/>
      <c r="N278" s="1"/>
      <c r="O278" s="1"/>
      <c r="P278" s="1"/>
      <c r="Q278" s="1"/>
      <c r="W278" s="6"/>
      <c r="X278" s="1"/>
      <c r="Y278" s="1"/>
      <c r="Z278" s="1"/>
      <c r="AA278" s="1"/>
    </row>
    <row r="279" spans="2:27" x14ac:dyDescent="0.5">
      <c r="B279" s="6"/>
      <c r="C279" s="1"/>
      <c r="D279" s="1"/>
      <c r="E279" s="1"/>
      <c r="F279" s="1"/>
      <c r="G279" s="1"/>
      <c r="L279" s="110"/>
      <c r="M279" s="6"/>
      <c r="N279" s="1"/>
      <c r="O279" s="1"/>
      <c r="P279" s="1"/>
      <c r="Q279" s="1"/>
      <c r="W279" s="6"/>
      <c r="X279" s="1"/>
      <c r="Y279" s="1"/>
      <c r="Z279" s="1"/>
      <c r="AA279" s="1"/>
    </row>
    <row r="280" spans="2:27" x14ac:dyDescent="0.5">
      <c r="B280" s="6"/>
      <c r="C280" s="1"/>
      <c r="D280" s="1"/>
      <c r="E280" s="1"/>
      <c r="F280" s="1"/>
      <c r="G280" s="1"/>
      <c r="L280" s="110"/>
      <c r="M280" s="6"/>
      <c r="N280" s="1"/>
      <c r="O280" s="1"/>
      <c r="P280" s="1"/>
      <c r="Q280" s="1"/>
      <c r="W280" s="6"/>
      <c r="X280" s="1"/>
      <c r="Y280" s="1"/>
      <c r="Z280" s="1"/>
      <c r="AA280" s="1"/>
    </row>
    <row r="281" spans="2:27" x14ac:dyDescent="0.5">
      <c r="B281" s="6"/>
      <c r="C281" s="1"/>
      <c r="D281" s="1"/>
      <c r="E281" s="1"/>
      <c r="F281" s="1"/>
      <c r="G281" s="1"/>
      <c r="L281" s="110"/>
      <c r="M281" s="6"/>
      <c r="N281" s="1"/>
      <c r="O281" s="1"/>
      <c r="P281" s="1"/>
      <c r="Q281" s="1"/>
      <c r="W281" s="6"/>
      <c r="X281" s="1"/>
      <c r="Y281" s="1"/>
      <c r="Z281" s="1"/>
      <c r="AA281" s="1"/>
    </row>
    <row r="282" spans="2:27" x14ac:dyDescent="0.5">
      <c r="B282" s="6"/>
      <c r="C282" s="1"/>
      <c r="D282" s="1"/>
      <c r="E282" s="1"/>
      <c r="F282" s="1"/>
      <c r="G282" s="1"/>
      <c r="L282" s="110"/>
      <c r="M282" s="6"/>
      <c r="N282" s="1"/>
      <c r="O282" s="1"/>
      <c r="P282" s="1"/>
      <c r="Q282" s="1"/>
      <c r="W282" s="6"/>
      <c r="X282" s="1"/>
      <c r="Y282" s="1"/>
      <c r="Z282" s="1"/>
      <c r="AA282" s="1"/>
    </row>
    <row r="283" spans="2:27" x14ac:dyDescent="0.5">
      <c r="B283" s="6"/>
      <c r="C283" s="1"/>
      <c r="D283" s="1"/>
      <c r="E283" s="1"/>
      <c r="F283" s="1"/>
      <c r="G283" s="1"/>
      <c r="L283" s="110"/>
      <c r="M283" s="6"/>
      <c r="N283" s="1"/>
      <c r="O283" s="1"/>
      <c r="P283" s="1"/>
      <c r="Q283" s="1"/>
      <c r="W283" s="6"/>
      <c r="X283" s="1"/>
      <c r="Y283" s="1"/>
      <c r="Z283" s="1"/>
      <c r="AA283" s="1"/>
    </row>
    <row r="284" spans="2:27" x14ac:dyDescent="0.5">
      <c r="B284" s="6"/>
      <c r="C284" s="1"/>
      <c r="D284" s="1"/>
      <c r="E284" s="1"/>
      <c r="F284" s="1"/>
      <c r="G284" s="1"/>
      <c r="L284" s="110"/>
      <c r="M284" s="6"/>
      <c r="N284" s="1"/>
      <c r="O284" s="1"/>
      <c r="P284" s="1"/>
      <c r="Q284" s="1"/>
      <c r="W284" s="6"/>
      <c r="X284" s="1"/>
      <c r="Y284" s="1"/>
      <c r="Z284" s="1"/>
      <c r="AA284" s="1"/>
    </row>
    <row r="285" spans="2:27" x14ac:dyDescent="0.5">
      <c r="B285" s="6"/>
      <c r="C285" s="1"/>
      <c r="D285" s="1"/>
      <c r="E285" s="1"/>
      <c r="F285" s="1"/>
      <c r="G285" s="1"/>
      <c r="L285" s="110"/>
      <c r="M285" s="6"/>
      <c r="N285" s="1"/>
      <c r="O285" s="1"/>
      <c r="P285" s="1"/>
      <c r="Q285" s="1"/>
      <c r="W285" s="6"/>
      <c r="X285" s="1"/>
      <c r="Y285" s="1"/>
      <c r="Z285" s="1"/>
      <c r="AA285" s="1"/>
    </row>
    <row r="286" spans="2:27" x14ac:dyDescent="0.5">
      <c r="B286" s="6"/>
      <c r="C286" s="1"/>
      <c r="D286" s="1"/>
      <c r="E286" s="1"/>
      <c r="F286" s="1"/>
      <c r="G286" s="1"/>
      <c r="L286" s="110"/>
      <c r="M286" s="6"/>
      <c r="N286" s="1"/>
      <c r="O286" s="1"/>
      <c r="P286" s="1"/>
      <c r="Q286" s="1"/>
      <c r="W286" s="6"/>
      <c r="X286" s="1"/>
      <c r="Y286" s="1"/>
      <c r="Z286" s="1"/>
      <c r="AA286" s="1"/>
    </row>
    <row r="287" spans="2:27" x14ac:dyDescent="0.5">
      <c r="B287" s="6"/>
      <c r="C287" s="1"/>
      <c r="D287" s="1"/>
      <c r="E287" s="1"/>
      <c r="F287" s="1"/>
      <c r="G287" s="1"/>
      <c r="L287" s="110"/>
      <c r="M287" s="6"/>
      <c r="N287" s="1"/>
      <c r="O287" s="1"/>
      <c r="P287" s="1"/>
      <c r="Q287" s="1"/>
      <c r="W287" s="6"/>
      <c r="X287" s="1"/>
      <c r="Y287" s="1"/>
      <c r="Z287" s="1"/>
      <c r="AA287" s="1"/>
    </row>
    <row r="288" spans="2:27" x14ac:dyDescent="0.5">
      <c r="B288" s="6"/>
      <c r="C288" s="1"/>
      <c r="D288" s="1"/>
      <c r="E288" s="1"/>
      <c r="F288" s="1"/>
      <c r="G288" s="1"/>
      <c r="L288" s="110"/>
      <c r="M288" s="6"/>
      <c r="N288" s="1"/>
      <c r="O288" s="1"/>
      <c r="P288" s="1"/>
      <c r="Q288" s="1"/>
      <c r="W288" s="6"/>
      <c r="X288" s="1"/>
      <c r="Y288" s="1"/>
      <c r="Z288" s="1"/>
      <c r="AA288" s="1"/>
    </row>
    <row r="289" spans="2:27" x14ac:dyDescent="0.5">
      <c r="B289" s="6"/>
      <c r="C289" s="1"/>
      <c r="D289" s="1"/>
      <c r="E289" s="1"/>
      <c r="F289" s="1"/>
      <c r="G289" s="1"/>
      <c r="L289" s="110"/>
      <c r="M289" s="6"/>
      <c r="N289" s="1"/>
      <c r="O289" s="1"/>
      <c r="P289" s="1"/>
      <c r="Q289" s="1"/>
      <c r="W289" s="6"/>
      <c r="X289" s="1"/>
      <c r="Y289" s="1"/>
      <c r="Z289" s="1"/>
      <c r="AA289" s="1"/>
    </row>
    <row r="290" spans="2:27" x14ac:dyDescent="0.5">
      <c r="B290" s="6"/>
      <c r="C290" s="1"/>
      <c r="D290" s="1"/>
      <c r="E290" s="1"/>
      <c r="F290" s="1"/>
      <c r="G290" s="1"/>
      <c r="L290" s="110"/>
      <c r="M290" s="6"/>
      <c r="N290" s="1"/>
      <c r="O290" s="1"/>
      <c r="P290" s="1"/>
      <c r="Q290" s="1"/>
      <c r="W290" s="6"/>
      <c r="X290" s="1"/>
      <c r="Y290" s="1"/>
      <c r="Z290" s="1"/>
      <c r="AA290" s="1"/>
    </row>
    <row r="291" spans="2:27" x14ac:dyDescent="0.5">
      <c r="B291" s="6"/>
      <c r="C291" s="1"/>
      <c r="D291" s="1"/>
      <c r="E291" s="1"/>
      <c r="F291" s="1"/>
      <c r="G291" s="1"/>
      <c r="L291" s="110"/>
      <c r="M291" s="6"/>
      <c r="N291" s="1"/>
      <c r="O291" s="1"/>
      <c r="P291" s="1"/>
      <c r="Q291" s="1"/>
      <c r="W291" s="6"/>
      <c r="X291" s="1"/>
      <c r="Y291" s="1"/>
      <c r="Z291" s="1"/>
      <c r="AA291" s="1"/>
    </row>
    <row r="292" spans="2:27" x14ac:dyDescent="0.5">
      <c r="B292" s="6"/>
      <c r="C292" s="1"/>
      <c r="D292" s="1"/>
      <c r="E292" s="1"/>
      <c r="F292" s="1"/>
      <c r="G292" s="1"/>
      <c r="L292" s="110"/>
      <c r="M292" s="6"/>
      <c r="N292" s="1"/>
      <c r="O292" s="1"/>
      <c r="P292" s="1"/>
      <c r="Q292" s="1"/>
      <c r="W292" s="6"/>
      <c r="X292" s="1"/>
      <c r="Y292" s="1"/>
      <c r="Z292" s="1"/>
      <c r="AA292" s="1"/>
    </row>
    <row r="293" spans="2:27" x14ac:dyDescent="0.5">
      <c r="B293" s="6"/>
      <c r="C293" s="1"/>
      <c r="D293" s="1"/>
      <c r="E293" s="1"/>
      <c r="F293" s="1"/>
      <c r="G293" s="1"/>
      <c r="L293" s="110"/>
      <c r="M293" s="6"/>
      <c r="N293" s="1"/>
      <c r="O293" s="1"/>
      <c r="P293" s="1"/>
      <c r="Q293" s="1"/>
      <c r="W293" s="6"/>
      <c r="X293" s="1"/>
      <c r="Y293" s="1"/>
      <c r="Z293" s="1"/>
      <c r="AA293" s="1"/>
    </row>
    <row r="294" spans="2:27" x14ac:dyDescent="0.5">
      <c r="B294" s="6"/>
      <c r="C294" s="1"/>
      <c r="D294" s="1"/>
      <c r="E294" s="1"/>
      <c r="F294" s="1"/>
      <c r="G294" s="1"/>
      <c r="L294" s="110"/>
      <c r="M294" s="6"/>
      <c r="N294" s="1"/>
      <c r="O294" s="1"/>
      <c r="P294" s="1"/>
      <c r="Q294" s="1"/>
      <c r="W294" s="6"/>
      <c r="X294" s="1"/>
      <c r="Y294" s="1"/>
      <c r="Z294" s="1"/>
      <c r="AA294" s="1"/>
    </row>
    <row r="295" spans="2:27" x14ac:dyDescent="0.5">
      <c r="B295" s="6"/>
      <c r="C295" s="1"/>
      <c r="D295" s="1"/>
      <c r="E295" s="1"/>
      <c r="F295" s="1"/>
      <c r="G295" s="1"/>
      <c r="L295" s="110"/>
      <c r="M295" s="6"/>
      <c r="N295" s="1"/>
      <c r="O295" s="1"/>
      <c r="P295" s="1"/>
      <c r="Q295" s="1"/>
      <c r="W295" s="6"/>
      <c r="X295" s="1"/>
      <c r="Y295" s="1"/>
      <c r="Z295" s="1"/>
      <c r="AA295" s="1"/>
    </row>
    <row r="296" spans="2:27" x14ac:dyDescent="0.5">
      <c r="B296" s="6"/>
      <c r="C296" s="1"/>
      <c r="D296" s="1"/>
      <c r="E296" s="1"/>
      <c r="F296" s="1"/>
      <c r="G296" s="1"/>
      <c r="L296" s="110"/>
      <c r="M296" s="6"/>
      <c r="N296" s="1"/>
      <c r="O296" s="1"/>
      <c r="P296" s="1"/>
      <c r="Q296" s="1"/>
      <c r="W296" s="6"/>
      <c r="X296" s="1"/>
      <c r="Y296" s="1"/>
      <c r="Z296" s="1"/>
      <c r="AA296" s="1"/>
    </row>
    <row r="297" spans="2:27" x14ac:dyDescent="0.5">
      <c r="B297" s="6"/>
      <c r="C297" s="1"/>
      <c r="D297" s="1"/>
      <c r="E297" s="1"/>
      <c r="F297" s="1"/>
      <c r="G297" s="1"/>
      <c r="L297" s="110"/>
      <c r="M297" s="6"/>
      <c r="N297" s="1"/>
      <c r="O297" s="1"/>
      <c r="P297" s="1"/>
      <c r="Q297" s="1"/>
      <c r="W297" s="6"/>
      <c r="X297" s="1"/>
      <c r="Y297" s="1"/>
      <c r="Z297" s="1"/>
      <c r="AA297" s="1"/>
    </row>
    <row r="298" spans="2:27" x14ac:dyDescent="0.5">
      <c r="B298" s="6"/>
      <c r="C298" s="1"/>
      <c r="D298" s="1"/>
      <c r="E298" s="1"/>
      <c r="F298" s="1"/>
      <c r="G298" s="1"/>
      <c r="L298" s="110"/>
      <c r="M298" s="6"/>
      <c r="N298" s="1"/>
      <c r="O298" s="1"/>
      <c r="P298" s="1"/>
      <c r="Q298" s="1"/>
      <c r="W298" s="6"/>
      <c r="X298" s="1"/>
      <c r="Y298" s="1"/>
      <c r="Z298" s="1"/>
      <c r="AA298" s="1"/>
    </row>
    <row r="299" spans="2:27" x14ac:dyDescent="0.5">
      <c r="B299" s="6"/>
      <c r="C299" s="1"/>
      <c r="D299" s="1"/>
      <c r="E299" s="1"/>
      <c r="F299" s="1"/>
      <c r="G299" s="1"/>
      <c r="L299" s="110"/>
      <c r="M299" s="6"/>
      <c r="N299" s="1"/>
      <c r="O299" s="1"/>
      <c r="P299" s="1"/>
      <c r="Q299" s="1"/>
      <c r="W299" s="6"/>
      <c r="X299" s="1"/>
      <c r="Y299" s="1"/>
      <c r="Z299" s="1"/>
      <c r="AA299" s="1"/>
    </row>
    <row r="300" spans="2:27" x14ac:dyDescent="0.5">
      <c r="B300" s="6"/>
      <c r="C300" s="1"/>
      <c r="D300" s="1"/>
      <c r="E300" s="1"/>
      <c r="F300" s="1"/>
      <c r="G300" s="1"/>
      <c r="L300" s="110"/>
      <c r="M300" s="6"/>
      <c r="N300" s="1"/>
      <c r="O300" s="1"/>
      <c r="P300" s="1"/>
      <c r="Q300" s="1"/>
      <c r="W300" s="6"/>
      <c r="X300" s="1"/>
      <c r="Y300" s="1"/>
      <c r="Z300" s="1"/>
      <c r="AA300" s="1"/>
    </row>
    <row r="301" spans="2:27" x14ac:dyDescent="0.5">
      <c r="B301" s="6"/>
      <c r="C301" s="1"/>
      <c r="D301" s="1"/>
      <c r="E301" s="1"/>
      <c r="F301" s="1"/>
      <c r="G301" s="1"/>
      <c r="L301" s="110"/>
      <c r="M301" s="6"/>
      <c r="N301" s="1"/>
      <c r="O301" s="1"/>
      <c r="P301" s="1"/>
      <c r="Q301" s="1"/>
      <c r="W301" s="6"/>
      <c r="X301" s="1"/>
      <c r="Y301" s="1"/>
      <c r="Z301" s="1"/>
      <c r="AA301" s="1"/>
    </row>
    <row r="302" spans="2:27" x14ac:dyDescent="0.5">
      <c r="B302" s="6"/>
      <c r="C302" s="1"/>
      <c r="D302" s="1"/>
      <c r="E302" s="1"/>
      <c r="F302" s="1"/>
      <c r="G302" s="1"/>
      <c r="L302" s="110"/>
      <c r="M302" s="6"/>
      <c r="N302" s="1"/>
      <c r="O302" s="1"/>
      <c r="P302" s="1"/>
      <c r="Q302" s="1"/>
      <c r="W302" s="6"/>
      <c r="X302" s="1"/>
      <c r="Y302" s="1"/>
      <c r="Z302" s="1"/>
      <c r="AA302" s="1"/>
    </row>
    <row r="303" spans="2:27" x14ac:dyDescent="0.5">
      <c r="B303" s="6"/>
      <c r="C303" s="1"/>
      <c r="D303" s="1"/>
      <c r="E303" s="1"/>
      <c r="F303" s="1"/>
      <c r="G303" s="1"/>
      <c r="L303" s="110"/>
      <c r="M303" s="6"/>
      <c r="N303" s="1"/>
      <c r="O303" s="1"/>
      <c r="P303" s="1"/>
      <c r="Q303" s="1"/>
      <c r="W303" s="6"/>
      <c r="X303" s="1"/>
      <c r="Y303" s="1"/>
      <c r="Z303" s="1"/>
      <c r="AA303" s="1"/>
    </row>
    <row r="304" spans="2:27" x14ac:dyDescent="0.5">
      <c r="B304" s="6"/>
      <c r="C304" s="1"/>
      <c r="D304" s="1"/>
      <c r="E304" s="1"/>
      <c r="F304" s="1"/>
      <c r="G304" s="1"/>
      <c r="L304" s="110"/>
      <c r="M304" s="6"/>
      <c r="N304" s="1"/>
      <c r="O304" s="1"/>
      <c r="P304" s="1"/>
      <c r="Q304" s="1"/>
      <c r="W304" s="6"/>
      <c r="X304" s="1"/>
      <c r="Y304" s="1"/>
      <c r="Z304" s="1"/>
      <c r="AA304" s="1"/>
    </row>
    <row r="305" spans="2:27" x14ac:dyDescent="0.5">
      <c r="B305" s="6"/>
      <c r="C305" s="1"/>
      <c r="D305" s="1"/>
      <c r="E305" s="1"/>
      <c r="F305" s="1"/>
      <c r="G305" s="1"/>
      <c r="L305" s="110"/>
      <c r="M305" s="6"/>
      <c r="N305" s="1"/>
      <c r="O305" s="1"/>
      <c r="P305" s="1"/>
      <c r="Q305" s="1"/>
      <c r="W305" s="6"/>
      <c r="X305" s="1"/>
      <c r="Y305" s="1"/>
      <c r="Z305" s="1"/>
      <c r="AA305" s="1"/>
    </row>
    <row r="306" spans="2:27" x14ac:dyDescent="0.5">
      <c r="B306" s="6"/>
      <c r="C306" s="1"/>
      <c r="D306" s="1"/>
      <c r="E306" s="1"/>
      <c r="F306" s="1"/>
      <c r="G306" s="1"/>
      <c r="L306" s="110"/>
      <c r="M306" s="6"/>
      <c r="N306" s="1"/>
      <c r="O306" s="1"/>
      <c r="P306" s="1"/>
      <c r="Q306" s="1"/>
      <c r="W306" s="6"/>
      <c r="X306" s="1"/>
      <c r="Y306" s="1"/>
      <c r="Z306" s="1"/>
      <c r="AA306" s="1"/>
    </row>
    <row r="307" spans="2:27" x14ac:dyDescent="0.5">
      <c r="B307" s="6"/>
      <c r="C307" s="1"/>
      <c r="D307" s="1"/>
      <c r="E307" s="1"/>
      <c r="F307" s="1"/>
      <c r="G307" s="1"/>
      <c r="L307" s="110"/>
      <c r="M307" s="6"/>
      <c r="N307" s="1"/>
      <c r="O307" s="1"/>
      <c r="P307" s="1"/>
      <c r="Q307" s="1"/>
      <c r="W307" s="6"/>
      <c r="X307" s="1"/>
      <c r="Y307" s="1"/>
      <c r="Z307" s="1"/>
      <c r="AA307" s="1"/>
    </row>
    <row r="308" spans="2:27" x14ac:dyDescent="0.5">
      <c r="B308" s="6"/>
      <c r="C308" s="1"/>
      <c r="D308" s="1"/>
      <c r="E308" s="1"/>
      <c r="F308" s="1"/>
      <c r="G308" s="1"/>
      <c r="L308" s="110"/>
      <c r="M308" s="6"/>
      <c r="N308" s="1"/>
      <c r="O308" s="1"/>
      <c r="P308" s="1"/>
      <c r="Q308" s="1"/>
      <c r="W308" s="6"/>
      <c r="X308" s="1"/>
      <c r="Y308" s="1"/>
      <c r="Z308" s="1"/>
      <c r="AA308" s="1"/>
    </row>
    <row r="309" spans="2:27" x14ac:dyDescent="0.5">
      <c r="B309" s="6"/>
      <c r="C309" s="1"/>
      <c r="D309" s="1"/>
      <c r="E309" s="1"/>
      <c r="F309" s="1"/>
      <c r="G309" s="1"/>
      <c r="L309" s="110"/>
      <c r="M309" s="6"/>
      <c r="N309" s="1"/>
      <c r="O309" s="1"/>
      <c r="P309" s="1"/>
      <c r="Q309" s="1"/>
      <c r="W309" s="6"/>
      <c r="X309" s="1"/>
      <c r="Y309" s="1"/>
      <c r="Z309" s="1"/>
      <c r="AA309" s="1"/>
    </row>
    <row r="310" spans="2:27" x14ac:dyDescent="0.5">
      <c r="B310" s="6"/>
      <c r="C310" s="1"/>
      <c r="D310" s="1"/>
      <c r="E310" s="1"/>
      <c r="F310" s="1"/>
      <c r="G310" s="1"/>
      <c r="L310" s="110"/>
      <c r="M310" s="6"/>
      <c r="N310" s="1"/>
      <c r="O310" s="1"/>
      <c r="P310" s="1"/>
      <c r="Q310" s="1"/>
      <c r="W310" s="6"/>
      <c r="X310" s="1"/>
      <c r="Y310" s="1"/>
      <c r="Z310" s="1"/>
      <c r="AA310" s="1"/>
    </row>
    <row r="311" spans="2:27" x14ac:dyDescent="0.5">
      <c r="B311" s="6"/>
      <c r="C311" s="1"/>
      <c r="D311" s="1"/>
      <c r="E311" s="1"/>
      <c r="F311" s="1"/>
      <c r="G311" s="1"/>
      <c r="L311" s="110"/>
      <c r="M311" s="6"/>
      <c r="N311" s="1"/>
      <c r="O311" s="1"/>
      <c r="P311" s="1"/>
      <c r="Q311" s="1"/>
      <c r="W311" s="6"/>
      <c r="X311" s="1"/>
      <c r="Y311" s="1"/>
      <c r="Z311" s="1"/>
      <c r="AA311" s="1"/>
    </row>
    <row r="312" spans="2:27" x14ac:dyDescent="0.5">
      <c r="B312" s="6"/>
      <c r="C312" s="1"/>
      <c r="D312" s="1"/>
      <c r="E312" s="1"/>
      <c r="F312" s="1"/>
      <c r="G312" s="1"/>
      <c r="L312" s="110"/>
      <c r="M312" s="6"/>
      <c r="N312" s="1"/>
      <c r="O312" s="1"/>
      <c r="P312" s="1"/>
      <c r="Q312" s="1"/>
      <c r="W312" s="6"/>
      <c r="X312" s="1"/>
      <c r="Y312" s="1"/>
      <c r="Z312" s="1"/>
      <c r="AA312" s="1"/>
    </row>
    <row r="313" spans="2:27" x14ac:dyDescent="0.5">
      <c r="B313" s="6"/>
      <c r="C313" s="1"/>
      <c r="D313" s="1"/>
      <c r="E313" s="1"/>
      <c r="F313" s="1"/>
      <c r="G313" s="1"/>
      <c r="L313" s="110"/>
      <c r="M313" s="6"/>
      <c r="N313" s="1"/>
      <c r="O313" s="1"/>
      <c r="P313" s="1"/>
      <c r="Q313" s="1"/>
      <c r="W313" s="6"/>
      <c r="X313" s="1"/>
      <c r="Y313" s="1"/>
      <c r="Z313" s="1"/>
      <c r="AA313" s="1"/>
    </row>
    <row r="314" spans="2:27" x14ac:dyDescent="0.5">
      <c r="B314" s="6"/>
      <c r="C314" s="1"/>
      <c r="D314" s="1"/>
      <c r="E314" s="1"/>
      <c r="F314" s="1"/>
      <c r="G314" s="1"/>
      <c r="L314" s="110"/>
      <c r="M314" s="6"/>
      <c r="N314" s="1"/>
      <c r="O314" s="1"/>
      <c r="P314" s="1"/>
      <c r="Q314" s="1"/>
      <c r="W314" s="6"/>
      <c r="X314" s="1"/>
      <c r="Y314" s="1"/>
      <c r="Z314" s="1"/>
      <c r="AA314" s="1"/>
    </row>
    <row r="315" spans="2:27" x14ac:dyDescent="0.5">
      <c r="B315" s="6"/>
      <c r="C315" s="1"/>
      <c r="D315" s="1"/>
      <c r="E315" s="1"/>
      <c r="F315" s="1"/>
      <c r="G315" s="1"/>
      <c r="L315" s="110"/>
      <c r="M315" s="6"/>
      <c r="N315" s="1"/>
      <c r="O315" s="1"/>
      <c r="P315" s="1"/>
      <c r="Q315" s="1"/>
      <c r="W315" s="6"/>
      <c r="X315" s="1"/>
      <c r="Y315" s="1"/>
      <c r="Z315" s="1"/>
      <c r="AA315" s="1"/>
    </row>
    <row r="316" spans="2:27" x14ac:dyDescent="0.5">
      <c r="B316" s="6"/>
      <c r="C316" s="1"/>
      <c r="D316" s="1"/>
      <c r="E316" s="1"/>
      <c r="F316" s="1"/>
      <c r="G316" s="1"/>
      <c r="L316" s="110"/>
      <c r="M316" s="6"/>
      <c r="N316" s="1"/>
      <c r="O316" s="1"/>
      <c r="P316" s="1"/>
      <c r="Q316" s="1"/>
      <c r="W316" s="6"/>
      <c r="X316" s="1"/>
      <c r="Y316" s="1"/>
      <c r="Z316" s="1"/>
      <c r="AA316" s="1"/>
    </row>
    <row r="317" spans="2:27" x14ac:dyDescent="0.5">
      <c r="B317" s="6"/>
      <c r="C317" s="1"/>
      <c r="D317" s="1"/>
      <c r="E317" s="1"/>
      <c r="F317" s="1"/>
      <c r="G317" s="1"/>
      <c r="L317" s="110"/>
      <c r="M317" s="6"/>
      <c r="N317" s="1"/>
      <c r="O317" s="1"/>
      <c r="P317" s="1"/>
      <c r="Q317" s="1"/>
      <c r="W317" s="6"/>
      <c r="X317" s="1"/>
      <c r="Y317" s="1"/>
      <c r="Z317" s="1"/>
      <c r="AA317" s="1"/>
    </row>
    <row r="318" spans="2:27" x14ac:dyDescent="0.5">
      <c r="B318" s="6"/>
      <c r="C318" s="1"/>
      <c r="D318" s="1"/>
      <c r="E318" s="1"/>
      <c r="F318" s="1"/>
      <c r="G318" s="1"/>
      <c r="L318" s="110"/>
      <c r="M318" s="6"/>
      <c r="N318" s="1"/>
      <c r="O318" s="1"/>
      <c r="P318" s="1"/>
      <c r="Q318" s="1"/>
      <c r="W318" s="6"/>
      <c r="X318" s="1"/>
      <c r="Y318" s="1"/>
      <c r="Z318" s="1"/>
      <c r="AA318" s="1"/>
    </row>
    <row r="319" spans="2:27" x14ac:dyDescent="0.5">
      <c r="B319" s="6"/>
      <c r="C319" s="1"/>
      <c r="D319" s="1"/>
      <c r="E319" s="1"/>
      <c r="F319" s="1"/>
      <c r="G319" s="1"/>
      <c r="L319" s="110"/>
      <c r="M319" s="6"/>
      <c r="N319" s="1"/>
      <c r="O319" s="1"/>
      <c r="P319" s="1"/>
      <c r="Q319" s="1"/>
      <c r="W319" s="6"/>
      <c r="X319" s="1"/>
      <c r="Y319" s="1"/>
      <c r="Z319" s="1"/>
      <c r="AA319" s="1"/>
    </row>
    <row r="320" spans="2:27" x14ac:dyDescent="0.5">
      <c r="B320" s="6"/>
      <c r="C320" s="1"/>
      <c r="D320" s="1"/>
      <c r="E320" s="1"/>
      <c r="F320" s="1"/>
      <c r="G320" s="1"/>
      <c r="L320" s="110"/>
      <c r="M320" s="6"/>
      <c r="N320" s="1"/>
      <c r="O320" s="1"/>
      <c r="P320" s="1"/>
      <c r="Q320" s="1"/>
      <c r="W320" s="6"/>
      <c r="X320" s="1"/>
      <c r="Y320" s="1"/>
      <c r="Z320" s="1"/>
      <c r="AA320" s="1"/>
    </row>
    <row r="321" spans="2:27" x14ac:dyDescent="0.5">
      <c r="B321" s="6"/>
      <c r="C321" s="1"/>
      <c r="D321" s="1"/>
      <c r="E321" s="1"/>
      <c r="F321" s="1"/>
      <c r="G321" s="1"/>
      <c r="L321" s="110"/>
      <c r="M321" s="6"/>
      <c r="N321" s="1"/>
      <c r="O321" s="1"/>
      <c r="P321" s="1"/>
      <c r="Q321" s="1"/>
      <c r="W321" s="6"/>
      <c r="X321" s="1"/>
      <c r="Y321" s="1"/>
      <c r="Z321" s="1"/>
      <c r="AA321" s="1"/>
    </row>
    <row r="322" spans="2:27" x14ac:dyDescent="0.5">
      <c r="B322" s="6"/>
      <c r="C322" s="1"/>
      <c r="D322" s="1"/>
      <c r="E322" s="1"/>
      <c r="F322" s="1"/>
      <c r="G322" s="1"/>
      <c r="L322" s="110"/>
      <c r="M322" s="6"/>
      <c r="N322" s="1"/>
      <c r="O322" s="1"/>
      <c r="P322" s="1"/>
      <c r="Q322" s="1"/>
      <c r="W322" s="6"/>
      <c r="X322" s="1"/>
      <c r="Y322" s="1"/>
      <c r="Z322" s="1"/>
      <c r="AA322" s="1"/>
    </row>
    <row r="323" spans="2:27" x14ac:dyDescent="0.5">
      <c r="B323" s="6"/>
      <c r="C323" s="1"/>
      <c r="D323" s="1"/>
      <c r="E323" s="1"/>
      <c r="F323" s="1"/>
      <c r="G323" s="1"/>
      <c r="L323" s="110"/>
      <c r="M323" s="6"/>
      <c r="N323" s="1"/>
      <c r="O323" s="1"/>
      <c r="P323" s="1"/>
      <c r="Q323" s="1"/>
      <c r="W323" s="6"/>
      <c r="X323" s="1"/>
      <c r="Y323" s="1"/>
      <c r="Z323" s="1"/>
      <c r="AA323" s="1"/>
    </row>
    <row r="324" spans="2:27" x14ac:dyDescent="0.5">
      <c r="B324" s="6"/>
      <c r="C324" s="1"/>
      <c r="D324" s="1"/>
      <c r="E324" s="1"/>
      <c r="F324" s="1"/>
      <c r="G324" s="1"/>
      <c r="L324" s="110"/>
      <c r="M324" s="6"/>
      <c r="N324" s="1"/>
      <c r="O324" s="1"/>
      <c r="P324" s="1"/>
      <c r="Q324" s="1"/>
      <c r="W324" s="6"/>
      <c r="X324" s="1"/>
      <c r="Y324" s="1"/>
      <c r="Z324" s="1"/>
      <c r="AA324" s="1"/>
    </row>
    <row r="325" spans="2:27" x14ac:dyDescent="0.5">
      <c r="B325" s="6"/>
      <c r="C325" s="1"/>
      <c r="D325" s="1"/>
      <c r="E325" s="1"/>
      <c r="F325" s="1"/>
      <c r="G325" s="1"/>
      <c r="L325" s="110"/>
      <c r="M325" s="6"/>
      <c r="N325" s="1"/>
      <c r="O325" s="1"/>
      <c r="P325" s="1"/>
      <c r="Q325" s="1"/>
      <c r="W325" s="6"/>
      <c r="X325" s="1"/>
      <c r="Y325" s="1"/>
      <c r="Z325" s="1"/>
      <c r="AA325" s="1"/>
    </row>
    <row r="326" spans="2:27" x14ac:dyDescent="0.5">
      <c r="B326" s="6"/>
      <c r="C326" s="1"/>
      <c r="D326" s="1"/>
      <c r="E326" s="1"/>
      <c r="F326" s="1"/>
      <c r="G326" s="1"/>
      <c r="L326" s="110"/>
      <c r="M326" s="6"/>
      <c r="N326" s="1"/>
      <c r="O326" s="1"/>
      <c r="P326" s="1"/>
      <c r="Q326" s="1"/>
      <c r="W326" s="6"/>
      <c r="X326" s="1"/>
      <c r="Y326" s="1"/>
      <c r="Z326" s="1"/>
      <c r="AA326" s="1"/>
    </row>
    <row r="327" spans="2:27" x14ac:dyDescent="0.5">
      <c r="B327" s="6"/>
      <c r="C327" s="1"/>
      <c r="D327" s="1"/>
      <c r="E327" s="1"/>
      <c r="F327" s="1"/>
      <c r="G327" s="1"/>
      <c r="L327" s="110"/>
      <c r="M327" s="6"/>
      <c r="N327" s="1"/>
      <c r="O327" s="1"/>
      <c r="P327" s="1"/>
      <c r="Q327" s="1"/>
      <c r="W327" s="6"/>
      <c r="X327" s="1"/>
      <c r="Y327" s="1"/>
      <c r="Z327" s="1"/>
      <c r="AA327" s="1"/>
    </row>
    <row r="328" spans="2:27" x14ac:dyDescent="0.5">
      <c r="B328" s="6"/>
      <c r="C328" s="1"/>
      <c r="D328" s="1"/>
      <c r="E328" s="1"/>
      <c r="F328" s="1"/>
      <c r="G328" s="1"/>
      <c r="L328" s="110"/>
      <c r="M328" s="6"/>
      <c r="N328" s="1"/>
      <c r="O328" s="1"/>
      <c r="P328" s="1"/>
      <c r="Q328" s="1"/>
      <c r="W328" s="6"/>
      <c r="X328" s="1"/>
      <c r="Y328" s="1"/>
      <c r="Z328" s="1"/>
      <c r="AA328" s="1"/>
    </row>
    <row r="329" spans="2:27" x14ac:dyDescent="0.5">
      <c r="B329" s="6"/>
      <c r="C329" s="1"/>
      <c r="D329" s="1"/>
      <c r="E329" s="1"/>
      <c r="F329" s="1"/>
      <c r="G329" s="1"/>
      <c r="L329" s="110"/>
      <c r="M329" s="6"/>
      <c r="N329" s="1"/>
      <c r="O329" s="1"/>
      <c r="P329" s="1"/>
      <c r="Q329" s="1"/>
      <c r="W329" s="6"/>
      <c r="X329" s="1"/>
      <c r="Y329" s="1"/>
      <c r="Z329" s="1"/>
      <c r="AA329" s="1"/>
    </row>
    <row r="330" spans="2:27" x14ac:dyDescent="0.5">
      <c r="B330" s="6"/>
      <c r="C330" s="1"/>
      <c r="D330" s="1"/>
      <c r="E330" s="1"/>
      <c r="F330" s="1"/>
      <c r="G330" s="1"/>
      <c r="L330" s="110"/>
      <c r="M330" s="6"/>
      <c r="N330" s="1"/>
      <c r="O330" s="1"/>
      <c r="P330" s="1"/>
      <c r="Q330" s="1"/>
      <c r="W330" s="6"/>
      <c r="X330" s="1"/>
      <c r="Y330" s="1"/>
      <c r="Z330" s="1"/>
      <c r="AA330" s="1"/>
    </row>
    <row r="331" spans="2:27" x14ac:dyDescent="0.5">
      <c r="B331" s="6"/>
      <c r="C331" s="1"/>
      <c r="D331" s="1"/>
      <c r="E331" s="1"/>
      <c r="F331" s="1"/>
      <c r="G331" s="1"/>
      <c r="L331" s="110"/>
      <c r="M331" s="6"/>
      <c r="N331" s="1"/>
      <c r="O331" s="1"/>
      <c r="P331" s="1"/>
      <c r="Q331" s="1"/>
      <c r="W331" s="6"/>
      <c r="X331" s="1"/>
      <c r="Y331" s="1"/>
      <c r="Z331" s="1"/>
      <c r="AA331" s="1"/>
    </row>
    <row r="332" spans="2:27" x14ac:dyDescent="0.5">
      <c r="B332" s="6"/>
      <c r="C332" s="1"/>
      <c r="D332" s="1"/>
      <c r="E332" s="1"/>
      <c r="F332" s="1"/>
      <c r="G332" s="1"/>
      <c r="L332" s="110"/>
      <c r="M332" s="6"/>
      <c r="N332" s="1"/>
      <c r="O332" s="1"/>
      <c r="P332" s="1"/>
      <c r="Q332" s="1"/>
      <c r="W332" s="6"/>
      <c r="X332" s="1"/>
      <c r="Y332" s="1"/>
      <c r="Z332" s="1"/>
      <c r="AA332" s="1"/>
    </row>
    <row r="333" spans="2:27" x14ac:dyDescent="0.5">
      <c r="B333" s="6"/>
      <c r="C333" s="1"/>
      <c r="D333" s="1"/>
      <c r="E333" s="1"/>
      <c r="F333" s="1"/>
      <c r="G333" s="1"/>
      <c r="L333" s="110"/>
      <c r="M333" s="6"/>
      <c r="N333" s="1"/>
      <c r="O333" s="1"/>
      <c r="P333" s="1"/>
      <c r="Q333" s="1"/>
      <c r="W333" s="6"/>
      <c r="X333" s="1"/>
      <c r="Y333" s="1"/>
      <c r="Z333" s="1"/>
      <c r="AA333" s="1"/>
    </row>
    <row r="334" spans="2:27" x14ac:dyDescent="0.5">
      <c r="B334" s="6"/>
      <c r="C334" s="1"/>
      <c r="D334" s="1"/>
      <c r="E334" s="1"/>
      <c r="F334" s="1"/>
      <c r="G334" s="1"/>
      <c r="L334" s="110"/>
      <c r="M334" s="6"/>
      <c r="N334" s="1"/>
      <c r="O334" s="1"/>
      <c r="P334" s="1"/>
      <c r="Q334" s="1"/>
      <c r="W334" s="6"/>
      <c r="X334" s="1"/>
      <c r="Y334" s="1"/>
      <c r="Z334" s="1"/>
      <c r="AA334" s="1"/>
    </row>
    <row r="335" spans="2:27" x14ac:dyDescent="0.5">
      <c r="B335" s="6"/>
      <c r="C335" s="1"/>
      <c r="D335" s="1"/>
      <c r="E335" s="1"/>
      <c r="F335" s="1"/>
      <c r="G335" s="1"/>
      <c r="L335" s="110"/>
      <c r="M335" s="6"/>
      <c r="N335" s="1"/>
      <c r="O335" s="1"/>
      <c r="P335" s="1"/>
      <c r="Q335" s="1"/>
      <c r="W335" s="6"/>
      <c r="X335" s="1"/>
      <c r="Y335" s="1"/>
      <c r="Z335" s="1"/>
      <c r="AA335" s="1"/>
    </row>
    <row r="336" spans="2:27" x14ac:dyDescent="0.5">
      <c r="B336" s="6"/>
      <c r="C336" s="1"/>
      <c r="D336" s="1"/>
      <c r="E336" s="1"/>
      <c r="F336" s="1"/>
      <c r="G336" s="1"/>
      <c r="L336" s="110"/>
      <c r="M336" s="6"/>
      <c r="N336" s="1"/>
      <c r="O336" s="1"/>
      <c r="P336" s="1"/>
      <c r="Q336" s="1"/>
      <c r="W336" s="6"/>
      <c r="X336" s="1"/>
      <c r="Y336" s="1"/>
      <c r="Z336" s="1"/>
      <c r="AA336" s="1"/>
    </row>
    <row r="337" spans="2:27" x14ac:dyDescent="0.5">
      <c r="B337" s="6"/>
      <c r="C337" s="1"/>
      <c r="D337" s="1"/>
      <c r="E337" s="1"/>
      <c r="F337" s="1"/>
      <c r="G337" s="1"/>
      <c r="L337" s="110"/>
      <c r="M337" s="6"/>
      <c r="N337" s="1"/>
      <c r="O337" s="1"/>
      <c r="P337" s="1"/>
      <c r="Q337" s="1"/>
      <c r="W337" s="6"/>
      <c r="X337" s="1"/>
      <c r="Y337" s="1"/>
      <c r="Z337" s="1"/>
      <c r="AA337" s="1"/>
    </row>
    <row r="338" spans="2:27" x14ac:dyDescent="0.5">
      <c r="B338" s="6"/>
      <c r="C338" s="1"/>
      <c r="D338" s="1"/>
      <c r="E338" s="1"/>
      <c r="F338" s="1"/>
      <c r="G338" s="1"/>
      <c r="L338" s="110"/>
      <c r="M338" s="6"/>
      <c r="N338" s="1"/>
      <c r="O338" s="1"/>
      <c r="P338" s="1"/>
      <c r="Q338" s="1"/>
      <c r="W338" s="6"/>
      <c r="X338" s="1"/>
      <c r="Y338" s="1"/>
      <c r="Z338" s="1"/>
      <c r="AA338" s="1"/>
    </row>
    <row r="339" spans="2:27" x14ac:dyDescent="0.5">
      <c r="B339" s="6"/>
      <c r="C339" s="1"/>
      <c r="D339" s="1"/>
      <c r="E339" s="1"/>
      <c r="F339" s="1"/>
      <c r="G339" s="1"/>
      <c r="L339" s="110"/>
      <c r="M339" s="6"/>
      <c r="N339" s="1"/>
      <c r="O339" s="1"/>
      <c r="P339" s="1"/>
      <c r="Q339" s="1"/>
      <c r="W339" s="6"/>
      <c r="X339" s="1"/>
      <c r="Y339" s="1"/>
      <c r="Z339" s="1"/>
      <c r="AA339" s="1"/>
    </row>
    <row r="340" spans="2:27" x14ac:dyDescent="0.5">
      <c r="B340" s="6"/>
      <c r="C340" s="1"/>
      <c r="D340" s="1"/>
      <c r="E340" s="1"/>
      <c r="F340" s="1"/>
      <c r="G340" s="1"/>
      <c r="L340" s="110"/>
      <c r="M340" s="6"/>
      <c r="N340" s="1"/>
      <c r="O340" s="1"/>
      <c r="P340" s="1"/>
      <c r="Q340" s="1"/>
      <c r="W340" s="6"/>
      <c r="X340" s="1"/>
      <c r="Y340" s="1"/>
      <c r="Z340" s="1"/>
      <c r="AA340" s="1"/>
    </row>
    <row r="341" spans="2:27" x14ac:dyDescent="0.5">
      <c r="B341" s="6"/>
      <c r="C341" s="1"/>
      <c r="D341" s="1"/>
      <c r="E341" s="1"/>
      <c r="F341" s="1"/>
      <c r="G341" s="1"/>
      <c r="L341" s="110"/>
      <c r="M341" s="6"/>
      <c r="N341" s="1"/>
      <c r="O341" s="1"/>
      <c r="P341" s="1"/>
      <c r="Q341" s="1"/>
      <c r="W341" s="6"/>
      <c r="X341" s="1"/>
      <c r="Y341" s="1"/>
      <c r="Z341" s="1"/>
      <c r="AA341" s="1"/>
    </row>
    <row r="342" spans="2:27" x14ac:dyDescent="0.5">
      <c r="B342" s="6"/>
      <c r="C342" s="1"/>
      <c r="D342" s="1"/>
      <c r="E342" s="1"/>
      <c r="F342" s="1"/>
      <c r="G342" s="1"/>
      <c r="L342" s="110"/>
      <c r="M342" s="6"/>
      <c r="N342" s="1"/>
      <c r="O342" s="1"/>
      <c r="P342" s="1"/>
      <c r="Q342" s="1"/>
      <c r="W342" s="6"/>
      <c r="X342" s="1"/>
      <c r="Y342" s="1"/>
      <c r="Z342" s="1"/>
      <c r="AA342" s="1"/>
    </row>
    <row r="343" spans="2:27" x14ac:dyDescent="0.5">
      <c r="B343" s="6"/>
      <c r="C343" s="1"/>
      <c r="D343" s="1"/>
      <c r="E343" s="1"/>
      <c r="F343" s="1"/>
      <c r="G343" s="1"/>
      <c r="L343" s="110"/>
      <c r="M343" s="6"/>
      <c r="N343" s="1"/>
      <c r="O343" s="1"/>
      <c r="P343" s="1"/>
      <c r="Q343" s="1"/>
      <c r="W343" s="6"/>
      <c r="X343" s="1"/>
      <c r="Y343" s="1"/>
      <c r="Z343" s="1"/>
      <c r="AA343" s="1"/>
    </row>
    <row r="344" spans="2:27" x14ac:dyDescent="0.5">
      <c r="B344" s="6"/>
      <c r="C344" s="1"/>
      <c r="D344" s="1"/>
      <c r="E344" s="1"/>
      <c r="F344" s="1"/>
      <c r="G344" s="1"/>
      <c r="L344" s="110"/>
      <c r="M344" s="6"/>
      <c r="N344" s="1"/>
      <c r="O344" s="1"/>
      <c r="P344" s="1"/>
      <c r="Q344" s="1"/>
      <c r="W344" s="6"/>
      <c r="X344" s="1"/>
      <c r="Y344" s="1"/>
      <c r="Z344" s="1"/>
      <c r="AA344" s="1"/>
    </row>
    <row r="345" spans="2:27" x14ac:dyDescent="0.5">
      <c r="B345" s="6"/>
      <c r="C345" s="1"/>
      <c r="D345" s="1"/>
      <c r="E345" s="1"/>
      <c r="F345" s="1"/>
      <c r="G345" s="1"/>
      <c r="L345" s="110"/>
      <c r="M345" s="6"/>
      <c r="N345" s="1"/>
      <c r="O345" s="1"/>
      <c r="P345" s="1"/>
      <c r="Q345" s="1"/>
      <c r="W345" s="6"/>
      <c r="X345" s="1"/>
      <c r="Y345" s="1"/>
      <c r="Z345" s="1"/>
      <c r="AA345" s="1"/>
    </row>
    <row r="346" spans="2:27" x14ac:dyDescent="0.5">
      <c r="B346" s="6"/>
      <c r="C346" s="1"/>
      <c r="D346" s="1"/>
      <c r="E346" s="1"/>
      <c r="F346" s="1"/>
      <c r="G346" s="1"/>
      <c r="L346" s="110"/>
      <c r="M346" s="6"/>
      <c r="N346" s="1"/>
      <c r="O346" s="1"/>
      <c r="P346" s="1"/>
      <c r="Q346" s="1"/>
      <c r="W346" s="6"/>
      <c r="X346" s="1"/>
      <c r="Y346" s="1"/>
      <c r="Z346" s="1"/>
      <c r="AA346" s="1"/>
    </row>
    <row r="347" spans="2:27" x14ac:dyDescent="0.5">
      <c r="B347" s="6"/>
      <c r="C347" s="1"/>
      <c r="D347" s="1"/>
      <c r="E347" s="1"/>
      <c r="F347" s="1"/>
      <c r="G347" s="1"/>
      <c r="L347" s="110"/>
      <c r="M347" s="6"/>
      <c r="N347" s="1"/>
      <c r="O347" s="1"/>
      <c r="P347" s="1"/>
      <c r="Q347" s="1"/>
      <c r="W347" s="6"/>
      <c r="X347" s="1"/>
      <c r="Y347" s="1"/>
      <c r="Z347" s="1"/>
      <c r="AA347" s="1"/>
    </row>
    <row r="348" spans="2:27" x14ac:dyDescent="0.5">
      <c r="B348" s="6"/>
      <c r="C348" s="1"/>
      <c r="D348" s="1"/>
      <c r="E348" s="1"/>
      <c r="F348" s="1"/>
      <c r="G348" s="1"/>
      <c r="L348" s="110"/>
      <c r="M348" s="6"/>
      <c r="N348" s="1"/>
      <c r="O348" s="1"/>
      <c r="P348" s="1"/>
      <c r="Q348" s="1"/>
      <c r="W348" s="6"/>
      <c r="X348" s="1"/>
      <c r="Y348" s="1"/>
      <c r="Z348" s="1"/>
      <c r="AA348" s="1"/>
    </row>
    <row r="349" spans="2:27" x14ac:dyDescent="0.5">
      <c r="B349" s="6"/>
      <c r="C349" s="1"/>
      <c r="D349" s="1"/>
      <c r="E349" s="1"/>
      <c r="F349" s="1"/>
      <c r="G349" s="1"/>
      <c r="L349" s="110"/>
      <c r="M349" s="6"/>
      <c r="N349" s="1"/>
      <c r="O349" s="1"/>
      <c r="P349" s="1"/>
      <c r="Q349" s="1"/>
      <c r="W349" s="6"/>
      <c r="X349" s="1"/>
      <c r="Y349" s="1"/>
      <c r="Z349" s="1"/>
      <c r="AA349" s="1"/>
    </row>
    <row r="350" spans="2:27" x14ac:dyDescent="0.5">
      <c r="B350" s="6"/>
      <c r="C350" s="1"/>
      <c r="D350" s="1"/>
      <c r="E350" s="1"/>
      <c r="F350" s="1"/>
      <c r="G350" s="1"/>
      <c r="L350" s="110"/>
      <c r="M350" s="6"/>
      <c r="N350" s="1"/>
      <c r="O350" s="1"/>
      <c r="P350" s="1"/>
      <c r="Q350" s="1"/>
      <c r="W350" s="6"/>
      <c r="X350" s="1"/>
      <c r="Y350" s="1"/>
      <c r="Z350" s="1"/>
      <c r="AA350" s="1"/>
    </row>
    <row r="351" spans="2:27" x14ac:dyDescent="0.5">
      <c r="B351" s="6"/>
      <c r="C351" s="1"/>
      <c r="D351" s="1"/>
      <c r="E351" s="1"/>
      <c r="F351" s="1"/>
      <c r="G351" s="1"/>
      <c r="L351" s="110"/>
      <c r="M351" s="6"/>
      <c r="N351" s="1"/>
      <c r="O351" s="1"/>
      <c r="P351" s="1"/>
      <c r="Q351" s="1"/>
      <c r="W351" s="6"/>
      <c r="X351" s="1"/>
      <c r="Y351" s="1"/>
      <c r="Z351" s="1"/>
      <c r="AA351" s="1"/>
    </row>
    <row r="352" spans="2:27" x14ac:dyDescent="0.5">
      <c r="B352" s="6"/>
      <c r="C352" s="1"/>
      <c r="D352" s="1"/>
      <c r="E352" s="1"/>
      <c r="F352" s="1"/>
      <c r="G352" s="1"/>
      <c r="L352" s="110"/>
      <c r="M352" s="6"/>
      <c r="N352" s="1"/>
      <c r="O352" s="1"/>
      <c r="P352" s="1"/>
      <c r="Q352" s="1"/>
      <c r="W352" s="6"/>
      <c r="X352" s="1"/>
      <c r="Y352" s="1"/>
      <c r="Z352" s="1"/>
      <c r="AA352" s="1"/>
    </row>
    <row r="353" spans="2:27" x14ac:dyDescent="0.5">
      <c r="B353" s="6"/>
      <c r="C353" s="1"/>
      <c r="D353" s="1"/>
      <c r="E353" s="1"/>
      <c r="F353" s="1"/>
      <c r="G353" s="1"/>
      <c r="L353" s="110"/>
      <c r="M353" s="6"/>
      <c r="N353" s="1"/>
      <c r="O353" s="1"/>
      <c r="P353" s="1"/>
      <c r="Q353" s="1"/>
      <c r="W353" s="6"/>
      <c r="X353" s="1"/>
      <c r="Y353" s="1"/>
      <c r="Z353" s="1"/>
      <c r="AA353" s="1"/>
    </row>
    <row r="354" spans="2:27" x14ac:dyDescent="0.5">
      <c r="B354" s="6"/>
      <c r="C354" s="1"/>
      <c r="D354" s="1"/>
      <c r="E354" s="1"/>
      <c r="F354" s="1"/>
      <c r="G354" s="1"/>
      <c r="L354" s="110"/>
      <c r="M354" s="6"/>
      <c r="N354" s="1"/>
      <c r="O354" s="1"/>
      <c r="P354" s="1"/>
      <c r="Q354" s="1"/>
      <c r="W354" s="6"/>
      <c r="X354" s="1"/>
      <c r="Y354" s="1"/>
      <c r="Z354" s="1"/>
      <c r="AA354" s="1"/>
    </row>
    <row r="355" spans="2:27" x14ac:dyDescent="0.5">
      <c r="B355" s="6"/>
      <c r="C355" s="1"/>
      <c r="D355" s="1"/>
      <c r="E355" s="1"/>
      <c r="F355" s="1"/>
      <c r="G355" s="1"/>
      <c r="L355" s="110"/>
      <c r="M355" s="6"/>
      <c r="N355" s="1"/>
      <c r="O355" s="1"/>
      <c r="P355" s="1"/>
      <c r="Q355" s="1"/>
      <c r="W355" s="6"/>
      <c r="X355" s="1"/>
      <c r="Y355" s="1"/>
      <c r="Z355" s="1"/>
      <c r="AA355" s="1"/>
    </row>
    <row r="356" spans="2:27" x14ac:dyDescent="0.5">
      <c r="B356" s="6"/>
      <c r="C356" s="1"/>
      <c r="D356" s="1"/>
      <c r="E356" s="1"/>
      <c r="F356" s="1"/>
      <c r="G356" s="1"/>
      <c r="L356" s="110"/>
      <c r="M356" s="6"/>
      <c r="N356" s="1"/>
      <c r="O356" s="1"/>
      <c r="P356" s="1"/>
      <c r="Q356" s="1"/>
      <c r="W356" s="6"/>
      <c r="X356" s="1"/>
      <c r="Y356" s="1"/>
      <c r="Z356" s="1"/>
      <c r="AA356" s="1"/>
    </row>
    <row r="357" spans="2:27" x14ac:dyDescent="0.5">
      <c r="B357" s="6"/>
      <c r="C357" s="1"/>
      <c r="D357" s="1"/>
      <c r="E357" s="1"/>
      <c r="F357" s="1"/>
      <c r="G357" s="1"/>
      <c r="L357" s="110"/>
      <c r="M357" s="6"/>
      <c r="N357" s="1"/>
      <c r="O357" s="1"/>
      <c r="P357" s="1"/>
      <c r="Q357" s="1"/>
      <c r="W357" s="6"/>
      <c r="X357" s="1"/>
      <c r="Y357" s="1"/>
      <c r="Z357" s="1"/>
      <c r="AA357" s="1"/>
    </row>
    <row r="358" spans="2:27" x14ac:dyDescent="0.5">
      <c r="B358" s="6"/>
      <c r="C358" s="1"/>
      <c r="D358" s="1"/>
      <c r="E358" s="1"/>
      <c r="F358" s="1"/>
      <c r="G358" s="1"/>
      <c r="L358" s="110"/>
      <c r="M358" s="6"/>
      <c r="N358" s="1"/>
      <c r="O358" s="1"/>
      <c r="P358" s="1"/>
      <c r="Q358" s="1"/>
      <c r="W358" s="6"/>
      <c r="X358" s="1"/>
      <c r="Y358" s="1"/>
      <c r="Z358" s="1"/>
      <c r="AA358" s="1"/>
    </row>
    <row r="359" spans="2:27" x14ac:dyDescent="0.5">
      <c r="B359" s="6"/>
      <c r="C359" s="1"/>
      <c r="D359" s="1"/>
      <c r="E359" s="1"/>
      <c r="F359" s="1"/>
      <c r="G359" s="1"/>
      <c r="L359" s="110"/>
      <c r="M359" s="6"/>
      <c r="N359" s="1"/>
      <c r="O359" s="1"/>
      <c r="P359" s="1"/>
      <c r="Q359" s="1"/>
      <c r="W359" s="6"/>
      <c r="X359" s="1"/>
      <c r="Y359" s="1"/>
      <c r="Z359" s="1"/>
      <c r="AA359" s="1"/>
    </row>
    <row r="360" spans="2:27" x14ac:dyDescent="0.5">
      <c r="B360" s="6"/>
      <c r="C360" s="1"/>
      <c r="D360" s="1"/>
      <c r="E360" s="1"/>
      <c r="F360" s="1"/>
      <c r="G360" s="1"/>
      <c r="L360" s="110"/>
      <c r="M360" s="6"/>
      <c r="N360" s="1"/>
      <c r="O360" s="1"/>
      <c r="P360" s="1"/>
      <c r="Q360" s="1"/>
      <c r="W360" s="6"/>
      <c r="X360" s="1"/>
      <c r="Y360" s="1"/>
      <c r="Z360" s="1"/>
      <c r="AA360" s="1"/>
    </row>
    <row r="361" spans="2:27" x14ac:dyDescent="0.5">
      <c r="B361" s="6"/>
      <c r="C361" s="1"/>
      <c r="D361" s="1"/>
      <c r="E361" s="1"/>
      <c r="F361" s="1"/>
      <c r="G361" s="1"/>
      <c r="L361" s="110"/>
      <c r="M361" s="6"/>
      <c r="N361" s="1"/>
      <c r="O361" s="1"/>
      <c r="P361" s="1"/>
      <c r="Q361" s="1"/>
      <c r="W361" s="6"/>
      <c r="X361" s="1"/>
      <c r="Y361" s="1"/>
      <c r="Z361" s="1"/>
      <c r="AA361" s="1"/>
    </row>
    <row r="362" spans="2:27" x14ac:dyDescent="0.5">
      <c r="B362" s="6"/>
      <c r="C362" s="1"/>
      <c r="D362" s="1"/>
      <c r="E362" s="1"/>
      <c r="F362" s="1"/>
      <c r="G362" s="1"/>
      <c r="L362" s="110"/>
      <c r="M362" s="6"/>
      <c r="N362" s="1"/>
      <c r="O362" s="1"/>
      <c r="P362" s="1"/>
      <c r="Q362" s="1"/>
      <c r="W362" s="6"/>
      <c r="X362" s="1"/>
      <c r="Y362" s="1"/>
      <c r="Z362" s="1"/>
      <c r="AA362" s="1"/>
    </row>
    <row r="363" spans="2:27" x14ac:dyDescent="0.5">
      <c r="B363" s="6"/>
      <c r="C363" s="1"/>
      <c r="D363" s="1"/>
      <c r="E363" s="1"/>
      <c r="F363" s="1"/>
      <c r="G363" s="1"/>
      <c r="L363" s="110"/>
      <c r="M363" s="6"/>
      <c r="N363" s="1"/>
      <c r="O363" s="1"/>
      <c r="P363" s="1"/>
      <c r="Q363" s="1"/>
      <c r="W363" s="6"/>
      <c r="X363" s="1"/>
      <c r="Y363" s="1"/>
      <c r="Z363" s="1"/>
      <c r="AA363" s="1"/>
    </row>
    <row r="364" spans="2:27" x14ac:dyDescent="0.5">
      <c r="B364" s="6"/>
      <c r="C364" s="1"/>
      <c r="D364" s="1"/>
      <c r="E364" s="1"/>
      <c r="F364" s="1"/>
      <c r="G364" s="1"/>
      <c r="L364" s="110"/>
      <c r="M364" s="6"/>
      <c r="N364" s="1"/>
      <c r="O364" s="1"/>
      <c r="P364" s="1"/>
      <c r="Q364" s="1"/>
      <c r="W364" s="6"/>
      <c r="X364" s="1"/>
      <c r="Y364" s="1"/>
      <c r="Z364" s="1"/>
      <c r="AA364" s="1"/>
    </row>
    <row r="365" spans="2:27" x14ac:dyDescent="0.5">
      <c r="B365" s="6"/>
      <c r="C365" s="1"/>
      <c r="D365" s="1"/>
      <c r="E365" s="1"/>
      <c r="F365" s="1"/>
      <c r="G365" s="1"/>
      <c r="L365" s="110"/>
      <c r="M365" s="6"/>
      <c r="N365" s="1"/>
      <c r="O365" s="1"/>
      <c r="P365" s="1"/>
      <c r="Q365" s="1"/>
      <c r="W365" s="6"/>
      <c r="X365" s="1"/>
      <c r="Y365" s="1"/>
      <c r="Z365" s="1"/>
      <c r="AA365" s="1"/>
    </row>
    <row r="366" spans="2:27" x14ac:dyDescent="0.5">
      <c r="B366" s="6"/>
      <c r="C366" s="1"/>
      <c r="D366" s="1"/>
      <c r="E366" s="1"/>
      <c r="F366" s="1"/>
      <c r="G366" s="1"/>
      <c r="L366" s="110"/>
      <c r="M366" s="6"/>
      <c r="N366" s="1"/>
      <c r="O366" s="1"/>
      <c r="P366" s="1"/>
      <c r="Q366" s="1"/>
      <c r="W366" s="6"/>
      <c r="X366" s="1"/>
      <c r="Y366" s="1"/>
      <c r="Z366" s="1"/>
      <c r="AA366" s="1"/>
    </row>
    <row r="367" spans="2:27" x14ac:dyDescent="0.5">
      <c r="B367" s="6"/>
      <c r="C367" s="1"/>
      <c r="D367" s="1"/>
      <c r="E367" s="1"/>
      <c r="F367" s="1"/>
      <c r="G367" s="1"/>
      <c r="L367" s="110"/>
      <c r="M367" s="6"/>
      <c r="N367" s="1"/>
      <c r="O367" s="1"/>
      <c r="P367" s="1"/>
      <c r="Q367" s="1"/>
      <c r="W367" s="6"/>
      <c r="X367" s="1"/>
      <c r="Y367" s="1"/>
      <c r="Z367" s="1"/>
      <c r="AA367" s="1"/>
    </row>
    <row r="368" spans="2:27" x14ac:dyDescent="0.5">
      <c r="B368" s="6"/>
      <c r="C368" s="1"/>
      <c r="D368" s="1"/>
      <c r="E368" s="1"/>
      <c r="F368" s="1"/>
      <c r="G368" s="1"/>
      <c r="L368" s="110"/>
      <c r="M368" s="6"/>
      <c r="N368" s="1"/>
      <c r="O368" s="1"/>
      <c r="P368" s="1"/>
      <c r="Q368" s="1"/>
      <c r="W368" s="6"/>
      <c r="X368" s="1"/>
      <c r="Y368" s="1"/>
      <c r="Z368" s="1"/>
      <c r="AA368" s="1"/>
    </row>
    <row r="369" spans="2:27" x14ac:dyDescent="0.5">
      <c r="B369" s="6"/>
      <c r="C369" s="1"/>
      <c r="D369" s="1"/>
      <c r="E369" s="1"/>
      <c r="F369" s="1"/>
      <c r="G369" s="1"/>
      <c r="L369" s="110"/>
      <c r="M369" s="6"/>
      <c r="N369" s="1"/>
      <c r="O369" s="1"/>
      <c r="P369" s="1"/>
      <c r="Q369" s="1"/>
      <c r="W369" s="6"/>
      <c r="X369" s="1"/>
      <c r="Y369" s="1"/>
      <c r="Z369" s="1"/>
      <c r="AA369" s="1"/>
    </row>
    <row r="370" spans="2:27" x14ac:dyDescent="0.5">
      <c r="B370" s="6"/>
      <c r="C370" s="1"/>
      <c r="D370" s="1"/>
      <c r="E370" s="1"/>
      <c r="F370" s="1"/>
      <c r="G370" s="1"/>
      <c r="L370" s="110"/>
      <c r="M370" s="6"/>
      <c r="N370" s="1"/>
      <c r="O370" s="1"/>
      <c r="P370" s="1"/>
      <c r="Q370" s="1"/>
      <c r="W370" s="6"/>
      <c r="X370" s="1"/>
      <c r="Y370" s="1"/>
      <c r="Z370" s="1"/>
      <c r="AA370" s="1"/>
    </row>
    <row r="371" spans="2:27" x14ac:dyDescent="0.5">
      <c r="B371" s="6"/>
      <c r="C371" s="1"/>
      <c r="D371" s="1"/>
      <c r="E371" s="1"/>
      <c r="F371" s="1"/>
      <c r="G371" s="1"/>
      <c r="L371" s="110"/>
      <c r="M371" s="6"/>
      <c r="N371" s="1"/>
      <c r="O371" s="1"/>
      <c r="P371" s="1"/>
      <c r="Q371" s="1"/>
      <c r="W371" s="6"/>
      <c r="X371" s="1"/>
      <c r="Y371" s="1"/>
      <c r="Z371" s="1"/>
      <c r="AA371" s="1"/>
    </row>
    <row r="372" spans="2:27" x14ac:dyDescent="0.5">
      <c r="B372" s="6"/>
      <c r="C372" s="1"/>
      <c r="D372" s="1"/>
      <c r="E372" s="1"/>
      <c r="F372" s="1"/>
      <c r="G372" s="1"/>
      <c r="L372" s="110"/>
      <c r="M372" s="6"/>
      <c r="N372" s="1"/>
      <c r="O372" s="1"/>
      <c r="P372" s="1"/>
      <c r="Q372" s="1"/>
      <c r="W372" s="6"/>
      <c r="X372" s="1"/>
      <c r="Y372" s="1"/>
      <c r="Z372" s="1"/>
      <c r="AA372" s="1"/>
    </row>
    <row r="373" spans="2:27" x14ac:dyDescent="0.5">
      <c r="B373" s="6"/>
      <c r="C373" s="1"/>
      <c r="D373" s="1"/>
      <c r="E373" s="1"/>
      <c r="F373" s="1"/>
      <c r="G373" s="1"/>
      <c r="L373" s="110"/>
      <c r="M373" s="6"/>
      <c r="N373" s="1"/>
      <c r="O373" s="1"/>
      <c r="P373" s="1"/>
      <c r="Q373" s="1"/>
      <c r="W373" s="6"/>
      <c r="X373" s="1"/>
      <c r="Y373" s="1"/>
      <c r="Z373" s="1"/>
      <c r="AA373" s="1"/>
    </row>
    <row r="374" spans="2:27" x14ac:dyDescent="0.5">
      <c r="B374" s="6"/>
      <c r="C374" s="1"/>
      <c r="D374" s="1"/>
      <c r="E374" s="1"/>
      <c r="F374" s="1"/>
      <c r="G374" s="1"/>
      <c r="L374" s="110"/>
      <c r="M374" s="6"/>
      <c r="N374" s="1"/>
      <c r="O374" s="1"/>
      <c r="P374" s="1"/>
      <c r="Q374" s="1"/>
      <c r="W374" s="6"/>
      <c r="X374" s="1"/>
      <c r="Y374" s="1"/>
      <c r="Z374" s="1"/>
      <c r="AA374" s="1"/>
    </row>
    <row r="375" spans="2:27" x14ac:dyDescent="0.5">
      <c r="B375" s="6"/>
      <c r="C375" s="1"/>
      <c r="D375" s="1"/>
      <c r="E375" s="1"/>
      <c r="F375" s="1"/>
      <c r="G375" s="1"/>
      <c r="L375" s="110"/>
      <c r="M375" s="6"/>
      <c r="N375" s="1"/>
      <c r="O375" s="1"/>
      <c r="P375" s="1"/>
      <c r="Q375" s="1"/>
      <c r="W375" s="6"/>
      <c r="X375" s="1"/>
      <c r="Y375" s="1"/>
      <c r="Z375" s="1"/>
      <c r="AA375" s="1"/>
    </row>
    <row r="376" spans="2:27" x14ac:dyDescent="0.5">
      <c r="B376" s="6"/>
      <c r="C376" s="1"/>
      <c r="D376" s="1"/>
      <c r="E376" s="1"/>
      <c r="F376" s="1"/>
      <c r="G376" s="1"/>
      <c r="L376" s="110"/>
      <c r="M376" s="6"/>
      <c r="N376" s="1"/>
      <c r="O376" s="1"/>
      <c r="P376" s="1"/>
      <c r="Q376" s="1"/>
      <c r="W376" s="6"/>
      <c r="X376" s="1"/>
      <c r="Y376" s="1"/>
      <c r="Z376" s="1"/>
      <c r="AA376" s="1"/>
    </row>
    <row r="377" spans="2:27" x14ac:dyDescent="0.5">
      <c r="B377" s="6"/>
      <c r="C377" s="1"/>
      <c r="D377" s="1"/>
      <c r="E377" s="1"/>
      <c r="F377" s="1"/>
      <c r="G377" s="1"/>
      <c r="L377" s="110"/>
      <c r="M377" s="6"/>
      <c r="N377" s="1"/>
      <c r="O377" s="1"/>
      <c r="P377" s="1"/>
      <c r="Q377" s="1"/>
      <c r="W377" s="6"/>
      <c r="X377" s="1"/>
      <c r="Y377" s="1"/>
      <c r="Z377" s="1"/>
      <c r="AA377" s="1"/>
    </row>
    <row r="378" spans="2:27" x14ac:dyDescent="0.5">
      <c r="B378" s="6"/>
      <c r="C378" s="1"/>
      <c r="D378" s="1"/>
      <c r="E378" s="1"/>
      <c r="F378" s="1"/>
      <c r="G378" s="1"/>
      <c r="L378" s="110"/>
      <c r="M378" s="6"/>
      <c r="N378" s="1"/>
      <c r="O378" s="1"/>
      <c r="P378" s="1"/>
      <c r="Q378" s="1"/>
      <c r="W378" s="6"/>
      <c r="X378" s="1"/>
      <c r="Y378" s="1"/>
      <c r="Z378" s="1"/>
      <c r="AA378" s="1"/>
    </row>
    <row r="379" spans="2:27" x14ac:dyDescent="0.5">
      <c r="B379" s="6"/>
      <c r="C379" s="1"/>
      <c r="D379" s="1"/>
      <c r="E379" s="1"/>
      <c r="F379" s="1"/>
      <c r="G379" s="1"/>
      <c r="L379" s="110"/>
      <c r="M379" s="6"/>
      <c r="N379" s="1"/>
      <c r="O379" s="1"/>
      <c r="P379" s="1"/>
      <c r="Q379" s="1"/>
      <c r="W379" s="6"/>
      <c r="X379" s="1"/>
      <c r="Y379" s="1"/>
      <c r="Z379" s="1"/>
      <c r="AA379" s="1"/>
    </row>
    <row r="380" spans="2:27" x14ac:dyDescent="0.5">
      <c r="B380" s="6"/>
      <c r="C380" s="1"/>
      <c r="D380" s="1"/>
      <c r="E380" s="1"/>
      <c r="F380" s="1"/>
      <c r="G380" s="1"/>
      <c r="L380" s="110"/>
      <c r="M380" s="6"/>
      <c r="N380" s="1"/>
      <c r="O380" s="1"/>
      <c r="P380" s="1"/>
      <c r="Q380" s="1"/>
      <c r="W380" s="6"/>
      <c r="X380" s="1"/>
      <c r="Y380" s="1"/>
      <c r="Z380" s="1"/>
      <c r="AA380" s="1"/>
    </row>
    <row r="381" spans="2:27" x14ac:dyDescent="0.5">
      <c r="B381" s="6"/>
      <c r="C381" s="1"/>
      <c r="D381" s="1"/>
      <c r="E381" s="1"/>
      <c r="F381" s="1"/>
      <c r="G381" s="1"/>
      <c r="L381" s="111"/>
      <c r="M381" s="6"/>
      <c r="N381" s="1"/>
      <c r="W381" s="6"/>
      <c r="X381" s="1"/>
    </row>
    <row r="382" spans="2:27" x14ac:dyDescent="0.5">
      <c r="B382" s="6"/>
      <c r="C382" s="1"/>
      <c r="D382" s="1"/>
      <c r="E382" s="1"/>
      <c r="F382" s="1"/>
      <c r="G382" s="1"/>
      <c r="L382" s="111"/>
      <c r="M382" s="6"/>
      <c r="N382" s="1"/>
      <c r="W382" s="6"/>
      <c r="X382" s="1"/>
    </row>
    <row r="383" spans="2:27" x14ac:dyDescent="0.5">
      <c r="B383" s="6"/>
      <c r="C383" s="1"/>
      <c r="D383" s="1"/>
      <c r="E383" s="1"/>
      <c r="F383" s="1"/>
      <c r="G383" s="1"/>
      <c r="L383" s="111"/>
      <c r="M383" s="6"/>
      <c r="N383" s="1"/>
      <c r="W383" s="6"/>
      <c r="X383" s="1"/>
    </row>
    <row r="384" spans="2:27" x14ac:dyDescent="0.5">
      <c r="B384" s="6"/>
      <c r="C384" s="1"/>
      <c r="D384" s="1"/>
      <c r="E384" s="1"/>
      <c r="F384" s="1"/>
      <c r="G384" s="1"/>
      <c r="L384" s="111"/>
      <c r="M384" s="6"/>
      <c r="N384" s="1"/>
      <c r="W384" s="6"/>
      <c r="X384" s="1"/>
    </row>
    <row r="385" spans="2:24" x14ac:dyDescent="0.5">
      <c r="B385" s="6"/>
      <c r="C385" s="1"/>
      <c r="D385" s="1"/>
      <c r="E385" s="1"/>
      <c r="F385" s="1"/>
      <c r="G385" s="1"/>
      <c r="L385" s="111"/>
      <c r="M385" s="6"/>
      <c r="N385" s="1"/>
      <c r="W385" s="6"/>
      <c r="X385" s="1"/>
    </row>
    <row r="386" spans="2:24" x14ac:dyDescent="0.5">
      <c r="B386" s="6"/>
      <c r="C386" s="1"/>
      <c r="D386" s="1"/>
      <c r="E386" s="1"/>
      <c r="F386" s="1"/>
      <c r="G386" s="1"/>
      <c r="L386" s="111"/>
      <c r="M386" s="6"/>
      <c r="N386" s="1"/>
      <c r="W386" s="6"/>
      <c r="X386" s="1"/>
    </row>
    <row r="387" spans="2:24" x14ac:dyDescent="0.5">
      <c r="B387" s="6"/>
      <c r="C387" s="1"/>
      <c r="D387" s="1"/>
      <c r="E387" s="1"/>
      <c r="F387" s="1"/>
      <c r="G387" s="1"/>
      <c r="L387" s="111"/>
      <c r="M387" s="6"/>
      <c r="N387" s="1"/>
      <c r="W387" s="6"/>
      <c r="X387" s="1"/>
    </row>
    <row r="388" spans="2:24" x14ac:dyDescent="0.5">
      <c r="B388" s="6"/>
      <c r="C388" s="1"/>
      <c r="D388" s="1"/>
      <c r="E388" s="1"/>
      <c r="F388" s="1"/>
      <c r="G388" s="1"/>
      <c r="L388" s="111"/>
      <c r="M388" s="6"/>
      <c r="N388" s="1"/>
      <c r="W388" s="6"/>
      <c r="X388" s="1"/>
    </row>
    <row r="389" spans="2:24" x14ac:dyDescent="0.5">
      <c r="B389" s="6"/>
      <c r="C389" s="1"/>
      <c r="D389" s="1"/>
      <c r="E389" s="1"/>
      <c r="F389" s="1"/>
      <c r="G389" s="1"/>
      <c r="L389" s="111"/>
      <c r="M389" s="6"/>
      <c r="N389" s="1"/>
      <c r="W389" s="6"/>
      <c r="X389" s="1"/>
    </row>
    <row r="390" spans="2:24" x14ac:dyDescent="0.5">
      <c r="B390" s="6"/>
      <c r="C390" s="1"/>
      <c r="D390" s="1"/>
      <c r="E390" s="1"/>
      <c r="F390" s="1"/>
      <c r="G390" s="1"/>
      <c r="L390" s="111"/>
      <c r="M390" s="6"/>
      <c r="N390" s="1"/>
      <c r="W390" s="6"/>
      <c r="X390" s="1"/>
    </row>
    <row r="391" spans="2:24" x14ac:dyDescent="0.5">
      <c r="B391" s="6"/>
      <c r="C391" s="1"/>
      <c r="D391" s="1"/>
      <c r="E391" s="1"/>
      <c r="F391" s="1"/>
      <c r="G391" s="1"/>
      <c r="L391" s="111"/>
      <c r="M391" s="6"/>
      <c r="N391" s="1"/>
      <c r="W391" s="6"/>
      <c r="X391" s="1"/>
    </row>
    <row r="392" spans="2:24" x14ac:dyDescent="0.5">
      <c r="B392" s="6"/>
      <c r="C392" s="1"/>
      <c r="D392" s="1"/>
      <c r="E392" s="1"/>
      <c r="F392" s="1"/>
      <c r="G392" s="1"/>
      <c r="L392" s="111"/>
      <c r="M392" s="6"/>
      <c r="N392" s="1"/>
      <c r="W392" s="6"/>
      <c r="X392" s="1"/>
    </row>
    <row r="393" spans="2:24" x14ac:dyDescent="0.5">
      <c r="B393" s="6"/>
      <c r="C393" s="1"/>
      <c r="D393" s="1"/>
      <c r="E393" s="1"/>
      <c r="F393" s="1"/>
      <c r="G393" s="1"/>
      <c r="L393" s="111"/>
      <c r="M393" s="6"/>
      <c r="N393" s="1"/>
      <c r="W393" s="6"/>
      <c r="X393" s="1"/>
    </row>
    <row r="394" spans="2:24" x14ac:dyDescent="0.5">
      <c r="B394" s="6"/>
      <c r="C394" s="1"/>
      <c r="D394" s="1"/>
      <c r="E394" s="1"/>
      <c r="F394" s="1"/>
      <c r="G394" s="1"/>
      <c r="L394" s="111"/>
      <c r="M394" s="6"/>
      <c r="N394" s="1"/>
      <c r="W394" s="6"/>
      <c r="X394" s="1"/>
    </row>
    <row r="395" spans="2:24" x14ac:dyDescent="0.5">
      <c r="B395" s="6"/>
      <c r="C395" s="1"/>
      <c r="D395" s="1"/>
      <c r="E395" s="1"/>
      <c r="F395" s="1"/>
      <c r="G395" s="1"/>
      <c r="L395" s="111"/>
      <c r="M395" s="6"/>
      <c r="N395" s="1"/>
      <c r="W395" s="6"/>
      <c r="X395" s="1"/>
    </row>
    <row r="396" spans="2:24" x14ac:dyDescent="0.5">
      <c r="B396" s="6"/>
      <c r="C396" s="1"/>
      <c r="D396" s="1"/>
      <c r="E396" s="1"/>
      <c r="F396" s="1"/>
      <c r="G396" s="1"/>
      <c r="L396" s="111"/>
      <c r="M396" s="6"/>
      <c r="N396" s="1"/>
      <c r="W396" s="6"/>
      <c r="X396" s="1"/>
    </row>
    <row r="397" spans="2:24" x14ac:dyDescent="0.5">
      <c r="B397" s="6"/>
      <c r="C397" s="1"/>
      <c r="D397" s="1"/>
      <c r="E397" s="1"/>
      <c r="F397" s="1"/>
      <c r="G397" s="1"/>
      <c r="L397" s="111"/>
      <c r="M397" s="6"/>
      <c r="N397" s="1"/>
      <c r="W397" s="6"/>
      <c r="X397" s="1"/>
    </row>
    <row r="398" spans="2:24" x14ac:dyDescent="0.5">
      <c r="B398" s="6"/>
      <c r="C398" s="1"/>
      <c r="D398" s="1"/>
      <c r="E398" s="1"/>
      <c r="F398" s="1"/>
      <c r="G398" s="1"/>
      <c r="L398" s="111"/>
      <c r="M398" s="6"/>
      <c r="N398" s="1"/>
      <c r="W398" s="6"/>
      <c r="X398" s="1"/>
    </row>
    <row r="399" spans="2:24" x14ac:dyDescent="0.5">
      <c r="B399" s="6"/>
      <c r="C399" s="1"/>
      <c r="D399" s="1"/>
      <c r="E399" s="1"/>
      <c r="F399" s="1"/>
      <c r="G399" s="1"/>
      <c r="L399" s="111"/>
      <c r="M399" s="6"/>
      <c r="N399" s="1"/>
      <c r="W399" s="6"/>
      <c r="X399" s="1"/>
    </row>
    <row r="400" spans="2:24" x14ac:dyDescent="0.5">
      <c r="B400" s="6"/>
      <c r="C400" s="1"/>
      <c r="D400" s="1"/>
      <c r="E400" s="1"/>
      <c r="F400" s="1"/>
      <c r="G400" s="1"/>
      <c r="L400" s="111"/>
      <c r="M400" s="6"/>
      <c r="N400" s="1"/>
      <c r="W400" s="6"/>
      <c r="X400" s="1"/>
    </row>
    <row r="401" spans="2:24" x14ac:dyDescent="0.5">
      <c r="B401" s="6"/>
      <c r="C401" s="1"/>
      <c r="D401" s="1"/>
      <c r="E401" s="1"/>
      <c r="F401" s="1"/>
      <c r="G401" s="1"/>
      <c r="L401" s="111"/>
      <c r="M401" s="6"/>
      <c r="N401" s="1"/>
      <c r="W401" s="6"/>
      <c r="X401" s="1"/>
    </row>
    <row r="402" spans="2:24" x14ac:dyDescent="0.5">
      <c r="B402" s="6"/>
      <c r="C402" s="1"/>
      <c r="D402" s="1"/>
      <c r="E402" s="1"/>
      <c r="F402" s="1"/>
      <c r="G402" s="1"/>
      <c r="L402" s="111"/>
      <c r="M402" s="6"/>
      <c r="N402" s="1"/>
      <c r="W402" s="6"/>
      <c r="X402" s="1"/>
    </row>
    <row r="403" spans="2:24" x14ac:dyDescent="0.5">
      <c r="B403" s="6"/>
      <c r="C403" s="1"/>
      <c r="D403" s="1"/>
      <c r="E403" s="1"/>
      <c r="F403" s="1"/>
      <c r="G403" s="1"/>
      <c r="L403" s="111"/>
      <c r="M403" s="6"/>
      <c r="N403" s="1"/>
      <c r="W403" s="6"/>
      <c r="X403" s="1"/>
    </row>
    <row r="404" spans="2:24" x14ac:dyDescent="0.5">
      <c r="B404" s="6"/>
      <c r="C404" s="1"/>
      <c r="D404" s="1"/>
      <c r="E404" s="1"/>
      <c r="F404" s="1"/>
      <c r="G404" s="1"/>
      <c r="L404" s="111"/>
      <c r="M404" s="6"/>
      <c r="N404" s="1"/>
      <c r="W404" s="6"/>
      <c r="X404" s="1"/>
    </row>
    <row r="405" spans="2:24" x14ac:dyDescent="0.5">
      <c r="B405" s="6"/>
      <c r="C405" s="1"/>
      <c r="D405" s="1"/>
      <c r="E405" s="1"/>
      <c r="F405" s="1"/>
      <c r="G405" s="1"/>
      <c r="L405" s="111"/>
      <c r="M405" s="6"/>
      <c r="N405" s="1"/>
      <c r="W405" s="6"/>
      <c r="X405" s="1"/>
    </row>
    <row r="406" spans="2:24" x14ac:dyDescent="0.5">
      <c r="B406" s="6"/>
      <c r="C406" s="1"/>
      <c r="D406" s="1"/>
      <c r="E406" s="1"/>
      <c r="F406" s="1"/>
      <c r="G406" s="1"/>
      <c r="L406" s="111"/>
      <c r="M406" s="6"/>
      <c r="N406" s="1"/>
      <c r="W406" s="6"/>
      <c r="X406" s="1"/>
    </row>
    <row r="407" spans="2:24" x14ac:dyDescent="0.5">
      <c r="B407" s="6"/>
      <c r="C407" s="1"/>
      <c r="D407" s="1"/>
      <c r="E407" s="1"/>
      <c r="F407" s="1"/>
      <c r="G407" s="1"/>
      <c r="L407" s="111"/>
      <c r="M407" s="6"/>
      <c r="N407" s="1"/>
      <c r="W407" s="6"/>
      <c r="X407" s="1"/>
    </row>
    <row r="408" spans="2:24" x14ac:dyDescent="0.5">
      <c r="B408" s="6"/>
      <c r="C408" s="1"/>
      <c r="D408" s="1"/>
      <c r="E408" s="1"/>
      <c r="F408" s="1"/>
      <c r="G408" s="1"/>
      <c r="L408" s="111"/>
      <c r="M408" s="6"/>
      <c r="N408" s="1"/>
      <c r="W408" s="6"/>
      <c r="X408" s="1"/>
    </row>
    <row r="409" spans="2:24" x14ac:dyDescent="0.5">
      <c r="B409" s="6"/>
      <c r="C409" s="1"/>
      <c r="D409" s="1"/>
      <c r="E409" s="1"/>
      <c r="F409" s="1"/>
      <c r="G409" s="1"/>
      <c r="L409" s="111"/>
      <c r="M409" s="6"/>
      <c r="N409" s="1"/>
      <c r="W409" s="6"/>
      <c r="X409" s="1"/>
    </row>
    <row r="410" spans="2:24" x14ac:dyDescent="0.5">
      <c r="B410" s="6"/>
      <c r="C410" s="1"/>
      <c r="D410" s="1"/>
      <c r="E410" s="1"/>
      <c r="F410" s="1"/>
      <c r="G410" s="1"/>
      <c r="L410" s="111"/>
      <c r="M410" s="6"/>
      <c r="N410" s="1"/>
      <c r="W410" s="6"/>
      <c r="X410" s="1"/>
    </row>
    <row r="411" spans="2:24" x14ac:dyDescent="0.5">
      <c r="B411" s="6"/>
      <c r="C411" s="1"/>
      <c r="D411" s="1"/>
      <c r="E411" s="1"/>
      <c r="F411" s="1"/>
      <c r="G411" s="1"/>
      <c r="L411" s="111"/>
      <c r="M411" s="6"/>
      <c r="N411" s="1"/>
      <c r="W411" s="6"/>
      <c r="X411" s="1"/>
    </row>
    <row r="412" spans="2:24" x14ac:dyDescent="0.5">
      <c r="B412" s="6"/>
      <c r="C412" s="1"/>
      <c r="D412" s="1"/>
      <c r="E412" s="1"/>
      <c r="F412" s="1"/>
      <c r="G412" s="1"/>
      <c r="L412" s="111"/>
      <c r="M412" s="6"/>
      <c r="N412" s="1"/>
      <c r="W412" s="6"/>
      <c r="X412" s="1"/>
    </row>
    <row r="413" spans="2:24" x14ac:dyDescent="0.5">
      <c r="B413" s="6"/>
      <c r="C413" s="1"/>
      <c r="D413" s="1"/>
      <c r="E413" s="1"/>
      <c r="F413" s="1"/>
      <c r="G413" s="1"/>
      <c r="L413" s="111"/>
      <c r="M413" s="6"/>
      <c r="N413" s="1"/>
      <c r="W413" s="6"/>
      <c r="X413" s="1"/>
    </row>
    <row r="414" spans="2:24" x14ac:dyDescent="0.5">
      <c r="B414" s="6"/>
      <c r="C414" s="1"/>
      <c r="D414" s="1"/>
      <c r="E414" s="1"/>
      <c r="F414" s="1"/>
      <c r="G414" s="1"/>
      <c r="L414" s="111"/>
      <c r="M414" s="6"/>
      <c r="N414" s="1"/>
      <c r="W414" s="6"/>
      <c r="X414" s="1"/>
    </row>
    <row r="415" spans="2:24" x14ac:dyDescent="0.5">
      <c r="B415" s="6"/>
      <c r="C415" s="1"/>
      <c r="D415" s="1"/>
      <c r="E415" s="1"/>
      <c r="F415" s="1"/>
      <c r="G415" s="1"/>
      <c r="L415" s="111"/>
      <c r="M415" s="6"/>
      <c r="N415" s="1"/>
      <c r="W415" s="6"/>
      <c r="X415" s="1"/>
    </row>
    <row r="416" spans="2:24" x14ac:dyDescent="0.5">
      <c r="B416" s="6"/>
      <c r="C416" s="1"/>
      <c r="D416" s="1"/>
      <c r="E416" s="1"/>
      <c r="F416" s="1"/>
      <c r="G416" s="1"/>
      <c r="L416" s="111"/>
      <c r="M416" s="6"/>
      <c r="N416" s="1"/>
      <c r="W416" s="6"/>
      <c r="X416" s="1"/>
    </row>
    <row r="417" spans="2:24" x14ac:dyDescent="0.5">
      <c r="B417" s="6"/>
      <c r="C417" s="1"/>
      <c r="D417" s="1"/>
      <c r="E417" s="1"/>
      <c r="F417" s="1"/>
      <c r="G417" s="1"/>
      <c r="L417" s="111"/>
      <c r="M417" s="6"/>
      <c r="N417" s="1"/>
      <c r="W417" s="6"/>
      <c r="X417" s="1"/>
    </row>
    <row r="418" spans="2:24" x14ac:dyDescent="0.5">
      <c r="B418" s="6"/>
      <c r="C418" s="1"/>
      <c r="D418" s="1"/>
      <c r="E418" s="1"/>
      <c r="F418" s="1"/>
      <c r="G418" s="1"/>
      <c r="L418" s="111"/>
      <c r="M418" s="6"/>
      <c r="N418" s="1"/>
      <c r="W418" s="6"/>
      <c r="X418" s="1"/>
    </row>
    <row r="419" spans="2:24" x14ac:dyDescent="0.5">
      <c r="B419" s="6"/>
      <c r="C419" s="1"/>
      <c r="D419" s="1"/>
      <c r="E419" s="1"/>
      <c r="F419" s="1"/>
      <c r="G419" s="1"/>
      <c r="L419" s="111"/>
      <c r="M419" s="6"/>
      <c r="N419" s="1"/>
      <c r="W419" s="6"/>
      <c r="X419" s="1"/>
    </row>
    <row r="420" spans="2:24" x14ac:dyDescent="0.5">
      <c r="B420" s="6"/>
      <c r="C420" s="1"/>
      <c r="D420" s="1"/>
      <c r="E420" s="1"/>
      <c r="F420" s="1"/>
      <c r="G420" s="1"/>
      <c r="L420" s="111"/>
      <c r="M420" s="6"/>
      <c r="N420" s="1"/>
      <c r="W420" s="6"/>
      <c r="X420" s="1"/>
    </row>
    <row r="421" spans="2:24" x14ac:dyDescent="0.5">
      <c r="B421" s="6"/>
      <c r="C421" s="1"/>
      <c r="D421" s="1"/>
      <c r="E421" s="1"/>
      <c r="F421" s="1"/>
      <c r="G421" s="1"/>
      <c r="L421" s="111"/>
      <c r="M421" s="6"/>
      <c r="N421" s="1"/>
      <c r="W421" s="6"/>
      <c r="X421" s="1"/>
    </row>
    <row r="422" spans="2:24" x14ac:dyDescent="0.5">
      <c r="B422" s="6"/>
      <c r="C422" s="1"/>
      <c r="D422" s="1"/>
      <c r="E422" s="1"/>
      <c r="F422" s="1"/>
      <c r="G422" s="1"/>
      <c r="L422" s="111"/>
      <c r="M422" s="6"/>
      <c r="N422" s="1"/>
      <c r="W422" s="6"/>
      <c r="X422" s="1"/>
    </row>
    <row r="423" spans="2:24" x14ac:dyDescent="0.5">
      <c r="B423" s="6"/>
      <c r="C423" s="1"/>
      <c r="D423" s="1"/>
      <c r="E423" s="1"/>
      <c r="F423" s="1"/>
      <c r="G423" s="1"/>
      <c r="L423" s="111"/>
      <c r="M423" s="6"/>
      <c r="N423" s="1"/>
      <c r="W423" s="6"/>
      <c r="X423" s="1"/>
    </row>
    <row r="424" spans="2:24" x14ac:dyDescent="0.5">
      <c r="B424" s="6"/>
      <c r="C424" s="1"/>
      <c r="D424" s="1"/>
      <c r="E424" s="1"/>
      <c r="F424" s="1"/>
      <c r="G424" s="1"/>
      <c r="L424" s="111"/>
      <c r="M424" s="6"/>
      <c r="N424" s="1"/>
      <c r="W424" s="6"/>
      <c r="X424" s="1"/>
    </row>
    <row r="425" spans="2:24" x14ac:dyDescent="0.5">
      <c r="B425" s="6"/>
      <c r="C425" s="1"/>
      <c r="D425" s="1"/>
      <c r="E425" s="1"/>
      <c r="F425" s="1"/>
      <c r="G425" s="1"/>
      <c r="L425" s="111"/>
      <c r="M425" s="6"/>
      <c r="N425" s="1"/>
      <c r="W425" s="6"/>
      <c r="X425" s="1"/>
    </row>
    <row r="426" spans="2:24" x14ac:dyDescent="0.5">
      <c r="B426" s="6"/>
      <c r="C426" s="1"/>
      <c r="D426" s="1"/>
      <c r="E426" s="1"/>
      <c r="F426" s="1"/>
      <c r="G426" s="1"/>
      <c r="L426" s="111"/>
      <c r="M426" s="6"/>
      <c r="N426" s="1"/>
      <c r="W426" s="6"/>
      <c r="X426" s="1"/>
    </row>
    <row r="427" spans="2:24" x14ac:dyDescent="0.5">
      <c r="B427" s="6"/>
      <c r="C427" s="1"/>
      <c r="D427" s="1"/>
      <c r="E427" s="1"/>
      <c r="F427" s="1"/>
      <c r="G427" s="1"/>
      <c r="L427" s="111"/>
      <c r="M427" s="6"/>
      <c r="N427" s="1"/>
      <c r="W427" s="6"/>
      <c r="X427" s="1"/>
    </row>
    <row r="428" spans="2:24" x14ac:dyDescent="0.5">
      <c r="B428" s="6"/>
      <c r="C428" s="1"/>
      <c r="D428" s="1"/>
      <c r="E428" s="1"/>
      <c r="F428" s="1"/>
      <c r="G428" s="1"/>
      <c r="L428" s="111"/>
      <c r="M428" s="6"/>
      <c r="N428" s="1"/>
      <c r="W428" s="6"/>
      <c r="X428" s="1"/>
    </row>
    <row r="429" spans="2:24" x14ac:dyDescent="0.5">
      <c r="B429" s="6"/>
      <c r="C429" s="1"/>
      <c r="D429" s="1"/>
      <c r="E429" s="1"/>
      <c r="F429" s="1"/>
      <c r="G429" s="1"/>
      <c r="L429" s="111"/>
      <c r="M429" s="6"/>
      <c r="N429" s="1"/>
      <c r="W429" s="6"/>
      <c r="X429" s="1"/>
    </row>
    <row r="430" spans="2:24" x14ac:dyDescent="0.5">
      <c r="B430" s="6"/>
      <c r="C430" s="1"/>
      <c r="D430" s="1"/>
      <c r="E430" s="1"/>
      <c r="F430" s="1"/>
      <c r="G430" s="1"/>
      <c r="L430" s="111"/>
      <c r="M430" s="6"/>
      <c r="N430" s="1"/>
      <c r="W430" s="6"/>
      <c r="X430" s="1"/>
    </row>
    <row r="431" spans="2:24" x14ac:dyDescent="0.5">
      <c r="B431" s="6"/>
      <c r="C431" s="1"/>
      <c r="D431" s="1"/>
      <c r="E431" s="1"/>
      <c r="F431" s="1"/>
      <c r="G431" s="1"/>
      <c r="L431" s="111"/>
      <c r="M431" s="6"/>
      <c r="N431" s="1"/>
      <c r="W431" s="6"/>
      <c r="X431" s="1"/>
    </row>
    <row r="432" spans="2:24" x14ac:dyDescent="0.5">
      <c r="B432" s="6"/>
      <c r="C432" s="1"/>
      <c r="D432" s="1"/>
      <c r="E432" s="1"/>
      <c r="F432" s="1"/>
      <c r="G432" s="1"/>
      <c r="L432" s="111"/>
      <c r="M432" s="6"/>
      <c r="N432" s="1"/>
      <c r="W432" s="6"/>
      <c r="X432" s="1"/>
    </row>
    <row r="433" spans="2:24" x14ac:dyDescent="0.5">
      <c r="B433" s="6"/>
      <c r="C433" s="1"/>
      <c r="D433" s="1"/>
      <c r="E433" s="1"/>
      <c r="F433" s="1"/>
      <c r="G433" s="1"/>
      <c r="L433" s="111"/>
      <c r="M433" s="6"/>
      <c r="N433" s="1"/>
      <c r="W433" s="6"/>
      <c r="X433" s="1"/>
    </row>
    <row r="434" spans="2:24" x14ac:dyDescent="0.5">
      <c r="B434" s="6"/>
      <c r="C434" s="1"/>
      <c r="D434" s="1"/>
      <c r="E434" s="1"/>
      <c r="F434" s="1"/>
      <c r="G434" s="1"/>
      <c r="L434" s="111"/>
      <c r="M434" s="6"/>
      <c r="N434" s="1"/>
      <c r="W434" s="6"/>
      <c r="X434" s="1"/>
    </row>
    <row r="435" spans="2:24" x14ac:dyDescent="0.5">
      <c r="B435" s="6"/>
      <c r="C435" s="1"/>
      <c r="D435" s="1"/>
      <c r="E435" s="1"/>
      <c r="F435" s="1"/>
      <c r="G435" s="1"/>
      <c r="L435" s="111"/>
      <c r="M435" s="6"/>
      <c r="N435" s="1"/>
      <c r="W435" s="6"/>
      <c r="X435" s="1"/>
    </row>
    <row r="436" spans="2:24" x14ac:dyDescent="0.5">
      <c r="B436" s="6"/>
      <c r="C436" s="1"/>
      <c r="D436" s="1"/>
      <c r="E436" s="1"/>
      <c r="F436" s="1"/>
      <c r="G436" s="1"/>
      <c r="L436" s="111"/>
      <c r="M436" s="6"/>
      <c r="N436" s="1"/>
      <c r="W436" s="6"/>
      <c r="X436" s="1"/>
    </row>
    <row r="437" spans="2:24" x14ac:dyDescent="0.5">
      <c r="B437" s="6"/>
      <c r="C437" s="1"/>
      <c r="D437" s="1"/>
      <c r="E437" s="1"/>
      <c r="F437" s="1"/>
      <c r="G437" s="1"/>
      <c r="L437" s="111"/>
      <c r="M437" s="6"/>
      <c r="N437" s="1"/>
      <c r="W437" s="6"/>
      <c r="X437" s="1"/>
    </row>
    <row r="438" spans="2:24" x14ac:dyDescent="0.5">
      <c r="B438" s="6"/>
      <c r="C438" s="1"/>
      <c r="D438" s="1"/>
      <c r="E438" s="1"/>
      <c r="F438" s="1"/>
      <c r="G438" s="1"/>
      <c r="L438" s="111"/>
      <c r="M438" s="6"/>
      <c r="N438" s="1"/>
      <c r="W438" s="6"/>
      <c r="X438" s="1"/>
    </row>
    <row r="439" spans="2:24" x14ac:dyDescent="0.5">
      <c r="B439" s="6"/>
      <c r="C439" s="1"/>
      <c r="D439" s="1"/>
      <c r="E439" s="1"/>
      <c r="F439" s="1"/>
      <c r="G439" s="1"/>
      <c r="L439" s="111"/>
      <c r="M439" s="6"/>
      <c r="N439" s="1"/>
      <c r="W439" s="6"/>
      <c r="X439" s="1"/>
    </row>
    <row r="440" spans="2:24" x14ac:dyDescent="0.5">
      <c r="B440" s="6"/>
      <c r="C440" s="1"/>
      <c r="D440" s="1"/>
      <c r="E440" s="1"/>
      <c r="F440" s="1"/>
      <c r="G440" s="1"/>
      <c r="L440" s="111"/>
      <c r="M440" s="6"/>
      <c r="N440" s="1"/>
      <c r="W440" s="6"/>
      <c r="X440" s="1"/>
    </row>
    <row r="441" spans="2:24" x14ac:dyDescent="0.5">
      <c r="B441" s="6"/>
      <c r="C441" s="1"/>
      <c r="D441" s="1"/>
      <c r="E441" s="1"/>
      <c r="F441" s="1"/>
      <c r="G441" s="1"/>
      <c r="L441" s="111"/>
      <c r="M441" s="6"/>
      <c r="N441" s="1"/>
      <c r="W441" s="6"/>
      <c r="X441" s="1"/>
    </row>
    <row r="442" spans="2:24" x14ac:dyDescent="0.5">
      <c r="B442" s="6"/>
      <c r="C442" s="1"/>
      <c r="D442" s="1"/>
      <c r="E442" s="1"/>
      <c r="F442" s="1"/>
      <c r="G442" s="1"/>
      <c r="L442" s="111"/>
      <c r="M442" s="6"/>
      <c r="N442" s="1"/>
      <c r="W442" s="6"/>
      <c r="X442" s="1"/>
    </row>
    <row r="443" spans="2:24" x14ac:dyDescent="0.5">
      <c r="B443" s="6"/>
      <c r="C443" s="1"/>
      <c r="D443" s="1"/>
      <c r="E443" s="1"/>
      <c r="F443" s="1"/>
      <c r="G443" s="1"/>
      <c r="L443" s="111"/>
      <c r="M443" s="6"/>
      <c r="N443" s="1"/>
      <c r="W443" s="6"/>
      <c r="X443" s="1"/>
    </row>
    <row r="444" spans="2:24" x14ac:dyDescent="0.5">
      <c r="B444" s="6"/>
      <c r="C444" s="1"/>
      <c r="D444" s="1"/>
      <c r="E444" s="1"/>
      <c r="F444" s="1"/>
      <c r="G444" s="1"/>
      <c r="L444" s="111"/>
      <c r="M444" s="6"/>
      <c r="N444" s="1"/>
      <c r="W444" s="6"/>
      <c r="X444" s="1"/>
    </row>
    <row r="445" spans="2:24" x14ac:dyDescent="0.5">
      <c r="B445" s="6"/>
      <c r="C445" s="1"/>
      <c r="D445" s="1"/>
      <c r="E445" s="1"/>
      <c r="F445" s="1"/>
      <c r="G445" s="1"/>
      <c r="L445" s="111"/>
      <c r="M445" s="6"/>
      <c r="N445" s="1"/>
      <c r="W445" s="6"/>
      <c r="X445" s="1"/>
    </row>
    <row r="446" spans="2:24" x14ac:dyDescent="0.5">
      <c r="B446" s="6"/>
      <c r="C446" s="1"/>
      <c r="D446" s="1"/>
      <c r="E446" s="1"/>
      <c r="F446" s="1"/>
      <c r="G446" s="1"/>
      <c r="L446" s="111"/>
      <c r="M446" s="6"/>
      <c r="N446" s="1"/>
      <c r="W446" s="6"/>
      <c r="X446" s="1"/>
    </row>
    <row r="447" spans="2:24" x14ac:dyDescent="0.5">
      <c r="B447" s="6"/>
      <c r="C447" s="1"/>
      <c r="D447" s="1"/>
      <c r="E447" s="1"/>
      <c r="F447" s="1"/>
      <c r="G447" s="1"/>
      <c r="L447" s="111"/>
      <c r="M447" s="6"/>
      <c r="N447" s="1"/>
      <c r="W447" s="6"/>
      <c r="X447" s="1"/>
    </row>
    <row r="448" spans="2:24" x14ac:dyDescent="0.5">
      <c r="B448" s="6"/>
      <c r="C448" s="1"/>
      <c r="D448" s="1"/>
      <c r="E448" s="1"/>
      <c r="F448" s="1"/>
      <c r="G448" s="1"/>
      <c r="L448" s="111"/>
      <c r="M448" s="6"/>
      <c r="N448" s="1"/>
      <c r="W448" s="6"/>
      <c r="X448" s="1"/>
    </row>
    <row r="449" spans="2:24" x14ac:dyDescent="0.5">
      <c r="B449" s="6"/>
      <c r="C449" s="1"/>
      <c r="D449" s="1"/>
      <c r="E449" s="1"/>
      <c r="F449" s="1"/>
      <c r="G449" s="1"/>
      <c r="L449" s="111"/>
      <c r="M449" s="6"/>
      <c r="N449" s="1"/>
      <c r="W449" s="6"/>
      <c r="X449" s="1"/>
    </row>
    <row r="450" spans="2:24" x14ac:dyDescent="0.5">
      <c r="B450" s="6"/>
      <c r="C450" s="1"/>
      <c r="D450" s="1"/>
      <c r="E450" s="1"/>
      <c r="F450" s="1"/>
      <c r="G450" s="1"/>
      <c r="L450" s="111"/>
      <c r="M450" s="6"/>
      <c r="N450" s="1"/>
      <c r="W450" s="6"/>
      <c r="X450" s="1"/>
    </row>
    <row r="451" spans="2:24" x14ac:dyDescent="0.5">
      <c r="B451" s="6"/>
      <c r="C451" s="1"/>
      <c r="D451" s="1"/>
      <c r="E451" s="1"/>
      <c r="F451" s="1"/>
      <c r="G451" s="1"/>
      <c r="L451" s="111"/>
      <c r="M451" s="6"/>
      <c r="N451" s="1"/>
      <c r="W451" s="6"/>
      <c r="X451" s="1"/>
    </row>
    <row r="452" spans="2:24" x14ac:dyDescent="0.5">
      <c r="B452" s="6"/>
      <c r="C452" s="1"/>
      <c r="D452" s="1"/>
      <c r="E452" s="1"/>
      <c r="F452" s="1"/>
      <c r="G452" s="1"/>
      <c r="L452" s="111"/>
      <c r="M452" s="6"/>
      <c r="N452" s="1"/>
      <c r="W452" s="6"/>
      <c r="X452" s="1"/>
    </row>
    <row r="453" spans="2:24" x14ac:dyDescent="0.5">
      <c r="B453" s="6"/>
      <c r="C453" s="1"/>
      <c r="D453" s="1"/>
      <c r="E453" s="1"/>
      <c r="F453" s="1"/>
      <c r="G453" s="1"/>
      <c r="L453" s="111"/>
      <c r="M453" s="6"/>
      <c r="N453" s="1"/>
      <c r="W453" s="6"/>
      <c r="X453" s="1"/>
    </row>
    <row r="454" spans="2:24" x14ac:dyDescent="0.5">
      <c r="B454" s="6"/>
      <c r="C454" s="1"/>
      <c r="D454" s="1"/>
      <c r="E454" s="1"/>
      <c r="F454" s="1"/>
      <c r="G454" s="1"/>
      <c r="L454" s="111"/>
      <c r="M454" s="6"/>
      <c r="N454" s="1"/>
      <c r="W454" s="6"/>
      <c r="X454" s="1"/>
    </row>
    <row r="455" spans="2:24" x14ac:dyDescent="0.5">
      <c r="B455" s="6"/>
      <c r="C455" s="1"/>
      <c r="D455" s="1"/>
      <c r="E455" s="1"/>
      <c r="F455" s="1"/>
      <c r="G455" s="1"/>
      <c r="L455" s="111"/>
      <c r="M455" s="6"/>
      <c r="N455" s="1"/>
      <c r="W455" s="6"/>
      <c r="X455" s="1"/>
    </row>
    <row r="456" spans="2:24" x14ac:dyDescent="0.5">
      <c r="B456" s="6"/>
      <c r="C456" s="1"/>
      <c r="D456" s="1"/>
      <c r="E456" s="1"/>
      <c r="F456" s="1"/>
      <c r="G456" s="1"/>
      <c r="L456" s="111"/>
      <c r="M456" s="6"/>
      <c r="N456" s="1"/>
      <c r="W456" s="6"/>
      <c r="X456" s="1"/>
    </row>
    <row r="457" spans="2:24" x14ac:dyDescent="0.5">
      <c r="B457" s="6"/>
      <c r="C457" s="1"/>
      <c r="D457" s="1"/>
      <c r="E457" s="1"/>
      <c r="F457" s="1"/>
      <c r="G457" s="1"/>
      <c r="L457" s="111"/>
      <c r="M457" s="6"/>
      <c r="N457" s="1"/>
      <c r="W457" s="6"/>
      <c r="X457" s="1"/>
    </row>
    <row r="458" spans="2:24" x14ac:dyDescent="0.5">
      <c r="B458" s="6"/>
      <c r="C458" s="1"/>
      <c r="D458" s="1"/>
      <c r="E458" s="1"/>
      <c r="F458" s="1"/>
      <c r="G458" s="1"/>
      <c r="L458" s="111"/>
      <c r="M458" s="6"/>
      <c r="N458" s="1"/>
      <c r="W458" s="6"/>
      <c r="X458" s="1"/>
    </row>
    <row r="459" spans="2:24" x14ac:dyDescent="0.5">
      <c r="B459" s="6"/>
      <c r="C459" s="1"/>
      <c r="D459" s="1"/>
      <c r="E459" s="1"/>
      <c r="F459" s="1"/>
      <c r="G459" s="1"/>
      <c r="L459" s="111"/>
      <c r="M459" s="6"/>
      <c r="N459" s="1"/>
      <c r="W459" s="6"/>
      <c r="X459" s="1"/>
    </row>
    <row r="460" spans="2:24" x14ac:dyDescent="0.5">
      <c r="B460" s="6"/>
      <c r="C460" s="1"/>
      <c r="D460" s="1"/>
      <c r="E460" s="1"/>
      <c r="F460" s="1"/>
      <c r="G460" s="1"/>
      <c r="L460" s="111"/>
      <c r="M460" s="6"/>
      <c r="N460" s="1"/>
      <c r="W460" s="6"/>
      <c r="X460" s="1"/>
    </row>
    <row r="461" spans="2:24" x14ac:dyDescent="0.5">
      <c r="B461" s="6"/>
      <c r="C461" s="1"/>
      <c r="D461" s="1"/>
      <c r="E461" s="1"/>
      <c r="F461" s="1"/>
      <c r="G461" s="1"/>
      <c r="L461" s="111"/>
      <c r="M461" s="6"/>
      <c r="N461" s="1"/>
      <c r="W461" s="6"/>
      <c r="X461" s="1"/>
    </row>
    <row r="462" spans="2:24" x14ac:dyDescent="0.5">
      <c r="B462" s="6"/>
      <c r="C462" s="1"/>
      <c r="D462" s="1"/>
      <c r="E462" s="1"/>
      <c r="F462" s="1"/>
      <c r="G462" s="1"/>
      <c r="L462" s="111"/>
      <c r="M462" s="6"/>
      <c r="N462" s="1"/>
      <c r="W462" s="6"/>
      <c r="X462" s="1"/>
    </row>
    <row r="463" spans="2:24" x14ac:dyDescent="0.5">
      <c r="B463" s="6"/>
      <c r="C463" s="1"/>
      <c r="D463" s="1"/>
      <c r="E463" s="1"/>
      <c r="F463" s="1"/>
      <c r="G463" s="1"/>
      <c r="L463" s="111"/>
      <c r="M463" s="6"/>
      <c r="N463" s="1"/>
      <c r="W463" s="6"/>
      <c r="X463" s="1"/>
    </row>
    <row r="464" spans="2:24" x14ac:dyDescent="0.5">
      <c r="B464" s="6"/>
      <c r="C464" s="1"/>
      <c r="D464" s="1"/>
      <c r="E464" s="1"/>
      <c r="F464" s="1"/>
      <c r="G464" s="1"/>
      <c r="L464" s="111"/>
      <c r="M464" s="6"/>
      <c r="N464" s="1"/>
      <c r="W464" s="6"/>
      <c r="X464" s="1"/>
    </row>
    <row r="465" spans="2:24" x14ac:dyDescent="0.5">
      <c r="B465" s="6"/>
      <c r="C465" s="1"/>
      <c r="D465" s="1"/>
      <c r="E465" s="1"/>
      <c r="F465" s="1"/>
      <c r="G465" s="1"/>
      <c r="L465" s="111"/>
      <c r="M465" s="6"/>
      <c r="N465" s="1"/>
      <c r="W465" s="6"/>
      <c r="X465" s="1"/>
    </row>
    <row r="466" spans="2:24" x14ac:dyDescent="0.5">
      <c r="B466" s="6"/>
      <c r="C466" s="1"/>
      <c r="D466" s="1"/>
      <c r="E466" s="1"/>
      <c r="F466" s="1"/>
      <c r="G466" s="1"/>
      <c r="L466" s="111"/>
      <c r="M466" s="6"/>
      <c r="N466" s="1"/>
      <c r="W466" s="6"/>
      <c r="X466" s="1"/>
    </row>
    <row r="467" spans="2:24" x14ac:dyDescent="0.5">
      <c r="B467" s="6"/>
      <c r="C467" s="1"/>
      <c r="D467" s="1"/>
      <c r="E467" s="1"/>
      <c r="F467" s="1"/>
      <c r="G467" s="1"/>
      <c r="L467" s="111"/>
      <c r="M467" s="6"/>
      <c r="N467" s="1"/>
      <c r="W467" s="6"/>
      <c r="X467" s="1"/>
    </row>
    <row r="468" spans="2:24" x14ac:dyDescent="0.5">
      <c r="B468" s="6"/>
      <c r="C468" s="1"/>
      <c r="D468" s="1"/>
      <c r="E468" s="1"/>
      <c r="F468" s="1"/>
      <c r="G468" s="1"/>
      <c r="L468" s="111"/>
      <c r="M468" s="6"/>
      <c r="N468" s="1"/>
      <c r="W468" s="6"/>
      <c r="X468" s="1"/>
    </row>
    <row r="469" spans="2:24" x14ac:dyDescent="0.5">
      <c r="B469" s="6"/>
      <c r="C469" s="1"/>
      <c r="D469" s="1"/>
      <c r="E469" s="1"/>
      <c r="F469" s="1"/>
      <c r="G469" s="1"/>
      <c r="L469" s="111"/>
      <c r="M469" s="6"/>
      <c r="N469" s="1"/>
      <c r="W469" s="6"/>
      <c r="X469" s="1"/>
    </row>
    <row r="470" spans="2:24" x14ac:dyDescent="0.5">
      <c r="B470" s="6"/>
      <c r="C470" s="1"/>
      <c r="D470" s="1"/>
      <c r="E470" s="1"/>
      <c r="F470" s="1"/>
      <c r="G470" s="1"/>
      <c r="L470" s="111"/>
      <c r="M470" s="6"/>
      <c r="N470" s="1"/>
      <c r="W470" s="6"/>
      <c r="X470" s="1"/>
    </row>
    <row r="471" spans="2:24" x14ac:dyDescent="0.5">
      <c r="B471" s="6"/>
      <c r="C471" s="1"/>
      <c r="D471" s="1"/>
      <c r="E471" s="1"/>
      <c r="F471" s="1"/>
      <c r="G471" s="1"/>
      <c r="L471" s="111"/>
      <c r="M471" s="6"/>
      <c r="N471" s="1"/>
      <c r="W471" s="6"/>
      <c r="X471" s="1"/>
    </row>
    <row r="472" spans="2:24" x14ac:dyDescent="0.5">
      <c r="B472" s="6"/>
      <c r="C472" s="1"/>
      <c r="D472" s="1"/>
      <c r="E472" s="1"/>
      <c r="F472" s="1"/>
      <c r="G472" s="1"/>
      <c r="L472" s="111"/>
      <c r="M472" s="6"/>
      <c r="N472" s="1"/>
      <c r="W472" s="6"/>
      <c r="X472" s="1"/>
    </row>
    <row r="473" spans="2:24" x14ac:dyDescent="0.5">
      <c r="B473" s="6"/>
      <c r="C473" s="1"/>
      <c r="D473" s="1"/>
      <c r="E473" s="1"/>
      <c r="F473" s="1"/>
      <c r="G473" s="1"/>
      <c r="L473" s="111"/>
      <c r="M473" s="6"/>
      <c r="N473" s="1"/>
      <c r="W473" s="6"/>
      <c r="X473" s="1"/>
    </row>
    <row r="474" spans="2:24" x14ac:dyDescent="0.5">
      <c r="B474" s="6"/>
      <c r="C474" s="1"/>
      <c r="D474" s="1"/>
      <c r="E474" s="1"/>
      <c r="F474" s="1"/>
      <c r="G474" s="1"/>
      <c r="L474" s="111"/>
      <c r="M474" s="6"/>
      <c r="N474" s="1"/>
      <c r="W474" s="6"/>
      <c r="X474" s="1"/>
    </row>
    <row r="475" spans="2:24" x14ac:dyDescent="0.5">
      <c r="B475" s="6"/>
      <c r="C475" s="1"/>
      <c r="D475" s="1"/>
      <c r="E475" s="1"/>
      <c r="F475" s="1"/>
      <c r="G475" s="1"/>
      <c r="L475" s="111"/>
      <c r="M475" s="6"/>
      <c r="N475" s="1"/>
      <c r="W475" s="6"/>
      <c r="X475" s="1"/>
    </row>
    <row r="476" spans="2:24" x14ac:dyDescent="0.5">
      <c r="B476" s="6"/>
      <c r="C476" s="1"/>
      <c r="D476" s="1"/>
      <c r="E476" s="1"/>
      <c r="F476" s="1"/>
      <c r="G476" s="1"/>
      <c r="L476" s="111"/>
      <c r="M476" s="6"/>
      <c r="N476" s="1"/>
      <c r="W476" s="6"/>
      <c r="X476" s="1"/>
    </row>
    <row r="477" spans="2:24" x14ac:dyDescent="0.5">
      <c r="B477" s="6"/>
      <c r="C477" s="1"/>
      <c r="D477" s="1"/>
      <c r="E477" s="1"/>
      <c r="F477" s="1"/>
      <c r="G477" s="1"/>
      <c r="L477" s="111"/>
      <c r="M477" s="6"/>
      <c r="N477" s="1"/>
      <c r="W477" s="6"/>
      <c r="X477" s="1"/>
    </row>
    <row r="478" spans="2:24" x14ac:dyDescent="0.5">
      <c r="B478" s="6"/>
      <c r="C478" s="1"/>
      <c r="D478" s="1"/>
      <c r="E478" s="1"/>
      <c r="F478" s="1"/>
      <c r="G478" s="1"/>
      <c r="L478" s="111"/>
      <c r="M478" s="6"/>
      <c r="N478" s="1"/>
      <c r="W478" s="6"/>
      <c r="X478" s="1"/>
    </row>
    <row r="479" spans="2:24" x14ac:dyDescent="0.5">
      <c r="B479" s="6"/>
      <c r="C479" s="1"/>
      <c r="D479" s="1"/>
      <c r="E479" s="1"/>
      <c r="F479" s="1"/>
      <c r="G479" s="1"/>
      <c r="L479" s="111"/>
      <c r="M479" s="6"/>
      <c r="N479" s="1"/>
      <c r="W479" s="6"/>
      <c r="X479" s="1"/>
    </row>
    <row r="480" spans="2:24" x14ac:dyDescent="0.5">
      <c r="B480" s="6"/>
      <c r="C480" s="1"/>
      <c r="D480" s="1"/>
      <c r="E480" s="1"/>
      <c r="F480" s="1"/>
      <c r="G480" s="1"/>
      <c r="L480" s="111"/>
      <c r="M480" s="6"/>
      <c r="N480" s="1"/>
      <c r="W480" s="6"/>
      <c r="X480" s="1"/>
    </row>
    <row r="481" spans="2:24" x14ac:dyDescent="0.5">
      <c r="B481" s="6"/>
      <c r="C481" s="1"/>
      <c r="D481" s="1"/>
      <c r="E481" s="1"/>
      <c r="F481" s="1"/>
      <c r="G481" s="1"/>
      <c r="L481" s="111"/>
      <c r="M481" s="6"/>
      <c r="N481" s="1"/>
      <c r="W481" s="6"/>
      <c r="X481" s="1"/>
    </row>
    <row r="482" spans="2:24" x14ac:dyDescent="0.5">
      <c r="B482" s="6"/>
      <c r="C482" s="1"/>
      <c r="D482" s="1"/>
      <c r="E482" s="1"/>
      <c r="F482" s="1"/>
      <c r="G482" s="1"/>
      <c r="L482" s="111"/>
      <c r="M482" s="6"/>
      <c r="N482" s="1"/>
      <c r="W482" s="6"/>
      <c r="X482" s="1"/>
    </row>
    <row r="483" spans="2:24" x14ac:dyDescent="0.5">
      <c r="B483" s="6"/>
      <c r="C483" s="1"/>
      <c r="D483" s="1"/>
      <c r="E483" s="1"/>
      <c r="F483" s="1"/>
      <c r="G483" s="1"/>
      <c r="L483" s="111"/>
      <c r="M483" s="6"/>
      <c r="N483" s="1"/>
      <c r="W483" s="6"/>
      <c r="X483" s="1"/>
    </row>
    <row r="484" spans="2:24" x14ac:dyDescent="0.5">
      <c r="B484" s="6"/>
      <c r="C484" s="1"/>
      <c r="D484" s="1"/>
      <c r="E484" s="1"/>
      <c r="F484" s="1"/>
      <c r="G484" s="1"/>
      <c r="L484" s="111"/>
      <c r="M484" s="6"/>
      <c r="N484" s="1"/>
      <c r="W484" s="6"/>
      <c r="X484" s="1"/>
    </row>
    <row r="485" spans="2:24" x14ac:dyDescent="0.5">
      <c r="B485" s="6"/>
      <c r="C485" s="1"/>
      <c r="D485" s="1"/>
      <c r="E485" s="1"/>
      <c r="F485" s="1"/>
      <c r="G485" s="1"/>
      <c r="L485" s="111"/>
      <c r="M485" s="6"/>
      <c r="N485" s="1"/>
      <c r="W485" s="6"/>
      <c r="X485" s="1"/>
    </row>
    <row r="486" spans="2:24" x14ac:dyDescent="0.5">
      <c r="B486" s="6"/>
      <c r="C486" s="1"/>
      <c r="D486" s="1"/>
      <c r="E486" s="1"/>
      <c r="F486" s="1"/>
      <c r="G486" s="1"/>
      <c r="L486" s="111"/>
      <c r="M486" s="6"/>
      <c r="N486" s="1"/>
      <c r="W486" s="6"/>
      <c r="X486" s="1"/>
    </row>
    <row r="487" spans="2:24" x14ac:dyDescent="0.5">
      <c r="B487" s="6"/>
      <c r="C487" s="1"/>
      <c r="D487" s="1"/>
      <c r="E487" s="1"/>
      <c r="F487" s="1"/>
      <c r="G487" s="1"/>
      <c r="L487" s="111"/>
      <c r="M487" s="6"/>
      <c r="N487" s="1"/>
      <c r="W487" s="6"/>
      <c r="X487" s="1"/>
    </row>
    <row r="488" spans="2:24" x14ac:dyDescent="0.5">
      <c r="B488" s="6"/>
      <c r="C488" s="1"/>
      <c r="D488" s="1"/>
      <c r="E488" s="1"/>
      <c r="F488" s="1"/>
      <c r="G488" s="1"/>
      <c r="L488" s="111"/>
      <c r="M488" s="6"/>
      <c r="N488" s="1"/>
      <c r="W488" s="6"/>
      <c r="X488" s="1"/>
    </row>
    <row r="489" spans="2:24" x14ac:dyDescent="0.5">
      <c r="B489" s="6"/>
      <c r="C489" s="1"/>
      <c r="D489" s="1"/>
      <c r="E489" s="1"/>
      <c r="F489" s="1"/>
      <c r="G489" s="1"/>
      <c r="L489" s="111"/>
      <c r="M489" s="6"/>
      <c r="N489" s="1"/>
      <c r="W489" s="6"/>
      <c r="X489" s="1"/>
    </row>
    <row r="490" spans="2:24" x14ac:dyDescent="0.5">
      <c r="B490" s="6"/>
      <c r="C490" s="1"/>
      <c r="D490" s="1"/>
      <c r="E490" s="1"/>
      <c r="F490" s="1"/>
      <c r="G490" s="1"/>
      <c r="L490" s="111"/>
      <c r="M490" s="6"/>
      <c r="N490" s="1"/>
      <c r="W490" s="6"/>
      <c r="X490" s="1"/>
    </row>
    <row r="491" spans="2:24" x14ac:dyDescent="0.5">
      <c r="B491" s="6"/>
      <c r="C491" s="1"/>
      <c r="D491" s="1"/>
      <c r="E491" s="1"/>
      <c r="F491" s="1"/>
      <c r="G491" s="1"/>
      <c r="L491" s="111"/>
      <c r="M491" s="6"/>
      <c r="N491" s="1"/>
      <c r="W491" s="6"/>
      <c r="X491" s="1"/>
    </row>
    <row r="492" spans="2:24" x14ac:dyDescent="0.5">
      <c r="B492" s="6"/>
      <c r="C492" s="1"/>
      <c r="D492" s="1"/>
      <c r="E492" s="1"/>
      <c r="F492" s="1"/>
      <c r="G492" s="1"/>
      <c r="L492" s="111"/>
      <c r="M492" s="6"/>
      <c r="N492" s="1"/>
      <c r="W492" s="6"/>
      <c r="X492" s="1"/>
    </row>
    <row r="493" spans="2:24" x14ac:dyDescent="0.5">
      <c r="B493" s="6"/>
      <c r="C493" s="1"/>
      <c r="D493" s="1"/>
      <c r="E493" s="1"/>
      <c r="F493" s="1"/>
      <c r="G493" s="1"/>
      <c r="L493" s="111"/>
      <c r="M493" s="6"/>
      <c r="N493" s="1"/>
      <c r="W493" s="6"/>
      <c r="X493" s="1"/>
    </row>
    <row r="494" spans="2:24" x14ac:dyDescent="0.5">
      <c r="B494" s="6"/>
      <c r="C494" s="1"/>
      <c r="D494" s="1"/>
      <c r="E494" s="1"/>
      <c r="F494" s="1"/>
      <c r="G494" s="1"/>
      <c r="L494" s="111"/>
      <c r="M494" s="6"/>
      <c r="N494" s="1"/>
      <c r="W494" s="6"/>
      <c r="X494" s="1"/>
    </row>
    <row r="495" spans="2:24" x14ac:dyDescent="0.5">
      <c r="B495" s="6"/>
      <c r="C495" s="1"/>
      <c r="D495" s="1"/>
      <c r="E495" s="1"/>
      <c r="F495" s="1"/>
      <c r="G495" s="1"/>
      <c r="L495" s="111"/>
      <c r="M495" s="6"/>
      <c r="N495" s="1"/>
      <c r="W495" s="6"/>
      <c r="X495" s="1"/>
    </row>
    <row r="496" spans="2:24" x14ac:dyDescent="0.5">
      <c r="B496" s="6"/>
      <c r="C496" s="1"/>
      <c r="D496" s="1"/>
      <c r="E496" s="1"/>
      <c r="F496" s="1"/>
      <c r="G496" s="1"/>
      <c r="L496" s="111"/>
      <c r="M496" s="6"/>
      <c r="N496" s="1"/>
      <c r="W496" s="6"/>
      <c r="X496" s="1"/>
    </row>
    <row r="497" spans="2:24" x14ac:dyDescent="0.5">
      <c r="B497" s="6"/>
      <c r="C497" s="1"/>
      <c r="D497" s="1"/>
      <c r="E497" s="1"/>
      <c r="F497" s="1"/>
      <c r="G497" s="1"/>
      <c r="L497" s="111"/>
      <c r="M497" s="6"/>
      <c r="N497" s="1"/>
      <c r="W497" s="6"/>
      <c r="X497" s="1"/>
    </row>
    <row r="498" spans="2:24" x14ac:dyDescent="0.5">
      <c r="B498" s="6"/>
      <c r="C498" s="1"/>
      <c r="D498" s="1"/>
      <c r="E498" s="1"/>
      <c r="F498" s="1"/>
      <c r="G498" s="1"/>
      <c r="L498" s="111"/>
      <c r="M498" s="6"/>
      <c r="N498" s="1"/>
      <c r="W498" s="6"/>
      <c r="X498" s="1"/>
    </row>
    <row r="499" spans="2:24" x14ac:dyDescent="0.5">
      <c r="B499" s="6"/>
      <c r="C499" s="1"/>
      <c r="D499" s="1"/>
      <c r="E499" s="1"/>
      <c r="F499" s="1"/>
      <c r="G499" s="1"/>
      <c r="L499" s="111"/>
      <c r="M499" s="6"/>
      <c r="N499" s="1"/>
      <c r="W499" s="6"/>
      <c r="X499" s="1"/>
    </row>
    <row r="500" spans="2:24" x14ac:dyDescent="0.5">
      <c r="B500" s="6"/>
      <c r="C500" s="1"/>
      <c r="D500" s="1"/>
      <c r="E500" s="1"/>
      <c r="F500" s="1"/>
      <c r="G500" s="1"/>
      <c r="L500" s="111"/>
      <c r="M500" s="6"/>
      <c r="N500" s="1"/>
      <c r="W500" s="6"/>
      <c r="X500" s="1"/>
    </row>
    <row r="501" spans="2:24" x14ac:dyDescent="0.5">
      <c r="B501" s="6"/>
      <c r="C501" s="1"/>
      <c r="D501" s="1"/>
      <c r="E501" s="1"/>
      <c r="F501" s="1"/>
      <c r="G501" s="1"/>
      <c r="L501" s="111"/>
      <c r="M501" s="6"/>
      <c r="N501" s="1"/>
      <c r="W501" s="6"/>
      <c r="X501" s="1"/>
    </row>
    <row r="502" spans="2:24" x14ac:dyDescent="0.5">
      <c r="B502" s="6"/>
      <c r="C502" s="1"/>
      <c r="D502" s="1"/>
      <c r="E502" s="1"/>
      <c r="F502" s="1"/>
      <c r="G502" s="1"/>
      <c r="L502" s="111"/>
      <c r="M502" s="6"/>
      <c r="N502" s="1"/>
      <c r="W502" s="6"/>
      <c r="X502" s="1"/>
    </row>
    <row r="503" spans="2:24" x14ac:dyDescent="0.5">
      <c r="B503" s="6"/>
      <c r="C503" s="1"/>
      <c r="D503" s="1"/>
      <c r="E503" s="1"/>
      <c r="F503" s="1"/>
      <c r="G503" s="1"/>
      <c r="L503" s="111"/>
      <c r="M503" s="6"/>
      <c r="N503" s="1"/>
      <c r="W503" s="6"/>
      <c r="X503" s="1"/>
    </row>
    <row r="504" spans="2:24" x14ac:dyDescent="0.5">
      <c r="B504" s="6"/>
      <c r="C504" s="1"/>
      <c r="D504" s="1"/>
      <c r="E504" s="1"/>
      <c r="F504" s="1"/>
      <c r="G504" s="1"/>
      <c r="L504" s="111"/>
      <c r="M504" s="6"/>
      <c r="N504" s="1"/>
      <c r="W504" s="6"/>
      <c r="X504" s="1"/>
    </row>
    <row r="505" spans="2:24" x14ac:dyDescent="0.5">
      <c r="B505" s="6"/>
      <c r="C505" s="1"/>
      <c r="D505" s="1"/>
      <c r="E505" s="1"/>
      <c r="F505" s="1"/>
      <c r="G505" s="1"/>
      <c r="L505" s="111"/>
      <c r="M505" s="6"/>
      <c r="N505" s="1"/>
      <c r="W505" s="6"/>
      <c r="X505" s="1"/>
    </row>
    <row r="506" spans="2:24" x14ac:dyDescent="0.5">
      <c r="B506" s="6"/>
      <c r="C506" s="1"/>
      <c r="D506" s="1"/>
      <c r="E506" s="1"/>
      <c r="F506" s="1"/>
      <c r="G506" s="1"/>
      <c r="L506" s="111"/>
      <c r="M506" s="6"/>
      <c r="N506" s="1"/>
      <c r="W506" s="6"/>
      <c r="X506" s="1"/>
    </row>
    <row r="507" spans="2:24" x14ac:dyDescent="0.5">
      <c r="B507" s="6"/>
      <c r="C507" s="1"/>
      <c r="D507" s="1"/>
      <c r="E507" s="1"/>
      <c r="F507" s="1"/>
      <c r="G507" s="1"/>
      <c r="L507" s="111"/>
      <c r="M507" s="6"/>
      <c r="N507" s="1"/>
      <c r="W507" s="6"/>
      <c r="X507" s="1"/>
    </row>
    <row r="508" spans="2:24" x14ac:dyDescent="0.5">
      <c r="B508" s="6"/>
      <c r="C508" s="1"/>
      <c r="D508" s="1"/>
      <c r="E508" s="1"/>
      <c r="F508" s="1"/>
      <c r="G508" s="1"/>
      <c r="L508" s="111"/>
      <c r="M508" s="6"/>
      <c r="N508" s="1"/>
      <c r="W508" s="6"/>
      <c r="X508" s="1"/>
    </row>
  </sheetData>
  <sheetProtection algorithmName="SHA-512" hashValue="hYDJ4PzBO68T9hROgzJ3fXwwN/i/vU+AGTlLSFXEhzAkeNihU7RW0qw7y4JdiBrYEPR2s4Kr1/PfwOSnZyT2eg==" saltValue="BqY3D7RfY68jWP1VEH5lOA==" spinCount="100000" sheet="1" objects="1" scenarios="1" selectLockedCells="1"/>
  <mergeCells count="8">
    <mergeCell ref="AH12:AJ12"/>
    <mergeCell ref="AK12:AN12"/>
    <mergeCell ref="C12:G12"/>
    <mergeCell ref="H12:K12"/>
    <mergeCell ref="N12:Q12"/>
    <mergeCell ref="R12:U12"/>
    <mergeCell ref="X12:AA12"/>
    <mergeCell ref="AB12:AE12"/>
  </mergeCells>
  <conditionalFormatting sqref="H13:K13 R13:U13 AB13:AE13 AK13:AN13">
    <cfRule type="cellIs" dxfId="102" priority="14" operator="equal">
      <formula>$B$2</formula>
    </cfRule>
  </conditionalFormatting>
  <conditionalFormatting sqref="R14:U14 AB14:AE14 AK14:AN14">
    <cfRule type="expression" dxfId="101" priority="13">
      <formula>$B$2=R13</formula>
    </cfRule>
  </conditionalFormatting>
  <conditionalFormatting sqref="C14:G44">
    <cfRule type="expression" dxfId="100" priority="12">
      <formula>AND($B$11&lt;&gt;$B14,$B$10&gt;0)</formula>
    </cfRule>
  </conditionalFormatting>
  <conditionalFormatting sqref="B14:B44">
    <cfRule type="cellIs" dxfId="99" priority="11" operator="equal">
      <formula>$B$11</formula>
    </cfRule>
  </conditionalFormatting>
  <conditionalFormatting sqref="M14:M29">
    <cfRule type="cellIs" dxfId="98" priority="9" operator="equal">
      <formula>$M$11</formula>
    </cfRule>
  </conditionalFormatting>
  <conditionalFormatting sqref="W14:W29">
    <cfRule type="cellIs" dxfId="97" priority="8" operator="equal">
      <formula>$W$11</formula>
    </cfRule>
  </conditionalFormatting>
  <conditionalFormatting sqref="AG14:AG21">
    <cfRule type="cellIs" dxfId="96" priority="7" operator="equal">
      <formula>$AG$11</formula>
    </cfRule>
  </conditionalFormatting>
  <conditionalFormatting sqref="N14:Q29">
    <cfRule type="expression" dxfId="95" priority="5">
      <formula>AND($M14&lt;&gt;$M$11,$M$10&gt;0)</formula>
    </cfRule>
  </conditionalFormatting>
  <conditionalFormatting sqref="X14:AA29">
    <cfRule type="expression" dxfId="94" priority="3">
      <formula>AND($W14&lt;&gt;$W$11,$W$10&gt;0)</formula>
    </cfRule>
  </conditionalFormatting>
  <conditionalFormatting sqref="AH14:AJ21">
    <cfRule type="expression" dxfId="93" priority="1">
      <formula>AND($AG14&lt;&gt;$AG$11,$AG$10&gt;0)</formula>
    </cfRule>
  </conditionalFormatting>
  <conditionalFormatting sqref="H14:K44">
    <cfRule type="expression" dxfId="92" priority="59">
      <formula>AND($B$11=$B14,$B$2=H$13)</formula>
    </cfRule>
    <cfRule type="cellIs" dxfId="91" priority="60" operator="equal">
      <formula>$L14</formula>
    </cfRule>
  </conditionalFormatting>
  <conditionalFormatting sqref="R14:U29">
    <cfRule type="expression" dxfId="90" priority="65">
      <formula>AND($M$11=$M14,R$13=$B$2)</formula>
    </cfRule>
  </conditionalFormatting>
  <conditionalFormatting sqref="R15:U29">
    <cfRule type="cellIs" dxfId="89" priority="68" operator="equal">
      <formula>$V15</formula>
    </cfRule>
  </conditionalFormatting>
  <conditionalFormatting sqref="AB14:AE29">
    <cfRule type="expression" dxfId="88" priority="76">
      <formula>AND($W14=$W$11,AB$13=$B$2)</formula>
    </cfRule>
  </conditionalFormatting>
  <conditionalFormatting sqref="AB15:AE29">
    <cfRule type="cellIs" dxfId="87" priority="78" operator="equal">
      <formula>$AF15</formula>
    </cfRule>
  </conditionalFormatting>
  <conditionalFormatting sqref="AK14:AN21">
    <cfRule type="expression" dxfId="86" priority="86">
      <formula>AND($AG14=$AG$11,AK$13=$B$2)</formula>
    </cfRule>
  </conditionalFormatting>
  <conditionalFormatting sqref="AK15:AN21">
    <cfRule type="cellIs" dxfId="85" priority="87" operator="equal">
      <formula>$AO15</formula>
    </cfRule>
  </conditionalFormatting>
  <dataValidations count="7">
    <dataValidation type="list" allowBlank="1" showInputMessage="1" showErrorMessage="1" sqref="AG10" xr:uid="{20DF7BFB-8E1D-4F41-97AC-BCDA5867382D}">
      <formula1>$AO$14:$AO$21</formula1>
    </dataValidation>
    <dataValidation type="list" allowBlank="1" showInputMessage="1" showErrorMessage="1" sqref="W10" xr:uid="{FE555AAC-E50D-40A1-9EFD-62DC5BCADEA2}">
      <formula1>$AF$14:$AF$29</formula1>
    </dataValidation>
    <dataValidation type="list" allowBlank="1" showInputMessage="1" showErrorMessage="1" sqref="M10" xr:uid="{3747BF29-A3A0-4FF8-A1FA-F9A6FBA74087}">
      <formula1>$V$14:$V$29</formula1>
    </dataValidation>
    <dataValidation allowBlank="1" showInputMessage="1" showErrorMessage="1" errorTitle="Select the amp rating" error="Possible values are:_x000a_10_x000a_25_x000a_60_x000a_100_x000a_125" sqref="B11 W11 M11 AG11" xr:uid="{EDA18B26-263F-47EB-8758-E8C188927665}"/>
    <dataValidation type="list" allowBlank="1" showInputMessage="1" showErrorMessage="1" sqref="B2" xr:uid="{2510FB33-E77E-4142-930F-0BC6FE004B38}">
      <formula1>$H$13:$K$13</formula1>
    </dataValidation>
    <dataValidation type="list" allowBlank="1" showInputMessage="1" showErrorMessage="1" sqref="AL12" xr:uid="{872F9D89-3DBC-4F0D-826F-9408A19919F3}">
      <formula1>#REF!</formula1>
    </dataValidation>
    <dataValidation type="list" allowBlank="1" showInputMessage="1" showErrorMessage="1" sqref="B10" xr:uid="{2B75CCBD-8F61-48FD-8AC7-40C510608B55}">
      <formula1>$L$14:$L$44</formula1>
    </dataValidation>
  </dataValidations>
  <pageMargins left="0.7" right="0.7" top="0.75" bottom="0.75" header="0.3" footer="0.3"/>
  <pageSetup scale="39" orientation="landscape" r:id="rId1"/>
  <headerFooter>
    <oddHeader>&amp;L&amp;"ABB Logo,Plain"&amp;40&amp;KFF0000ABB&amp;24&amp;KFF0000
&amp;"-,Regular"&amp;18&amp;KFF0000___</oddHeader>
    <oddFooter>&amp;F</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B5694-8C7B-4B8D-8AFE-8E6BB70F0C60}">
  <sheetPr>
    <pageSetUpPr fitToPage="1"/>
  </sheetPr>
  <dimension ref="B1:Z509"/>
  <sheetViews>
    <sheetView showGridLines="0" zoomScale="70" zoomScaleNormal="70" workbookViewId="0">
      <pane ySplit="13" topLeftCell="A14" activePane="bottomLeft" state="frozen"/>
      <selection activeCell="B1" sqref="B1"/>
      <selection pane="bottomLeft" activeCell="B2" sqref="B2"/>
    </sheetView>
  </sheetViews>
  <sheetFormatPr defaultColWidth="9.1796875" defaultRowHeight="21" x14ac:dyDescent="0.5"/>
  <cols>
    <col min="1" max="1" width="1.81640625" style="3" customWidth="1"/>
    <col min="2" max="2" width="12.1796875" style="7" customWidth="1"/>
    <col min="3" max="6" width="3" style="2" customWidth="1"/>
    <col min="7" max="8" width="8.453125" style="8" bestFit="1" customWidth="1"/>
    <col min="9" max="9" width="9.1796875" style="107"/>
    <col min="10" max="10" width="12.1796875" style="7" customWidth="1"/>
    <col min="11" max="14" width="3" style="3" customWidth="1"/>
    <col min="15" max="16" width="13.81640625" style="3" customWidth="1"/>
    <col min="17" max="17" width="9.1796875" style="112"/>
    <col min="18" max="16384" width="9.1796875" style="3"/>
  </cols>
  <sheetData>
    <row r="1" spans="2:26" ht="21.5" thickBot="1" x14ac:dyDescent="0.55000000000000004"/>
    <row r="2" spans="2:26" s="165" customFormat="1" ht="21.5" thickBot="1" x14ac:dyDescent="0.55000000000000004">
      <c r="B2" s="146"/>
      <c r="C2" s="9" t="s">
        <v>142</v>
      </c>
      <c r="D2" s="166"/>
      <c r="E2" s="166"/>
      <c r="F2" s="166"/>
      <c r="H2" s="8"/>
      <c r="I2" s="167"/>
      <c r="Q2" s="168"/>
    </row>
    <row r="3" spans="2:26" s="171" customFormat="1" ht="26" x14ac:dyDescent="0.6">
      <c r="C3" s="172"/>
      <c r="D3" s="172"/>
      <c r="E3" s="172"/>
      <c r="F3" s="172"/>
      <c r="G3" s="172"/>
      <c r="H3" s="172"/>
      <c r="I3" s="172"/>
      <c r="J3" s="172"/>
      <c r="K3" s="172"/>
      <c r="L3" s="172"/>
      <c r="M3" s="172"/>
      <c r="N3" s="172"/>
      <c r="O3" s="172"/>
      <c r="P3" s="172"/>
      <c r="Q3" s="172"/>
      <c r="R3" s="172"/>
      <c r="S3" s="172"/>
      <c r="T3" s="172"/>
      <c r="U3" s="172"/>
      <c r="V3" s="172"/>
      <c r="W3" s="172"/>
      <c r="X3" s="172"/>
      <c r="Y3" s="172"/>
      <c r="Z3" s="172"/>
    </row>
    <row r="4" spans="2:26" s="171" customFormat="1" ht="26" x14ac:dyDescent="0.6">
      <c r="C4" s="172"/>
      <c r="D4" s="172"/>
      <c r="E4" s="172"/>
      <c r="F4" s="172"/>
      <c r="G4" s="172"/>
      <c r="H4" s="172"/>
      <c r="I4" s="172"/>
      <c r="J4" s="172"/>
      <c r="K4" s="172"/>
      <c r="L4" s="172"/>
      <c r="M4" s="172"/>
      <c r="N4" s="172"/>
      <c r="O4" s="172"/>
      <c r="P4" s="172"/>
      <c r="Q4" s="172"/>
      <c r="R4" s="172"/>
      <c r="S4" s="172"/>
      <c r="T4" s="172"/>
      <c r="U4" s="172"/>
      <c r="V4" s="172"/>
      <c r="W4" s="172"/>
      <c r="X4" s="172"/>
      <c r="Y4" s="172"/>
      <c r="Z4" s="172"/>
    </row>
    <row r="5" spans="2:26" s="171" customFormat="1" ht="26" x14ac:dyDescent="0.6">
      <c r="C5" s="172"/>
      <c r="D5" s="172"/>
      <c r="E5" s="172"/>
      <c r="F5" s="172"/>
      <c r="G5" s="172"/>
      <c r="H5" s="172"/>
      <c r="I5" s="172"/>
      <c r="J5" s="172"/>
      <c r="K5" s="172"/>
      <c r="L5" s="172"/>
      <c r="M5" s="172"/>
      <c r="N5" s="172"/>
      <c r="O5" s="172"/>
      <c r="P5" s="172"/>
      <c r="Q5" s="172"/>
      <c r="R5" s="172"/>
      <c r="S5" s="172"/>
      <c r="T5" s="172"/>
      <c r="U5" s="172"/>
      <c r="V5" s="172"/>
      <c r="W5" s="172"/>
      <c r="X5" s="172"/>
      <c r="Y5" s="172"/>
      <c r="Z5" s="172"/>
    </row>
    <row r="6" spans="2:26" s="171" customFormat="1" ht="26" x14ac:dyDescent="0.6">
      <c r="C6" s="172"/>
      <c r="D6" s="172"/>
      <c r="E6" s="172"/>
      <c r="F6" s="172"/>
      <c r="G6" s="172"/>
      <c r="H6" s="172"/>
      <c r="I6" s="172"/>
      <c r="J6" s="172"/>
      <c r="K6" s="172"/>
      <c r="L6" s="172"/>
      <c r="M6" s="172"/>
      <c r="N6" s="172"/>
      <c r="O6" s="172"/>
      <c r="P6" s="172"/>
      <c r="Q6" s="172"/>
      <c r="R6" s="172"/>
      <c r="S6" s="172"/>
      <c r="T6" s="172"/>
      <c r="U6" s="172"/>
      <c r="V6" s="172"/>
      <c r="W6" s="172"/>
      <c r="X6" s="172"/>
      <c r="Y6" s="172"/>
      <c r="Z6" s="172"/>
    </row>
    <row r="7" spans="2:26" s="171" customFormat="1" ht="26" x14ac:dyDescent="0.6">
      <c r="C7" s="172"/>
      <c r="D7" s="172"/>
      <c r="E7" s="172"/>
      <c r="F7" s="172"/>
      <c r="G7" s="172"/>
      <c r="H7" s="172"/>
      <c r="I7" s="172"/>
      <c r="J7" s="172"/>
      <c r="K7" s="172"/>
      <c r="L7" s="172"/>
      <c r="M7" s="172"/>
      <c r="N7" s="172"/>
      <c r="O7" s="172"/>
      <c r="P7" s="172"/>
      <c r="Q7" s="172"/>
      <c r="R7" s="172"/>
      <c r="S7" s="172"/>
      <c r="T7" s="172"/>
      <c r="U7" s="172"/>
      <c r="V7" s="172"/>
      <c r="W7" s="172"/>
      <c r="X7" s="172"/>
      <c r="Y7" s="172"/>
      <c r="Z7" s="172"/>
    </row>
    <row r="8" spans="2:26" s="171" customFormat="1" ht="26" x14ac:dyDescent="0.6">
      <c r="C8" s="172"/>
      <c r="D8" s="172"/>
      <c r="E8" s="172"/>
      <c r="F8" s="172"/>
      <c r="G8" s="172"/>
      <c r="H8" s="172"/>
      <c r="I8" s="172"/>
      <c r="J8" s="172"/>
      <c r="K8" s="172"/>
      <c r="L8" s="172"/>
      <c r="M8" s="172"/>
      <c r="N8" s="172"/>
      <c r="O8" s="172"/>
      <c r="P8" s="172"/>
      <c r="Q8" s="172"/>
      <c r="R8" s="172"/>
      <c r="S8" s="172"/>
      <c r="T8" s="172"/>
      <c r="U8" s="172"/>
      <c r="V8" s="172"/>
      <c r="W8" s="172"/>
      <c r="X8" s="172"/>
      <c r="Y8" s="172"/>
      <c r="Z8" s="172"/>
    </row>
    <row r="9" spans="2:26" s="171" customFormat="1" ht="26.5" thickBot="1" x14ac:dyDescent="0.65">
      <c r="C9" s="172"/>
      <c r="D9" s="172"/>
      <c r="E9" s="172"/>
      <c r="F9" s="172"/>
      <c r="G9" s="172"/>
      <c r="H9" s="172"/>
      <c r="I9" s="172"/>
      <c r="J9" s="172"/>
      <c r="K9" s="172"/>
      <c r="L9" s="172"/>
      <c r="M9" s="172"/>
      <c r="N9" s="172"/>
      <c r="O9" s="172"/>
      <c r="P9" s="172"/>
      <c r="Q9" s="172"/>
      <c r="R9" s="172"/>
      <c r="S9" s="172"/>
      <c r="T9" s="172"/>
      <c r="U9" s="172"/>
      <c r="V9" s="172"/>
      <c r="W9" s="172"/>
      <c r="X9" s="172"/>
      <c r="Y9" s="172"/>
      <c r="Z9" s="172"/>
    </row>
    <row r="10" spans="2:26" s="165" customFormat="1" ht="21.5" thickBot="1" x14ac:dyDescent="0.55000000000000004">
      <c r="B10" s="146"/>
      <c r="C10" s="9" t="s">
        <v>18</v>
      </c>
      <c r="D10" s="166"/>
      <c r="E10" s="166"/>
      <c r="F10" s="166"/>
      <c r="H10" s="8"/>
      <c r="I10" s="167"/>
      <c r="J10" s="146"/>
      <c r="K10" s="9" t="s">
        <v>139</v>
      </c>
      <c r="Q10" s="168"/>
    </row>
    <row r="11" spans="2:26" s="112" customFormat="1" ht="21.5" thickBot="1" x14ac:dyDescent="0.55000000000000004">
      <c r="B11" s="142">
        <f>IFERROR(B10/$B$2,0)</f>
        <v>0</v>
      </c>
      <c r="C11" s="143" t="s">
        <v>8</v>
      </c>
      <c r="D11" s="144"/>
      <c r="E11" s="144"/>
      <c r="F11" s="144"/>
      <c r="H11" s="145"/>
      <c r="I11" s="107"/>
      <c r="J11" s="142">
        <f>IFERROR(J10/$B$2,J10)</f>
        <v>0</v>
      </c>
      <c r="K11" s="143" t="s">
        <v>8</v>
      </c>
    </row>
    <row r="12" spans="2:26" ht="21.5" thickBot="1" x14ac:dyDescent="0.55000000000000004">
      <c r="B12" s="116" t="s">
        <v>3</v>
      </c>
      <c r="C12" s="359" t="s">
        <v>29</v>
      </c>
      <c r="D12" s="360"/>
      <c r="E12" s="360"/>
      <c r="F12" s="361"/>
      <c r="G12" s="362" t="s">
        <v>141</v>
      </c>
      <c r="H12" s="364"/>
      <c r="J12" s="116" t="str">
        <f>$B$12</f>
        <v>XT6</v>
      </c>
      <c r="K12" s="365" t="s">
        <v>15</v>
      </c>
      <c r="L12" s="366"/>
      <c r="M12" s="366"/>
      <c r="N12" s="367"/>
      <c r="O12" s="362" t="s">
        <v>140</v>
      </c>
      <c r="P12" s="364"/>
    </row>
    <row r="13" spans="2:26" s="134" customFormat="1" ht="39.75" customHeight="1" thickBot="1" x14ac:dyDescent="0.4">
      <c r="B13" s="93" t="s">
        <v>5</v>
      </c>
      <c r="C13" s="16">
        <v>0.04</v>
      </c>
      <c r="D13" s="17">
        <v>0.08</v>
      </c>
      <c r="E13" s="17">
        <v>0.16</v>
      </c>
      <c r="F13" s="18">
        <v>0.32</v>
      </c>
      <c r="G13" s="28">
        <v>600</v>
      </c>
      <c r="H13" s="30">
        <v>800</v>
      </c>
      <c r="I13" s="136">
        <f>IFERROR(MATCH($B$2,G13:H13,0),6)</f>
        <v>6</v>
      </c>
      <c r="J13" s="93" t="s">
        <v>5</v>
      </c>
      <c r="K13" s="35">
        <v>1</v>
      </c>
      <c r="L13" s="26">
        <v>1.5</v>
      </c>
      <c r="M13" s="26">
        <v>2</v>
      </c>
      <c r="N13" s="36">
        <v>5.5</v>
      </c>
      <c r="O13" s="34">
        <f>G13</f>
        <v>600</v>
      </c>
      <c r="P13" s="32">
        <f>H13</f>
        <v>800</v>
      </c>
      <c r="Q13" s="136">
        <f>IFERROR(MATCH($B$2,O13:P13,0),6)</f>
        <v>6</v>
      </c>
    </row>
    <row r="14" spans="2:26" ht="30" customHeight="1" x14ac:dyDescent="0.35">
      <c r="B14" s="66">
        <v>0.4</v>
      </c>
      <c r="C14" s="10" t="s">
        <v>6</v>
      </c>
      <c r="D14" s="4" t="s">
        <v>6</v>
      </c>
      <c r="E14" s="4" t="s">
        <v>6</v>
      </c>
      <c r="F14" s="11" t="s">
        <v>6</v>
      </c>
      <c r="G14" s="90">
        <f>$B14*G$13</f>
        <v>240</v>
      </c>
      <c r="H14" s="74">
        <f t="shared" ref="H14:H29" si="0">$B14*H$13</f>
        <v>320</v>
      </c>
      <c r="I14" s="109" cm="1">
        <f t="array" ref="I14">IFERROR(INDEX(G14:H14,1,I$13),0)</f>
        <v>0</v>
      </c>
      <c r="J14" s="66" t="s">
        <v>9</v>
      </c>
      <c r="K14" s="118" t="s">
        <v>6</v>
      </c>
      <c r="L14" s="23" t="s">
        <v>6</v>
      </c>
      <c r="M14" s="23" t="s">
        <v>6</v>
      </c>
      <c r="N14" s="119" t="s">
        <v>6</v>
      </c>
      <c r="O14" s="24" t="s">
        <v>9</v>
      </c>
      <c r="P14" s="25" t="s">
        <v>9</v>
      </c>
      <c r="Q14" s="109" cm="1">
        <f t="array" ref="Q14">IFERROR(INDEX(O14:P14,1,Q$13),0)</f>
        <v>0</v>
      </c>
    </row>
    <row r="15" spans="2:26" ht="30" customHeight="1" x14ac:dyDescent="0.35">
      <c r="B15" s="67">
        <v>0.44</v>
      </c>
      <c r="C15" s="12" t="s">
        <v>7</v>
      </c>
      <c r="D15" s="5" t="s">
        <v>6</v>
      </c>
      <c r="E15" s="5" t="s">
        <v>6</v>
      </c>
      <c r="F15" s="13" t="s">
        <v>6</v>
      </c>
      <c r="G15" s="91">
        <f t="shared" ref="G15:G29" si="1">$B15*G$13</f>
        <v>264</v>
      </c>
      <c r="H15" s="75">
        <f t="shared" si="0"/>
        <v>352</v>
      </c>
      <c r="I15" s="109" cm="1">
        <f t="array" ref="I15">IFERROR(INDEX(G15:H15,1,I$13),0)</f>
        <v>0</v>
      </c>
      <c r="J15" s="67">
        <v>1</v>
      </c>
      <c r="K15" s="12" t="s">
        <v>7</v>
      </c>
      <c r="L15" s="5" t="s">
        <v>6</v>
      </c>
      <c r="M15" s="5" t="s">
        <v>6</v>
      </c>
      <c r="N15" s="13" t="s">
        <v>6</v>
      </c>
      <c r="O15" s="52">
        <f>$J15*O$13</f>
        <v>600</v>
      </c>
      <c r="P15" s="54">
        <f t="shared" ref="P15:P29" si="2">$J15*P$13</f>
        <v>800</v>
      </c>
      <c r="Q15" s="107" cm="1">
        <f t="array" ref="Q15">IFERROR(INDEX(O15:P15,1,Q$13),0)</f>
        <v>0</v>
      </c>
    </row>
    <row r="16" spans="2:26" ht="30" customHeight="1" x14ac:dyDescent="0.35">
      <c r="B16" s="67">
        <v>0.48000000000000004</v>
      </c>
      <c r="C16" s="12" t="s">
        <v>6</v>
      </c>
      <c r="D16" s="5" t="s">
        <v>7</v>
      </c>
      <c r="E16" s="5" t="s">
        <v>6</v>
      </c>
      <c r="F16" s="13" t="s">
        <v>6</v>
      </c>
      <c r="G16" s="91">
        <f t="shared" si="1"/>
        <v>288</v>
      </c>
      <c r="H16" s="75">
        <f t="shared" si="0"/>
        <v>384.00000000000006</v>
      </c>
      <c r="I16" s="109" cm="1">
        <f t="array" ref="I16">IFERROR(INDEX(G16:H16,1,I$13),0)</f>
        <v>0</v>
      </c>
      <c r="J16" s="67">
        <v>1.5</v>
      </c>
      <c r="K16" s="12" t="s">
        <v>6</v>
      </c>
      <c r="L16" s="5" t="s">
        <v>7</v>
      </c>
      <c r="M16" s="5" t="s">
        <v>6</v>
      </c>
      <c r="N16" s="13" t="s">
        <v>6</v>
      </c>
      <c r="O16" s="52">
        <f t="shared" ref="O16:O29" si="3">$J16*O$13</f>
        <v>900</v>
      </c>
      <c r="P16" s="54">
        <f t="shared" si="2"/>
        <v>1200</v>
      </c>
      <c r="Q16" s="107" cm="1">
        <f t="array" ref="Q16">IFERROR(INDEX(O16:P16,1,Q$13),0)</f>
        <v>0</v>
      </c>
    </row>
    <row r="17" spans="2:17" ht="30" customHeight="1" x14ac:dyDescent="0.35">
      <c r="B17" s="67">
        <v>0.52</v>
      </c>
      <c r="C17" s="12" t="s">
        <v>7</v>
      </c>
      <c r="D17" s="5" t="s">
        <v>7</v>
      </c>
      <c r="E17" s="5" t="s">
        <v>6</v>
      </c>
      <c r="F17" s="13" t="s">
        <v>6</v>
      </c>
      <c r="G17" s="91">
        <f t="shared" si="1"/>
        <v>312</v>
      </c>
      <c r="H17" s="75">
        <f t="shared" si="0"/>
        <v>416</v>
      </c>
      <c r="I17" s="109" cm="1">
        <f t="array" ref="I17">IFERROR(INDEX(G17:H17,1,I$13),0)</f>
        <v>0</v>
      </c>
      <c r="J17" s="67">
        <v>2</v>
      </c>
      <c r="K17" s="12" t="s">
        <v>6</v>
      </c>
      <c r="L17" s="5" t="s">
        <v>6</v>
      </c>
      <c r="M17" s="5" t="s">
        <v>7</v>
      </c>
      <c r="N17" s="13" t="s">
        <v>6</v>
      </c>
      <c r="O17" s="52">
        <f t="shared" si="3"/>
        <v>1200</v>
      </c>
      <c r="P17" s="54">
        <f t="shared" si="2"/>
        <v>1600</v>
      </c>
      <c r="Q17" s="107" cm="1">
        <f t="array" ref="Q17">IFERROR(INDEX(O17:P17,1,Q$13),0)</f>
        <v>0</v>
      </c>
    </row>
    <row r="18" spans="2:17" ht="30" customHeight="1" x14ac:dyDescent="0.35">
      <c r="B18" s="67">
        <v>0.56000000000000005</v>
      </c>
      <c r="C18" s="12" t="s">
        <v>6</v>
      </c>
      <c r="D18" s="5" t="s">
        <v>6</v>
      </c>
      <c r="E18" s="5" t="s">
        <v>7</v>
      </c>
      <c r="F18" s="13" t="s">
        <v>6</v>
      </c>
      <c r="G18" s="91">
        <f t="shared" si="1"/>
        <v>336.00000000000006</v>
      </c>
      <c r="H18" s="75">
        <f t="shared" si="0"/>
        <v>448.00000000000006</v>
      </c>
      <c r="I18" s="109" cm="1">
        <f t="array" ref="I18">IFERROR(INDEX(G18:H18,1,I$13),0)</f>
        <v>0</v>
      </c>
      <c r="J18" s="67">
        <v>2.5</v>
      </c>
      <c r="K18" s="120" t="s">
        <v>13</v>
      </c>
      <c r="L18" s="64" t="s">
        <v>13</v>
      </c>
      <c r="M18" s="64" t="s">
        <v>6</v>
      </c>
      <c r="N18" s="13" t="s">
        <v>6</v>
      </c>
      <c r="O18" s="52">
        <f t="shared" si="3"/>
        <v>1500</v>
      </c>
      <c r="P18" s="54">
        <f t="shared" si="2"/>
        <v>2000</v>
      </c>
      <c r="Q18" s="107" cm="1">
        <f t="array" ref="Q18">IFERROR(INDEX(O18:P18,1,Q$13),0)</f>
        <v>0</v>
      </c>
    </row>
    <row r="19" spans="2:17" ht="30" customHeight="1" x14ac:dyDescent="0.35">
      <c r="B19" s="67">
        <v>0.6</v>
      </c>
      <c r="C19" s="12" t="s">
        <v>7</v>
      </c>
      <c r="D19" s="5" t="s">
        <v>6</v>
      </c>
      <c r="E19" s="5" t="s">
        <v>7</v>
      </c>
      <c r="F19" s="13" t="s">
        <v>6</v>
      </c>
      <c r="G19" s="91">
        <f t="shared" si="1"/>
        <v>360</v>
      </c>
      <c r="H19" s="75">
        <f t="shared" si="0"/>
        <v>480</v>
      </c>
      <c r="I19" s="109" cm="1">
        <f t="array" ref="I19">IFERROR(INDEX(G19:H19,1,I$13),0)</f>
        <v>0</v>
      </c>
      <c r="J19" s="67">
        <v>3</v>
      </c>
      <c r="K19" s="12" t="s">
        <v>7</v>
      </c>
      <c r="L19" s="5" t="s">
        <v>6</v>
      </c>
      <c r="M19" s="5" t="s">
        <v>7</v>
      </c>
      <c r="N19" s="13" t="s">
        <v>6</v>
      </c>
      <c r="O19" s="52">
        <f t="shared" si="3"/>
        <v>1800</v>
      </c>
      <c r="P19" s="54">
        <f t="shared" si="2"/>
        <v>2400</v>
      </c>
      <c r="Q19" s="107" cm="1">
        <f t="array" ref="Q19">IFERROR(INDEX(O19:P19,1,Q$13),0)</f>
        <v>0</v>
      </c>
    </row>
    <row r="20" spans="2:17" ht="30" customHeight="1" x14ac:dyDescent="0.35">
      <c r="B20" s="67">
        <v>0.64</v>
      </c>
      <c r="C20" s="12" t="s">
        <v>6</v>
      </c>
      <c r="D20" s="5" t="s">
        <v>7</v>
      </c>
      <c r="E20" s="5" t="s">
        <v>7</v>
      </c>
      <c r="F20" s="13" t="s">
        <v>6</v>
      </c>
      <c r="G20" s="91">
        <f t="shared" si="1"/>
        <v>384</v>
      </c>
      <c r="H20" s="75">
        <f t="shared" si="0"/>
        <v>512</v>
      </c>
      <c r="I20" s="109" cm="1">
        <f t="array" ref="I20">IFERROR(INDEX(G20:H20,1,I$13),0)</f>
        <v>0</v>
      </c>
      <c r="J20" s="67">
        <v>3.5</v>
      </c>
      <c r="K20" s="12" t="s">
        <v>6</v>
      </c>
      <c r="L20" s="5" t="s">
        <v>7</v>
      </c>
      <c r="M20" s="5" t="s">
        <v>7</v>
      </c>
      <c r="N20" s="13" t="s">
        <v>6</v>
      </c>
      <c r="O20" s="52">
        <f t="shared" si="3"/>
        <v>2100</v>
      </c>
      <c r="P20" s="54">
        <f t="shared" si="2"/>
        <v>2800</v>
      </c>
      <c r="Q20" s="107" cm="1">
        <f t="array" ref="Q20">IFERROR(INDEX(O20:P20,1,Q$13),0)</f>
        <v>0</v>
      </c>
    </row>
    <row r="21" spans="2:17" ht="30" customHeight="1" x14ac:dyDescent="0.35">
      <c r="B21" s="67">
        <v>0.68</v>
      </c>
      <c r="C21" s="12" t="s">
        <v>7</v>
      </c>
      <c r="D21" s="5" t="s">
        <v>7</v>
      </c>
      <c r="E21" s="5" t="s">
        <v>7</v>
      </c>
      <c r="F21" s="13" t="s">
        <v>6</v>
      </c>
      <c r="G21" s="91">
        <f t="shared" si="1"/>
        <v>408.00000000000006</v>
      </c>
      <c r="H21" s="75">
        <f t="shared" si="0"/>
        <v>544</v>
      </c>
      <c r="I21" s="109" cm="1">
        <f t="array" ref="I21">IFERROR(INDEX(G21:H21,1,I$13),0)</f>
        <v>0</v>
      </c>
      <c r="J21" s="67">
        <v>4.5</v>
      </c>
      <c r="K21" s="12" t="s">
        <v>7</v>
      </c>
      <c r="L21" s="5" t="s">
        <v>7</v>
      </c>
      <c r="M21" s="5" t="s">
        <v>7</v>
      </c>
      <c r="N21" s="13" t="s">
        <v>6</v>
      </c>
      <c r="O21" s="52">
        <f t="shared" si="3"/>
        <v>2700</v>
      </c>
      <c r="P21" s="54">
        <f t="shared" si="2"/>
        <v>3600</v>
      </c>
      <c r="Q21" s="107" cm="1">
        <f t="array" ref="Q21">IFERROR(INDEX(O21:P21,1,Q$13),0)</f>
        <v>0</v>
      </c>
    </row>
    <row r="22" spans="2:17" ht="30" customHeight="1" x14ac:dyDescent="0.35">
      <c r="B22" s="67">
        <v>0.72</v>
      </c>
      <c r="C22" s="12" t="s">
        <v>6</v>
      </c>
      <c r="D22" s="5" t="s">
        <v>6</v>
      </c>
      <c r="E22" s="5" t="s">
        <v>6</v>
      </c>
      <c r="F22" s="13" t="s">
        <v>7</v>
      </c>
      <c r="G22" s="91">
        <f t="shared" si="1"/>
        <v>432</v>
      </c>
      <c r="H22" s="75">
        <f t="shared" si="0"/>
        <v>576</v>
      </c>
      <c r="I22" s="109" cm="1">
        <f t="array" ref="I22">IFERROR(INDEX(G22:H22,1,I$13),0)</f>
        <v>0</v>
      </c>
      <c r="J22" s="67">
        <v>5.5</v>
      </c>
      <c r="K22" s="12" t="s">
        <v>6</v>
      </c>
      <c r="L22" s="5" t="s">
        <v>6</v>
      </c>
      <c r="M22" s="5" t="s">
        <v>6</v>
      </c>
      <c r="N22" s="13" t="s">
        <v>7</v>
      </c>
      <c r="O22" s="52">
        <f t="shared" si="3"/>
        <v>3300</v>
      </c>
      <c r="P22" s="54">
        <f t="shared" si="2"/>
        <v>4400</v>
      </c>
      <c r="Q22" s="107" cm="1">
        <f t="array" ref="Q22">IFERROR(INDEX(O22:P22,1,Q$13),0)</f>
        <v>0</v>
      </c>
    </row>
    <row r="23" spans="2:17" ht="30" customHeight="1" x14ac:dyDescent="0.35">
      <c r="B23" s="67">
        <v>0.76</v>
      </c>
      <c r="C23" s="12" t="s">
        <v>7</v>
      </c>
      <c r="D23" s="5" t="s">
        <v>6</v>
      </c>
      <c r="E23" s="5" t="s">
        <v>6</v>
      </c>
      <c r="F23" s="13" t="s">
        <v>7</v>
      </c>
      <c r="G23" s="91">
        <f t="shared" si="1"/>
        <v>456</v>
      </c>
      <c r="H23" s="75">
        <f t="shared" si="0"/>
        <v>608</v>
      </c>
      <c r="I23" s="109" cm="1">
        <f t="array" ref="I23">IFERROR(INDEX(G23:H23,1,I$13),0)</f>
        <v>0</v>
      </c>
      <c r="J23" s="67">
        <v>6.5</v>
      </c>
      <c r="K23" s="12" t="s">
        <v>7</v>
      </c>
      <c r="L23" s="5" t="s">
        <v>6</v>
      </c>
      <c r="M23" s="5" t="s">
        <v>6</v>
      </c>
      <c r="N23" s="13" t="s">
        <v>7</v>
      </c>
      <c r="O23" s="52">
        <f t="shared" si="3"/>
        <v>3900</v>
      </c>
      <c r="P23" s="54">
        <f t="shared" si="2"/>
        <v>5200</v>
      </c>
      <c r="Q23" s="107" cm="1">
        <f t="array" ref="Q23">IFERROR(INDEX(O23:P23,1,Q$13),0)</f>
        <v>0</v>
      </c>
    </row>
    <row r="24" spans="2:17" ht="30" customHeight="1" x14ac:dyDescent="0.35">
      <c r="B24" s="67">
        <v>0.8</v>
      </c>
      <c r="C24" s="12" t="s">
        <v>6</v>
      </c>
      <c r="D24" s="5" t="s">
        <v>7</v>
      </c>
      <c r="E24" s="5" t="s">
        <v>6</v>
      </c>
      <c r="F24" s="13" t="s">
        <v>7</v>
      </c>
      <c r="G24" s="91">
        <f t="shared" si="1"/>
        <v>480</v>
      </c>
      <c r="H24" s="75">
        <f t="shared" si="0"/>
        <v>640</v>
      </c>
      <c r="I24" s="109" cm="1">
        <f t="array" ref="I24">IFERROR(INDEX(G24:H24,1,I$13),0)</f>
        <v>0</v>
      </c>
      <c r="J24" s="67">
        <v>7</v>
      </c>
      <c r="K24" s="12" t="s">
        <v>6</v>
      </c>
      <c r="L24" s="5" t="s">
        <v>7</v>
      </c>
      <c r="M24" s="5" t="s">
        <v>6</v>
      </c>
      <c r="N24" s="13" t="s">
        <v>7</v>
      </c>
      <c r="O24" s="52">
        <f t="shared" si="3"/>
        <v>4200</v>
      </c>
      <c r="P24" s="54">
        <f t="shared" si="2"/>
        <v>5600</v>
      </c>
      <c r="Q24" s="107" cm="1">
        <f t="array" ref="Q24">IFERROR(INDEX(O24:P24,1,Q$13),0)</f>
        <v>0</v>
      </c>
    </row>
    <row r="25" spans="2:17" ht="30" customHeight="1" x14ac:dyDescent="0.35">
      <c r="B25" s="67">
        <v>0.84000000000000008</v>
      </c>
      <c r="C25" s="12" t="s">
        <v>7</v>
      </c>
      <c r="D25" s="5" t="s">
        <v>7</v>
      </c>
      <c r="E25" s="5" t="s">
        <v>6</v>
      </c>
      <c r="F25" s="13" t="s">
        <v>7</v>
      </c>
      <c r="G25" s="91">
        <f t="shared" si="1"/>
        <v>504.00000000000006</v>
      </c>
      <c r="H25" s="75">
        <f t="shared" si="0"/>
        <v>672.00000000000011</v>
      </c>
      <c r="I25" s="109" cm="1">
        <f t="array" ref="I25">IFERROR(INDEX(G25:H25,1,I$13),0)</f>
        <v>0</v>
      </c>
      <c r="J25" s="67">
        <v>7.5</v>
      </c>
      <c r="K25" s="121" t="s">
        <v>14</v>
      </c>
      <c r="L25" s="65" t="s">
        <v>14</v>
      </c>
      <c r="M25" s="65" t="s">
        <v>7</v>
      </c>
      <c r="N25" s="122" t="s">
        <v>7</v>
      </c>
      <c r="O25" s="52">
        <f t="shared" si="3"/>
        <v>4500</v>
      </c>
      <c r="P25" s="54">
        <f t="shared" si="2"/>
        <v>6000</v>
      </c>
      <c r="Q25" s="107" cm="1">
        <f t="array" ref="Q25">IFERROR(INDEX(O25:P25,1,Q$13),0)</f>
        <v>0</v>
      </c>
    </row>
    <row r="26" spans="2:17" ht="30" customHeight="1" x14ac:dyDescent="0.35">
      <c r="B26" s="67">
        <v>0.88000000000000012</v>
      </c>
      <c r="C26" s="12" t="s">
        <v>6</v>
      </c>
      <c r="D26" s="5" t="s">
        <v>6</v>
      </c>
      <c r="E26" s="5" t="s">
        <v>7</v>
      </c>
      <c r="F26" s="13" t="s">
        <v>7</v>
      </c>
      <c r="G26" s="91">
        <f t="shared" si="1"/>
        <v>528.00000000000011</v>
      </c>
      <c r="H26" s="75">
        <f t="shared" si="0"/>
        <v>704.00000000000011</v>
      </c>
      <c r="I26" s="109" cm="1">
        <f t="array" ref="I26">IFERROR(INDEX(G26:H26,1,I$13),0)</f>
        <v>0</v>
      </c>
      <c r="J26" s="67">
        <v>8</v>
      </c>
      <c r="K26" s="121" t="s">
        <v>7</v>
      </c>
      <c r="L26" s="65" t="s">
        <v>7</v>
      </c>
      <c r="M26" s="65" t="s">
        <v>14</v>
      </c>
      <c r="N26" s="122" t="s">
        <v>7</v>
      </c>
      <c r="O26" s="52">
        <f t="shared" si="3"/>
        <v>4800</v>
      </c>
      <c r="P26" s="54">
        <f t="shared" si="2"/>
        <v>6400</v>
      </c>
      <c r="Q26" s="107" cm="1">
        <f t="array" ref="Q26">IFERROR(INDEX(O26:P26,1,Q$13),0)</f>
        <v>0</v>
      </c>
    </row>
    <row r="27" spans="2:17" ht="30" customHeight="1" x14ac:dyDescent="0.35">
      <c r="B27" s="67">
        <v>0.91999999999999993</v>
      </c>
      <c r="C27" s="12" t="s">
        <v>7</v>
      </c>
      <c r="D27" s="5" t="s">
        <v>6</v>
      </c>
      <c r="E27" s="5" t="s">
        <v>7</v>
      </c>
      <c r="F27" s="13" t="s">
        <v>7</v>
      </c>
      <c r="G27" s="91">
        <f t="shared" si="1"/>
        <v>552</v>
      </c>
      <c r="H27" s="75">
        <f t="shared" si="0"/>
        <v>736</v>
      </c>
      <c r="I27" s="109" cm="1">
        <f t="array" ref="I27">IFERROR(INDEX(G27:H27,1,I$13),0)</f>
        <v>0</v>
      </c>
      <c r="J27" s="67">
        <v>8.5</v>
      </c>
      <c r="K27" s="12" t="s">
        <v>7</v>
      </c>
      <c r="L27" s="5" t="s">
        <v>6</v>
      </c>
      <c r="M27" s="5" t="s">
        <v>7</v>
      </c>
      <c r="N27" s="13" t="s">
        <v>7</v>
      </c>
      <c r="O27" s="52">
        <f t="shared" si="3"/>
        <v>5100</v>
      </c>
      <c r="P27" s="54">
        <f t="shared" si="2"/>
        <v>6800</v>
      </c>
      <c r="Q27" s="107" cm="1">
        <f t="array" ref="Q27">IFERROR(INDEX(O27:P27,1,Q$13),0)</f>
        <v>0</v>
      </c>
    </row>
    <row r="28" spans="2:17" ht="30" customHeight="1" x14ac:dyDescent="0.35">
      <c r="B28" s="67">
        <v>0.96</v>
      </c>
      <c r="C28" s="12" t="s">
        <v>6</v>
      </c>
      <c r="D28" s="5" t="s">
        <v>7</v>
      </c>
      <c r="E28" s="5" t="s">
        <v>7</v>
      </c>
      <c r="F28" s="13" t="s">
        <v>7</v>
      </c>
      <c r="G28" s="91">
        <f t="shared" si="1"/>
        <v>576</v>
      </c>
      <c r="H28" s="75">
        <f t="shared" si="0"/>
        <v>768</v>
      </c>
      <c r="I28" s="109" cm="1">
        <f t="array" ref="I28">IFERROR(INDEX(G28:H28,1,I$13),0)</f>
        <v>0</v>
      </c>
      <c r="J28" s="67">
        <v>9</v>
      </c>
      <c r="K28" s="12" t="s">
        <v>6</v>
      </c>
      <c r="L28" s="5" t="s">
        <v>7</v>
      </c>
      <c r="M28" s="5" t="s">
        <v>7</v>
      </c>
      <c r="N28" s="13" t="s">
        <v>7</v>
      </c>
      <c r="O28" s="52">
        <f t="shared" si="3"/>
        <v>5400</v>
      </c>
      <c r="P28" s="54">
        <f t="shared" si="2"/>
        <v>7200</v>
      </c>
      <c r="Q28" s="107" cm="1">
        <f t="array" ref="Q28">IFERROR(INDEX(O28:P28,1,Q$13),0)</f>
        <v>0</v>
      </c>
    </row>
    <row r="29" spans="2:17" ht="29" thickBot="1" x14ac:dyDescent="0.4">
      <c r="B29" s="68">
        <v>1</v>
      </c>
      <c r="C29" s="27" t="s">
        <v>7</v>
      </c>
      <c r="D29" s="14" t="s">
        <v>7</v>
      </c>
      <c r="E29" s="14" t="s">
        <v>7</v>
      </c>
      <c r="F29" s="15" t="s">
        <v>7</v>
      </c>
      <c r="G29" s="92">
        <f t="shared" si="1"/>
        <v>600</v>
      </c>
      <c r="H29" s="76">
        <f t="shared" si="0"/>
        <v>800</v>
      </c>
      <c r="I29" s="109" cm="1">
        <f t="array" ref="I29">IFERROR(INDEX(G29:H29,1,I$13),0)</f>
        <v>0</v>
      </c>
      <c r="J29" s="68">
        <v>10</v>
      </c>
      <c r="K29" s="27" t="s">
        <v>7</v>
      </c>
      <c r="L29" s="14" t="s">
        <v>7</v>
      </c>
      <c r="M29" s="14" t="s">
        <v>7</v>
      </c>
      <c r="N29" s="15" t="s">
        <v>7</v>
      </c>
      <c r="O29" s="55">
        <f t="shared" si="3"/>
        <v>6000</v>
      </c>
      <c r="P29" s="57">
        <f t="shared" si="2"/>
        <v>8000</v>
      </c>
      <c r="Q29" s="107" cm="1">
        <f t="array" ref="Q29">IFERROR(INDEX(O29:P29,1,Q$13),0)</f>
        <v>0</v>
      </c>
    </row>
    <row r="30" spans="2:17" x14ac:dyDescent="0.5">
      <c r="B30" s="6"/>
      <c r="C30" s="1"/>
      <c r="D30" s="1"/>
      <c r="E30" s="1"/>
      <c r="F30" s="1"/>
      <c r="I30" s="110"/>
      <c r="J30" s="6"/>
      <c r="K30" s="1"/>
      <c r="L30" s="1"/>
      <c r="M30" s="1"/>
      <c r="N30" s="1"/>
    </row>
    <row r="31" spans="2:17" x14ac:dyDescent="0.5">
      <c r="B31" s="147" t="s">
        <v>21</v>
      </c>
      <c r="C31" s="1"/>
      <c r="D31" s="1"/>
      <c r="E31" s="1"/>
      <c r="F31" s="1"/>
      <c r="I31" s="110"/>
      <c r="J31" s="6"/>
      <c r="K31" s="1"/>
      <c r="L31" s="1"/>
      <c r="M31" s="1"/>
      <c r="N31" s="1"/>
    </row>
    <row r="32" spans="2:17" x14ac:dyDescent="0.5">
      <c r="B32" s="6"/>
      <c r="C32" s="1"/>
      <c r="D32" s="1"/>
      <c r="E32" s="1"/>
      <c r="F32" s="1"/>
      <c r="I32" s="110"/>
      <c r="J32" s="6"/>
      <c r="K32" s="1"/>
      <c r="L32" s="1"/>
      <c r="M32" s="1"/>
      <c r="N32" s="1"/>
    </row>
    <row r="33" spans="2:14" x14ac:dyDescent="0.5">
      <c r="B33" s="6"/>
      <c r="C33" s="1"/>
      <c r="D33" s="1"/>
      <c r="E33" s="1"/>
      <c r="F33" s="1"/>
      <c r="I33" s="110"/>
      <c r="J33" s="6"/>
      <c r="K33" s="1"/>
      <c r="L33" s="1"/>
      <c r="M33" s="1"/>
      <c r="N33" s="1"/>
    </row>
    <row r="34" spans="2:14" x14ac:dyDescent="0.5">
      <c r="B34" s="6"/>
      <c r="C34" s="1"/>
      <c r="D34" s="1"/>
      <c r="E34" s="1"/>
      <c r="F34" s="1"/>
      <c r="I34" s="110"/>
      <c r="J34" s="6"/>
      <c r="K34" s="1"/>
      <c r="L34" s="1"/>
      <c r="M34" s="1"/>
      <c r="N34" s="1"/>
    </row>
    <row r="35" spans="2:14" x14ac:dyDescent="0.5">
      <c r="B35" s="6"/>
      <c r="C35" s="1"/>
      <c r="D35" s="1"/>
      <c r="E35" s="1"/>
      <c r="F35" s="1"/>
      <c r="I35" s="110"/>
      <c r="J35" s="6"/>
      <c r="K35" s="1"/>
      <c r="L35" s="1"/>
      <c r="M35" s="1"/>
      <c r="N35" s="1"/>
    </row>
    <row r="36" spans="2:14" x14ac:dyDescent="0.5">
      <c r="B36" s="6"/>
      <c r="C36" s="1"/>
      <c r="D36" s="1"/>
      <c r="E36" s="1"/>
      <c r="F36" s="1"/>
      <c r="I36" s="110"/>
      <c r="J36" s="6"/>
      <c r="K36" s="1"/>
      <c r="L36" s="1"/>
      <c r="M36" s="1"/>
      <c r="N36" s="1"/>
    </row>
    <row r="37" spans="2:14" x14ac:dyDescent="0.5">
      <c r="B37" s="6"/>
      <c r="C37" s="1"/>
      <c r="D37" s="1"/>
      <c r="E37" s="1"/>
      <c r="F37" s="1"/>
      <c r="I37" s="110"/>
      <c r="J37" s="6"/>
      <c r="K37" s="1"/>
      <c r="L37" s="1"/>
      <c r="M37" s="1"/>
      <c r="N37" s="1"/>
    </row>
    <row r="38" spans="2:14" x14ac:dyDescent="0.5">
      <c r="B38" s="6"/>
      <c r="C38" s="1"/>
      <c r="D38" s="1"/>
      <c r="E38" s="1"/>
      <c r="F38" s="1"/>
      <c r="I38" s="110"/>
      <c r="J38" s="6"/>
      <c r="K38" s="1"/>
      <c r="L38" s="1"/>
      <c r="M38" s="1"/>
      <c r="N38" s="1"/>
    </row>
    <row r="39" spans="2:14" x14ac:dyDescent="0.5">
      <c r="B39" s="6"/>
      <c r="C39" s="1"/>
      <c r="D39" s="1"/>
      <c r="E39" s="1"/>
      <c r="F39" s="1"/>
      <c r="I39" s="110"/>
      <c r="J39" s="6"/>
      <c r="K39" s="1"/>
      <c r="L39" s="1"/>
      <c r="M39" s="1"/>
      <c r="N39" s="1"/>
    </row>
    <row r="40" spans="2:14" x14ac:dyDescent="0.5">
      <c r="B40" s="6"/>
      <c r="C40" s="1"/>
      <c r="D40" s="1"/>
      <c r="E40" s="1"/>
      <c r="F40" s="1"/>
      <c r="I40" s="110"/>
      <c r="J40" s="6"/>
      <c r="K40" s="1"/>
      <c r="L40" s="1"/>
      <c r="M40" s="1"/>
      <c r="N40" s="1"/>
    </row>
    <row r="41" spans="2:14" x14ac:dyDescent="0.5">
      <c r="B41" s="6"/>
      <c r="C41" s="1"/>
      <c r="D41" s="1"/>
      <c r="E41" s="1"/>
      <c r="F41" s="1"/>
      <c r="I41" s="110"/>
      <c r="J41" s="6"/>
      <c r="K41" s="1"/>
      <c r="L41" s="1"/>
      <c r="M41" s="1"/>
      <c r="N41" s="1"/>
    </row>
    <row r="42" spans="2:14" x14ac:dyDescent="0.5">
      <c r="B42" s="6"/>
      <c r="C42" s="1"/>
      <c r="D42" s="1"/>
      <c r="E42" s="1"/>
      <c r="F42" s="1"/>
      <c r="I42" s="110"/>
      <c r="J42" s="6"/>
      <c r="K42" s="1"/>
      <c r="L42" s="1"/>
      <c r="M42" s="1"/>
      <c r="N42" s="1"/>
    </row>
    <row r="43" spans="2:14" x14ac:dyDescent="0.5">
      <c r="B43" s="6"/>
      <c r="C43" s="1"/>
      <c r="D43" s="1"/>
      <c r="E43" s="1"/>
      <c r="F43" s="1"/>
      <c r="I43" s="110"/>
      <c r="J43" s="6"/>
      <c r="K43" s="1"/>
      <c r="L43" s="1"/>
      <c r="M43" s="1"/>
      <c r="N43" s="1"/>
    </row>
    <row r="44" spans="2:14" x14ac:dyDescent="0.5">
      <c r="B44" s="6"/>
      <c r="C44" s="1"/>
      <c r="D44" s="1"/>
      <c r="E44" s="1"/>
      <c r="F44" s="1"/>
      <c r="I44" s="110"/>
      <c r="J44" s="6"/>
      <c r="K44" s="1"/>
      <c r="L44" s="1"/>
      <c r="M44" s="1"/>
      <c r="N44" s="1"/>
    </row>
    <row r="45" spans="2:14" x14ac:dyDescent="0.5">
      <c r="B45" s="6"/>
      <c r="C45" s="1"/>
      <c r="D45" s="1"/>
      <c r="E45" s="1"/>
      <c r="F45" s="1"/>
      <c r="I45" s="110"/>
      <c r="J45" s="6"/>
      <c r="K45" s="1"/>
      <c r="L45" s="1"/>
      <c r="M45" s="1"/>
      <c r="N45" s="1"/>
    </row>
    <row r="46" spans="2:14" x14ac:dyDescent="0.5">
      <c r="B46" s="6"/>
      <c r="C46" s="1"/>
      <c r="D46" s="1"/>
      <c r="E46" s="1"/>
      <c r="F46" s="1"/>
      <c r="I46" s="110"/>
      <c r="J46" s="6"/>
      <c r="K46" s="1"/>
      <c r="L46" s="1"/>
      <c r="M46" s="1"/>
      <c r="N46" s="1"/>
    </row>
    <row r="47" spans="2:14" x14ac:dyDescent="0.5">
      <c r="B47" s="6"/>
      <c r="C47" s="1"/>
      <c r="D47" s="1"/>
      <c r="E47" s="1"/>
      <c r="F47" s="1"/>
      <c r="I47" s="110"/>
      <c r="J47" s="6"/>
      <c r="K47" s="1"/>
      <c r="L47" s="1"/>
      <c r="M47" s="1"/>
      <c r="N47" s="1"/>
    </row>
    <row r="48" spans="2:14" x14ac:dyDescent="0.5">
      <c r="B48" s="6"/>
      <c r="C48" s="1"/>
      <c r="D48" s="1"/>
      <c r="E48" s="1"/>
      <c r="F48" s="1"/>
      <c r="I48" s="110"/>
      <c r="J48" s="6"/>
      <c r="K48" s="1"/>
      <c r="L48" s="1"/>
      <c r="M48" s="1"/>
      <c r="N48" s="1"/>
    </row>
    <row r="49" spans="2:14" x14ac:dyDescent="0.5">
      <c r="B49" s="6"/>
      <c r="C49" s="1"/>
      <c r="D49" s="1"/>
      <c r="E49" s="1"/>
      <c r="F49" s="1"/>
      <c r="I49" s="110"/>
      <c r="J49" s="6"/>
      <c r="K49" s="1"/>
      <c r="L49" s="1"/>
      <c r="M49" s="1"/>
      <c r="N49" s="1"/>
    </row>
    <row r="50" spans="2:14" x14ac:dyDescent="0.5">
      <c r="B50" s="6"/>
      <c r="C50" s="1"/>
      <c r="D50" s="1"/>
      <c r="E50" s="1"/>
      <c r="F50" s="1"/>
      <c r="I50" s="110"/>
      <c r="J50" s="6"/>
      <c r="K50" s="1"/>
      <c r="L50" s="1"/>
      <c r="M50" s="1"/>
      <c r="N50" s="1"/>
    </row>
    <row r="51" spans="2:14" x14ac:dyDescent="0.5">
      <c r="B51" s="6"/>
      <c r="C51" s="1"/>
      <c r="D51" s="1"/>
      <c r="E51" s="1"/>
      <c r="F51" s="1"/>
      <c r="I51" s="110"/>
      <c r="J51" s="6"/>
      <c r="K51" s="1"/>
      <c r="L51" s="1"/>
      <c r="M51" s="1"/>
      <c r="N51" s="1"/>
    </row>
    <row r="52" spans="2:14" x14ac:dyDescent="0.5">
      <c r="B52" s="6"/>
      <c r="C52" s="1"/>
      <c r="D52" s="1"/>
      <c r="E52" s="1"/>
      <c r="F52" s="1"/>
      <c r="I52" s="110"/>
      <c r="J52" s="6"/>
      <c r="K52" s="1"/>
      <c r="L52" s="1"/>
      <c r="M52" s="1"/>
      <c r="N52" s="1"/>
    </row>
    <row r="53" spans="2:14" x14ac:dyDescent="0.5">
      <c r="B53" s="6"/>
      <c r="C53" s="1"/>
      <c r="D53" s="1"/>
      <c r="E53" s="1"/>
      <c r="F53" s="1"/>
      <c r="I53" s="110"/>
      <c r="J53" s="6"/>
      <c r="K53" s="1"/>
      <c r="L53" s="1"/>
      <c r="M53" s="1"/>
      <c r="N53" s="1"/>
    </row>
    <row r="54" spans="2:14" x14ac:dyDescent="0.5">
      <c r="B54" s="6"/>
      <c r="C54" s="1"/>
      <c r="D54" s="1"/>
      <c r="E54" s="1"/>
      <c r="F54" s="1"/>
      <c r="I54" s="110"/>
      <c r="J54" s="6"/>
      <c r="K54" s="1"/>
      <c r="L54" s="1"/>
      <c r="M54" s="1"/>
      <c r="N54" s="1"/>
    </row>
    <row r="55" spans="2:14" x14ac:dyDescent="0.5">
      <c r="B55" s="6"/>
      <c r="C55" s="1"/>
      <c r="D55" s="1"/>
      <c r="E55" s="1"/>
      <c r="F55" s="1"/>
      <c r="I55" s="110"/>
      <c r="J55" s="6"/>
      <c r="K55" s="1"/>
      <c r="L55" s="1"/>
      <c r="M55" s="1"/>
      <c r="N55" s="1"/>
    </row>
    <row r="56" spans="2:14" x14ac:dyDescent="0.5">
      <c r="B56" s="6"/>
      <c r="C56" s="1"/>
      <c r="D56" s="1"/>
      <c r="E56" s="1"/>
      <c r="F56" s="1"/>
      <c r="I56" s="110"/>
      <c r="J56" s="6"/>
      <c r="K56" s="1"/>
      <c r="L56" s="1"/>
      <c r="M56" s="1"/>
      <c r="N56" s="1"/>
    </row>
    <row r="57" spans="2:14" x14ac:dyDescent="0.5">
      <c r="B57" s="6"/>
      <c r="C57" s="1"/>
      <c r="D57" s="1"/>
      <c r="E57" s="1"/>
      <c r="F57" s="1"/>
      <c r="I57" s="110"/>
      <c r="J57" s="6"/>
      <c r="K57" s="1"/>
      <c r="L57" s="1"/>
      <c r="M57" s="1"/>
      <c r="N57" s="1"/>
    </row>
    <row r="58" spans="2:14" x14ac:dyDescent="0.5">
      <c r="B58" s="6"/>
      <c r="C58" s="1"/>
      <c r="D58" s="1"/>
      <c r="E58" s="1"/>
      <c r="F58" s="1"/>
      <c r="I58" s="110"/>
      <c r="J58" s="6"/>
      <c r="K58" s="1"/>
      <c r="L58" s="1"/>
      <c r="M58" s="1"/>
      <c r="N58" s="1"/>
    </row>
    <row r="59" spans="2:14" x14ac:dyDescent="0.5">
      <c r="B59" s="6"/>
      <c r="C59" s="1"/>
      <c r="D59" s="1"/>
      <c r="E59" s="1"/>
      <c r="F59" s="1"/>
      <c r="I59" s="110"/>
      <c r="J59" s="6"/>
      <c r="K59" s="1"/>
      <c r="L59" s="1"/>
      <c r="M59" s="1"/>
      <c r="N59" s="1"/>
    </row>
    <row r="60" spans="2:14" x14ac:dyDescent="0.5">
      <c r="B60" s="6"/>
      <c r="C60" s="1"/>
      <c r="D60" s="1"/>
      <c r="E60" s="1"/>
      <c r="F60" s="1"/>
      <c r="I60" s="110"/>
      <c r="J60" s="6"/>
      <c r="K60" s="1"/>
      <c r="L60" s="1"/>
      <c r="M60" s="1"/>
      <c r="N60" s="1"/>
    </row>
    <row r="61" spans="2:14" x14ac:dyDescent="0.5">
      <c r="B61" s="6"/>
      <c r="C61" s="1"/>
      <c r="D61" s="1"/>
      <c r="E61" s="1"/>
      <c r="F61" s="1"/>
      <c r="I61" s="110"/>
      <c r="J61" s="6"/>
      <c r="K61" s="1"/>
      <c r="L61" s="1"/>
      <c r="M61" s="1"/>
      <c r="N61" s="1"/>
    </row>
    <row r="62" spans="2:14" x14ac:dyDescent="0.5">
      <c r="B62" s="6"/>
      <c r="C62" s="1"/>
      <c r="D62" s="1"/>
      <c r="E62" s="1"/>
      <c r="F62" s="1"/>
      <c r="I62" s="110"/>
      <c r="J62" s="6"/>
      <c r="K62" s="1"/>
      <c r="L62" s="1"/>
      <c r="M62" s="1"/>
      <c r="N62" s="1"/>
    </row>
    <row r="63" spans="2:14" x14ac:dyDescent="0.5">
      <c r="B63" s="6"/>
      <c r="C63" s="1"/>
      <c r="D63" s="1"/>
      <c r="E63" s="1"/>
      <c r="F63" s="1"/>
      <c r="I63" s="110"/>
      <c r="J63" s="6"/>
      <c r="K63" s="1"/>
      <c r="L63" s="1"/>
      <c r="M63" s="1"/>
      <c r="N63" s="1"/>
    </row>
    <row r="64" spans="2:14" x14ac:dyDescent="0.5">
      <c r="B64" s="6"/>
      <c r="C64" s="1"/>
      <c r="D64" s="1"/>
      <c r="E64" s="1"/>
      <c r="F64" s="1"/>
      <c r="I64" s="110"/>
      <c r="J64" s="6"/>
      <c r="K64" s="1"/>
      <c r="L64" s="1"/>
      <c r="M64" s="1"/>
      <c r="N64" s="1"/>
    </row>
    <row r="65" spans="2:14" x14ac:dyDescent="0.5">
      <c r="B65" s="6"/>
      <c r="C65" s="1"/>
      <c r="D65" s="1"/>
      <c r="E65" s="1"/>
      <c r="F65" s="1"/>
      <c r="I65" s="110"/>
      <c r="J65" s="6"/>
      <c r="K65" s="1"/>
      <c r="L65" s="1"/>
      <c r="M65" s="1"/>
      <c r="N65" s="1"/>
    </row>
    <row r="66" spans="2:14" x14ac:dyDescent="0.5">
      <c r="B66" s="6"/>
      <c r="C66" s="1"/>
      <c r="D66" s="1"/>
      <c r="E66" s="1"/>
      <c r="F66" s="1"/>
      <c r="I66" s="110"/>
      <c r="J66" s="6"/>
      <c r="K66" s="1"/>
      <c r="L66" s="1"/>
      <c r="M66" s="1"/>
      <c r="N66" s="1"/>
    </row>
    <row r="67" spans="2:14" x14ac:dyDescent="0.5">
      <c r="B67" s="6"/>
      <c r="C67" s="1"/>
      <c r="D67" s="1"/>
      <c r="E67" s="1"/>
      <c r="F67" s="1"/>
      <c r="I67" s="110"/>
      <c r="J67" s="6"/>
      <c r="K67" s="1"/>
      <c r="L67" s="1"/>
      <c r="M67" s="1"/>
      <c r="N67" s="1"/>
    </row>
    <row r="68" spans="2:14" x14ac:dyDescent="0.5">
      <c r="B68" s="6"/>
      <c r="C68" s="1"/>
      <c r="D68" s="1"/>
      <c r="E68" s="1"/>
      <c r="F68" s="1"/>
      <c r="I68" s="110"/>
      <c r="J68" s="6"/>
      <c r="K68" s="1"/>
      <c r="L68" s="1"/>
      <c r="M68" s="1"/>
      <c r="N68" s="1"/>
    </row>
    <row r="69" spans="2:14" x14ac:dyDescent="0.5">
      <c r="B69" s="6"/>
      <c r="C69" s="1"/>
      <c r="D69" s="1"/>
      <c r="E69" s="1"/>
      <c r="F69" s="1"/>
      <c r="I69" s="110"/>
      <c r="J69" s="6"/>
      <c r="K69" s="1"/>
      <c r="L69" s="1"/>
      <c r="M69" s="1"/>
      <c r="N69" s="1"/>
    </row>
    <row r="70" spans="2:14" x14ac:dyDescent="0.5">
      <c r="B70" s="6"/>
      <c r="C70" s="1"/>
      <c r="D70" s="1"/>
      <c r="E70" s="1"/>
      <c r="F70" s="1"/>
      <c r="I70" s="110"/>
      <c r="J70" s="6"/>
      <c r="K70" s="1"/>
      <c r="L70" s="1"/>
      <c r="M70" s="1"/>
      <c r="N70" s="1"/>
    </row>
    <row r="71" spans="2:14" x14ac:dyDescent="0.5">
      <c r="B71" s="6"/>
      <c r="C71" s="1"/>
      <c r="D71" s="1"/>
      <c r="E71" s="1"/>
      <c r="F71" s="1"/>
      <c r="I71" s="110"/>
      <c r="J71" s="6"/>
      <c r="K71" s="1"/>
      <c r="L71" s="1"/>
      <c r="M71" s="1"/>
      <c r="N71" s="1"/>
    </row>
    <row r="72" spans="2:14" x14ac:dyDescent="0.5">
      <c r="B72" s="6"/>
      <c r="C72" s="1"/>
      <c r="D72" s="1"/>
      <c r="E72" s="1"/>
      <c r="F72" s="1"/>
      <c r="I72" s="110"/>
      <c r="J72" s="6"/>
      <c r="K72" s="1"/>
      <c r="L72" s="1"/>
      <c r="M72" s="1"/>
      <c r="N72" s="1"/>
    </row>
    <row r="73" spans="2:14" x14ac:dyDescent="0.5">
      <c r="B73" s="6"/>
      <c r="C73" s="1"/>
      <c r="D73" s="1"/>
      <c r="E73" s="1"/>
      <c r="F73" s="1"/>
      <c r="I73" s="110"/>
      <c r="J73" s="6"/>
      <c r="K73" s="1"/>
      <c r="L73" s="1"/>
      <c r="M73" s="1"/>
      <c r="N73" s="1"/>
    </row>
    <row r="74" spans="2:14" x14ac:dyDescent="0.5">
      <c r="B74" s="6"/>
      <c r="C74" s="1"/>
      <c r="D74" s="1"/>
      <c r="E74" s="1"/>
      <c r="F74" s="1"/>
      <c r="I74" s="110"/>
      <c r="J74" s="6"/>
      <c r="K74" s="1"/>
      <c r="L74" s="1"/>
      <c r="M74" s="1"/>
      <c r="N74" s="1"/>
    </row>
    <row r="75" spans="2:14" x14ac:dyDescent="0.5">
      <c r="B75" s="6"/>
      <c r="C75" s="1"/>
      <c r="D75" s="1"/>
      <c r="E75" s="1"/>
      <c r="F75" s="1"/>
      <c r="I75" s="110"/>
      <c r="J75" s="6"/>
      <c r="K75" s="1"/>
      <c r="L75" s="1"/>
      <c r="M75" s="1"/>
      <c r="N75" s="1"/>
    </row>
    <row r="76" spans="2:14" x14ac:dyDescent="0.5">
      <c r="B76" s="6"/>
      <c r="C76" s="1"/>
      <c r="D76" s="1"/>
      <c r="E76" s="1"/>
      <c r="F76" s="1"/>
      <c r="I76" s="110"/>
      <c r="J76" s="6"/>
      <c r="K76" s="1"/>
      <c r="L76" s="1"/>
      <c r="M76" s="1"/>
      <c r="N76" s="1"/>
    </row>
    <row r="77" spans="2:14" x14ac:dyDescent="0.5">
      <c r="B77" s="6"/>
      <c r="C77" s="1"/>
      <c r="D77" s="1"/>
      <c r="E77" s="1"/>
      <c r="F77" s="1"/>
      <c r="I77" s="110"/>
      <c r="J77" s="6"/>
      <c r="K77" s="1"/>
      <c r="L77" s="1"/>
      <c r="M77" s="1"/>
      <c r="N77" s="1"/>
    </row>
    <row r="78" spans="2:14" x14ac:dyDescent="0.5">
      <c r="B78" s="6"/>
      <c r="C78" s="1"/>
      <c r="D78" s="1"/>
      <c r="E78" s="1"/>
      <c r="F78" s="1"/>
      <c r="I78" s="110"/>
      <c r="J78" s="6"/>
      <c r="K78" s="1"/>
      <c r="L78" s="1"/>
      <c r="M78" s="1"/>
      <c r="N78" s="1"/>
    </row>
    <row r="79" spans="2:14" x14ac:dyDescent="0.5">
      <c r="B79" s="6"/>
      <c r="C79" s="1"/>
      <c r="D79" s="1"/>
      <c r="E79" s="1"/>
      <c r="F79" s="1"/>
      <c r="I79" s="110"/>
      <c r="J79" s="6"/>
      <c r="K79" s="1"/>
      <c r="L79" s="1"/>
      <c r="M79" s="1"/>
      <c r="N79" s="1"/>
    </row>
    <row r="80" spans="2:14" x14ac:dyDescent="0.5">
      <c r="B80" s="6"/>
      <c r="C80" s="1"/>
      <c r="D80" s="1"/>
      <c r="E80" s="1"/>
      <c r="F80" s="1"/>
      <c r="I80" s="110"/>
      <c r="J80" s="6"/>
      <c r="K80" s="1"/>
      <c r="L80" s="1"/>
      <c r="M80" s="1"/>
      <c r="N80" s="1"/>
    </row>
    <row r="81" spans="2:14" x14ac:dyDescent="0.5">
      <c r="B81" s="6"/>
      <c r="C81" s="1"/>
      <c r="D81" s="1"/>
      <c r="E81" s="1"/>
      <c r="F81" s="1"/>
      <c r="I81" s="110"/>
      <c r="J81" s="6"/>
      <c r="K81" s="1"/>
      <c r="L81" s="1"/>
      <c r="M81" s="1"/>
      <c r="N81" s="1"/>
    </row>
    <row r="82" spans="2:14" x14ac:dyDescent="0.5">
      <c r="B82" s="6"/>
      <c r="C82" s="1"/>
      <c r="D82" s="1"/>
      <c r="E82" s="1"/>
      <c r="F82" s="1"/>
      <c r="I82" s="110"/>
      <c r="J82" s="6"/>
      <c r="K82" s="1"/>
      <c r="L82" s="1"/>
      <c r="M82" s="1"/>
      <c r="N82" s="1"/>
    </row>
    <row r="83" spans="2:14" x14ac:dyDescent="0.5">
      <c r="B83" s="6"/>
      <c r="C83" s="1"/>
      <c r="D83" s="1"/>
      <c r="E83" s="1"/>
      <c r="F83" s="1"/>
      <c r="I83" s="110"/>
      <c r="J83" s="6"/>
      <c r="K83" s="1"/>
      <c r="L83" s="1"/>
      <c r="M83" s="1"/>
      <c r="N83" s="1"/>
    </row>
    <row r="84" spans="2:14" x14ac:dyDescent="0.5">
      <c r="B84" s="6"/>
      <c r="C84" s="1"/>
      <c r="D84" s="1"/>
      <c r="E84" s="1"/>
      <c r="F84" s="1"/>
      <c r="I84" s="110"/>
      <c r="J84" s="6"/>
      <c r="K84" s="1"/>
      <c r="L84" s="1"/>
      <c r="M84" s="1"/>
      <c r="N84" s="1"/>
    </row>
    <row r="85" spans="2:14" x14ac:dyDescent="0.5">
      <c r="B85" s="6"/>
      <c r="C85" s="1"/>
      <c r="D85" s="1"/>
      <c r="E85" s="1"/>
      <c r="F85" s="1"/>
      <c r="I85" s="110"/>
      <c r="J85" s="6"/>
      <c r="K85" s="1"/>
      <c r="L85" s="1"/>
      <c r="M85" s="1"/>
      <c r="N85" s="1"/>
    </row>
    <row r="86" spans="2:14" x14ac:dyDescent="0.5">
      <c r="B86" s="6"/>
      <c r="C86" s="1"/>
      <c r="D86" s="1"/>
      <c r="E86" s="1"/>
      <c r="F86" s="1"/>
      <c r="I86" s="110"/>
      <c r="J86" s="6"/>
      <c r="K86" s="1"/>
      <c r="L86" s="1"/>
      <c r="M86" s="1"/>
      <c r="N86" s="1"/>
    </row>
    <row r="87" spans="2:14" x14ac:dyDescent="0.5">
      <c r="B87" s="6"/>
      <c r="C87" s="1"/>
      <c r="D87" s="1"/>
      <c r="E87" s="1"/>
      <c r="F87" s="1"/>
      <c r="I87" s="110"/>
      <c r="J87" s="6"/>
      <c r="K87" s="1"/>
      <c r="L87" s="1"/>
      <c r="M87" s="1"/>
      <c r="N87" s="1"/>
    </row>
    <row r="88" spans="2:14" x14ac:dyDescent="0.5">
      <c r="B88" s="6"/>
      <c r="C88" s="1"/>
      <c r="D88" s="1"/>
      <c r="E88" s="1"/>
      <c r="F88" s="1"/>
      <c r="I88" s="110"/>
      <c r="J88" s="6"/>
      <c r="K88" s="1"/>
      <c r="L88" s="1"/>
      <c r="M88" s="1"/>
      <c r="N88" s="1"/>
    </row>
    <row r="89" spans="2:14" x14ac:dyDescent="0.5">
      <c r="B89" s="6"/>
      <c r="C89" s="1"/>
      <c r="D89" s="1"/>
      <c r="E89" s="1"/>
      <c r="F89" s="1"/>
      <c r="I89" s="110"/>
      <c r="J89" s="6"/>
      <c r="K89" s="1"/>
      <c r="L89" s="1"/>
      <c r="M89" s="1"/>
      <c r="N89" s="1"/>
    </row>
    <row r="90" spans="2:14" x14ac:dyDescent="0.5">
      <c r="B90" s="6"/>
      <c r="C90" s="1"/>
      <c r="D90" s="1"/>
      <c r="E90" s="1"/>
      <c r="F90" s="1"/>
      <c r="I90" s="110"/>
      <c r="J90" s="6"/>
      <c r="K90" s="1"/>
      <c r="L90" s="1"/>
      <c r="M90" s="1"/>
      <c r="N90" s="1"/>
    </row>
    <row r="91" spans="2:14" x14ac:dyDescent="0.5">
      <c r="B91" s="6"/>
      <c r="C91" s="1"/>
      <c r="D91" s="1"/>
      <c r="E91" s="1"/>
      <c r="F91" s="1"/>
      <c r="I91" s="110"/>
      <c r="J91" s="6"/>
      <c r="K91" s="1"/>
      <c r="L91" s="1"/>
      <c r="M91" s="1"/>
      <c r="N91" s="1"/>
    </row>
    <row r="92" spans="2:14" x14ac:dyDescent="0.5">
      <c r="B92" s="6"/>
      <c r="C92" s="1"/>
      <c r="D92" s="1"/>
      <c r="E92" s="1"/>
      <c r="F92" s="1"/>
      <c r="I92" s="110"/>
      <c r="J92" s="6"/>
      <c r="K92" s="1"/>
      <c r="L92" s="1"/>
      <c r="M92" s="1"/>
      <c r="N92" s="1"/>
    </row>
    <row r="93" spans="2:14" x14ac:dyDescent="0.5">
      <c r="B93" s="6"/>
      <c r="C93" s="1"/>
      <c r="D93" s="1"/>
      <c r="E93" s="1"/>
      <c r="F93" s="1"/>
      <c r="I93" s="110"/>
      <c r="J93" s="6"/>
      <c r="K93" s="1"/>
      <c r="L93" s="1"/>
      <c r="M93" s="1"/>
      <c r="N93" s="1"/>
    </row>
    <row r="94" spans="2:14" x14ac:dyDescent="0.5">
      <c r="B94" s="6"/>
      <c r="C94" s="1"/>
      <c r="D94" s="1"/>
      <c r="E94" s="1"/>
      <c r="F94" s="1"/>
      <c r="I94" s="110"/>
      <c r="J94" s="6"/>
      <c r="K94" s="1"/>
      <c r="L94" s="1"/>
      <c r="M94" s="1"/>
      <c r="N94" s="1"/>
    </row>
    <row r="95" spans="2:14" x14ac:dyDescent="0.5">
      <c r="B95" s="6"/>
      <c r="C95" s="1"/>
      <c r="D95" s="1"/>
      <c r="E95" s="1"/>
      <c r="F95" s="1"/>
      <c r="I95" s="110"/>
      <c r="J95" s="6"/>
      <c r="K95" s="1"/>
      <c r="L95" s="1"/>
      <c r="M95" s="1"/>
      <c r="N95" s="1"/>
    </row>
    <row r="96" spans="2:14" x14ac:dyDescent="0.5">
      <c r="B96" s="6"/>
      <c r="C96" s="1"/>
      <c r="D96" s="1"/>
      <c r="E96" s="1"/>
      <c r="F96" s="1"/>
      <c r="I96" s="110"/>
      <c r="J96" s="6"/>
      <c r="K96" s="1"/>
      <c r="L96" s="1"/>
      <c r="M96" s="1"/>
      <c r="N96" s="1"/>
    </row>
    <row r="97" spans="2:14" x14ac:dyDescent="0.5">
      <c r="B97" s="6"/>
      <c r="C97" s="1"/>
      <c r="D97" s="1"/>
      <c r="E97" s="1"/>
      <c r="F97" s="1"/>
      <c r="I97" s="110"/>
      <c r="J97" s="6"/>
      <c r="K97" s="1"/>
      <c r="L97" s="1"/>
      <c r="M97" s="1"/>
      <c r="N97" s="1"/>
    </row>
    <row r="98" spans="2:14" x14ac:dyDescent="0.5">
      <c r="B98" s="6"/>
      <c r="C98" s="1"/>
      <c r="D98" s="1"/>
      <c r="E98" s="1"/>
      <c r="F98" s="1"/>
      <c r="I98" s="110"/>
      <c r="J98" s="6"/>
      <c r="K98" s="1"/>
      <c r="L98" s="1"/>
      <c r="M98" s="1"/>
      <c r="N98" s="1"/>
    </row>
    <row r="99" spans="2:14" x14ac:dyDescent="0.5">
      <c r="B99" s="6"/>
      <c r="C99" s="1"/>
      <c r="D99" s="1"/>
      <c r="E99" s="1"/>
      <c r="F99" s="1"/>
      <c r="I99" s="110"/>
      <c r="J99" s="6"/>
      <c r="K99" s="1"/>
      <c r="L99" s="1"/>
      <c r="M99" s="1"/>
      <c r="N99" s="1"/>
    </row>
    <row r="100" spans="2:14" x14ac:dyDescent="0.5">
      <c r="B100" s="6"/>
      <c r="C100" s="1"/>
      <c r="D100" s="1"/>
      <c r="E100" s="1"/>
      <c r="F100" s="1"/>
      <c r="I100" s="110"/>
      <c r="J100" s="6"/>
      <c r="K100" s="1"/>
      <c r="L100" s="1"/>
      <c r="M100" s="1"/>
      <c r="N100" s="1"/>
    </row>
    <row r="101" spans="2:14" x14ac:dyDescent="0.5">
      <c r="B101" s="6"/>
      <c r="C101" s="1"/>
      <c r="D101" s="1"/>
      <c r="E101" s="1"/>
      <c r="F101" s="1"/>
      <c r="I101" s="110"/>
      <c r="J101" s="6"/>
      <c r="K101" s="1"/>
      <c r="L101" s="1"/>
      <c r="M101" s="1"/>
      <c r="N101" s="1"/>
    </row>
    <row r="102" spans="2:14" x14ac:dyDescent="0.5">
      <c r="B102" s="6"/>
      <c r="C102" s="1"/>
      <c r="D102" s="1"/>
      <c r="E102" s="1"/>
      <c r="F102" s="1"/>
      <c r="I102" s="110"/>
      <c r="J102" s="6"/>
      <c r="K102" s="1"/>
      <c r="L102" s="1"/>
      <c r="M102" s="1"/>
      <c r="N102" s="1"/>
    </row>
    <row r="103" spans="2:14" x14ac:dyDescent="0.5">
      <c r="B103" s="6"/>
      <c r="C103" s="1"/>
      <c r="D103" s="1"/>
      <c r="E103" s="1"/>
      <c r="F103" s="1"/>
      <c r="I103" s="110"/>
      <c r="J103" s="6"/>
      <c r="K103" s="1"/>
      <c r="L103" s="1"/>
      <c r="M103" s="1"/>
      <c r="N103" s="1"/>
    </row>
    <row r="104" spans="2:14" x14ac:dyDescent="0.5">
      <c r="B104" s="6"/>
      <c r="C104" s="1"/>
      <c r="D104" s="1"/>
      <c r="E104" s="1"/>
      <c r="F104" s="1"/>
      <c r="I104" s="110"/>
      <c r="J104" s="6"/>
      <c r="K104" s="1"/>
      <c r="L104" s="1"/>
      <c r="M104" s="1"/>
      <c r="N104" s="1"/>
    </row>
    <row r="105" spans="2:14" x14ac:dyDescent="0.5">
      <c r="B105" s="6"/>
      <c r="C105" s="1"/>
      <c r="D105" s="1"/>
      <c r="E105" s="1"/>
      <c r="F105" s="1"/>
      <c r="I105" s="110"/>
      <c r="J105" s="6"/>
      <c r="K105" s="1"/>
      <c r="L105" s="1"/>
      <c r="M105" s="1"/>
      <c r="N105" s="1"/>
    </row>
    <row r="106" spans="2:14" x14ac:dyDescent="0.5">
      <c r="B106" s="6"/>
      <c r="C106" s="1"/>
      <c r="D106" s="1"/>
      <c r="E106" s="1"/>
      <c r="F106" s="1"/>
      <c r="I106" s="110"/>
      <c r="J106" s="6"/>
      <c r="K106" s="1"/>
      <c r="L106" s="1"/>
      <c r="M106" s="1"/>
      <c r="N106" s="1"/>
    </row>
    <row r="107" spans="2:14" x14ac:dyDescent="0.5">
      <c r="B107" s="6"/>
      <c r="C107" s="1"/>
      <c r="D107" s="1"/>
      <c r="E107" s="1"/>
      <c r="F107" s="1"/>
      <c r="I107" s="110"/>
      <c r="J107" s="6"/>
      <c r="K107" s="1"/>
      <c r="L107" s="1"/>
      <c r="M107" s="1"/>
      <c r="N107" s="1"/>
    </row>
    <row r="108" spans="2:14" x14ac:dyDescent="0.5">
      <c r="B108" s="6"/>
      <c r="C108" s="1"/>
      <c r="D108" s="1"/>
      <c r="E108" s="1"/>
      <c r="F108" s="1"/>
      <c r="I108" s="110"/>
      <c r="J108" s="6"/>
      <c r="K108" s="1"/>
      <c r="L108" s="1"/>
      <c r="M108" s="1"/>
      <c r="N108" s="1"/>
    </row>
    <row r="109" spans="2:14" x14ac:dyDescent="0.5">
      <c r="B109" s="6"/>
      <c r="C109" s="1"/>
      <c r="D109" s="1"/>
      <c r="E109" s="1"/>
      <c r="F109" s="1"/>
      <c r="I109" s="110"/>
      <c r="J109" s="6"/>
      <c r="K109" s="1"/>
      <c r="L109" s="1"/>
      <c r="M109" s="1"/>
      <c r="N109" s="1"/>
    </row>
    <row r="110" spans="2:14" x14ac:dyDescent="0.5">
      <c r="B110" s="6"/>
      <c r="C110" s="1"/>
      <c r="D110" s="1"/>
      <c r="E110" s="1"/>
      <c r="F110" s="1"/>
      <c r="I110" s="110"/>
      <c r="J110" s="6"/>
      <c r="K110" s="1"/>
      <c r="L110" s="1"/>
      <c r="M110" s="1"/>
      <c r="N110" s="1"/>
    </row>
    <row r="111" spans="2:14" x14ac:dyDescent="0.5">
      <c r="B111" s="6"/>
      <c r="C111" s="1"/>
      <c r="D111" s="1"/>
      <c r="E111" s="1"/>
      <c r="F111" s="1"/>
      <c r="I111" s="110"/>
      <c r="J111" s="6"/>
      <c r="K111" s="1"/>
      <c r="L111" s="1"/>
      <c r="M111" s="1"/>
      <c r="N111" s="1"/>
    </row>
    <row r="112" spans="2:14" x14ac:dyDescent="0.5">
      <c r="B112" s="6"/>
      <c r="C112" s="1"/>
      <c r="D112" s="1"/>
      <c r="E112" s="1"/>
      <c r="F112" s="1"/>
      <c r="I112" s="110"/>
      <c r="J112" s="6"/>
      <c r="K112" s="1"/>
      <c r="L112" s="1"/>
      <c r="M112" s="1"/>
      <c r="N112" s="1"/>
    </row>
    <row r="113" spans="2:14" x14ac:dyDescent="0.5">
      <c r="B113" s="6"/>
      <c r="C113" s="1"/>
      <c r="D113" s="1"/>
      <c r="E113" s="1"/>
      <c r="F113" s="1"/>
      <c r="I113" s="110"/>
      <c r="J113" s="6"/>
      <c r="K113" s="1"/>
      <c r="L113" s="1"/>
      <c r="M113" s="1"/>
      <c r="N113" s="1"/>
    </row>
    <row r="114" spans="2:14" x14ac:dyDescent="0.5">
      <c r="B114" s="6"/>
      <c r="C114" s="1"/>
      <c r="D114" s="1"/>
      <c r="E114" s="1"/>
      <c r="F114" s="1"/>
      <c r="I114" s="110"/>
      <c r="J114" s="6"/>
      <c r="K114" s="1"/>
      <c r="L114" s="1"/>
      <c r="M114" s="1"/>
      <c r="N114" s="1"/>
    </row>
    <row r="115" spans="2:14" x14ac:dyDescent="0.5">
      <c r="B115" s="6"/>
      <c r="C115" s="1"/>
      <c r="D115" s="1"/>
      <c r="E115" s="1"/>
      <c r="F115" s="1"/>
      <c r="I115" s="110"/>
      <c r="J115" s="6"/>
      <c r="K115" s="1"/>
      <c r="L115" s="1"/>
      <c r="M115" s="1"/>
      <c r="N115" s="1"/>
    </row>
    <row r="116" spans="2:14" x14ac:dyDescent="0.5">
      <c r="B116" s="6"/>
      <c r="C116" s="1"/>
      <c r="D116" s="1"/>
      <c r="E116" s="1"/>
      <c r="F116" s="1"/>
      <c r="I116" s="110"/>
      <c r="J116" s="6"/>
      <c r="K116" s="1"/>
      <c r="L116" s="1"/>
      <c r="M116" s="1"/>
      <c r="N116" s="1"/>
    </row>
    <row r="117" spans="2:14" x14ac:dyDescent="0.5">
      <c r="B117" s="6"/>
      <c r="C117" s="1"/>
      <c r="D117" s="1"/>
      <c r="E117" s="1"/>
      <c r="F117" s="1"/>
      <c r="I117" s="110"/>
      <c r="J117" s="6"/>
      <c r="K117" s="1"/>
      <c r="L117" s="1"/>
      <c r="M117" s="1"/>
      <c r="N117" s="1"/>
    </row>
    <row r="118" spans="2:14" x14ac:dyDescent="0.5">
      <c r="B118" s="6"/>
      <c r="C118" s="1"/>
      <c r="D118" s="1"/>
      <c r="E118" s="1"/>
      <c r="F118" s="1"/>
      <c r="I118" s="110"/>
      <c r="J118" s="6"/>
      <c r="K118" s="1"/>
      <c r="L118" s="1"/>
      <c r="M118" s="1"/>
      <c r="N118" s="1"/>
    </row>
    <row r="119" spans="2:14" x14ac:dyDescent="0.5">
      <c r="B119" s="6"/>
      <c r="C119" s="1"/>
      <c r="D119" s="1"/>
      <c r="E119" s="1"/>
      <c r="F119" s="1"/>
      <c r="I119" s="110"/>
      <c r="J119" s="6"/>
      <c r="K119" s="1"/>
      <c r="L119" s="1"/>
      <c r="M119" s="1"/>
      <c r="N119" s="1"/>
    </row>
    <row r="120" spans="2:14" x14ac:dyDescent="0.5">
      <c r="B120" s="6"/>
      <c r="C120" s="1"/>
      <c r="D120" s="1"/>
      <c r="E120" s="1"/>
      <c r="F120" s="1"/>
      <c r="I120" s="110"/>
      <c r="J120" s="6"/>
      <c r="K120" s="1"/>
      <c r="L120" s="1"/>
      <c r="M120" s="1"/>
      <c r="N120" s="1"/>
    </row>
    <row r="121" spans="2:14" x14ac:dyDescent="0.5">
      <c r="B121" s="6"/>
      <c r="C121" s="1"/>
      <c r="D121" s="1"/>
      <c r="E121" s="1"/>
      <c r="F121" s="1"/>
      <c r="I121" s="110"/>
      <c r="J121" s="6"/>
      <c r="K121" s="1"/>
      <c r="L121" s="1"/>
      <c r="M121" s="1"/>
      <c r="N121" s="1"/>
    </row>
    <row r="122" spans="2:14" x14ac:dyDescent="0.5">
      <c r="B122" s="6"/>
      <c r="C122" s="1"/>
      <c r="D122" s="1"/>
      <c r="E122" s="1"/>
      <c r="F122" s="1"/>
      <c r="I122" s="110"/>
      <c r="J122" s="6"/>
      <c r="K122" s="1"/>
      <c r="L122" s="1"/>
      <c r="M122" s="1"/>
      <c r="N122" s="1"/>
    </row>
    <row r="123" spans="2:14" x14ac:dyDescent="0.5">
      <c r="B123" s="6"/>
      <c r="C123" s="1"/>
      <c r="D123" s="1"/>
      <c r="E123" s="1"/>
      <c r="F123" s="1"/>
      <c r="I123" s="110"/>
      <c r="J123" s="6"/>
      <c r="K123" s="1"/>
      <c r="L123" s="1"/>
      <c r="M123" s="1"/>
      <c r="N123" s="1"/>
    </row>
    <row r="124" spans="2:14" x14ac:dyDescent="0.5">
      <c r="B124" s="6"/>
      <c r="C124" s="1"/>
      <c r="D124" s="1"/>
      <c r="E124" s="1"/>
      <c r="F124" s="1"/>
      <c r="I124" s="110"/>
      <c r="J124" s="6"/>
      <c r="K124" s="1"/>
      <c r="L124" s="1"/>
      <c r="M124" s="1"/>
      <c r="N124" s="1"/>
    </row>
    <row r="125" spans="2:14" x14ac:dyDescent="0.5">
      <c r="B125" s="6"/>
      <c r="C125" s="1"/>
      <c r="D125" s="1"/>
      <c r="E125" s="1"/>
      <c r="F125" s="1"/>
      <c r="I125" s="110"/>
      <c r="J125" s="6"/>
      <c r="K125" s="1"/>
      <c r="L125" s="1"/>
      <c r="M125" s="1"/>
      <c r="N125" s="1"/>
    </row>
    <row r="126" spans="2:14" x14ac:dyDescent="0.5">
      <c r="B126" s="6"/>
      <c r="C126" s="1"/>
      <c r="D126" s="1"/>
      <c r="E126" s="1"/>
      <c r="F126" s="1"/>
      <c r="I126" s="110"/>
      <c r="J126" s="6"/>
      <c r="K126" s="1"/>
      <c r="L126" s="1"/>
      <c r="M126" s="1"/>
      <c r="N126" s="1"/>
    </row>
    <row r="127" spans="2:14" x14ac:dyDescent="0.5">
      <c r="B127" s="6"/>
      <c r="C127" s="1"/>
      <c r="D127" s="1"/>
      <c r="E127" s="1"/>
      <c r="F127" s="1"/>
      <c r="I127" s="110"/>
      <c r="J127" s="6"/>
      <c r="K127" s="1"/>
      <c r="L127" s="1"/>
      <c r="M127" s="1"/>
      <c r="N127" s="1"/>
    </row>
    <row r="128" spans="2:14" x14ac:dyDescent="0.5">
      <c r="B128" s="6"/>
      <c r="C128" s="1"/>
      <c r="D128" s="1"/>
      <c r="E128" s="1"/>
      <c r="F128" s="1"/>
      <c r="I128" s="110"/>
      <c r="J128" s="6"/>
      <c r="K128" s="1"/>
      <c r="L128" s="1"/>
      <c r="M128" s="1"/>
      <c r="N128" s="1"/>
    </row>
    <row r="129" spans="2:14" x14ac:dyDescent="0.5">
      <c r="B129" s="6"/>
      <c r="C129" s="1"/>
      <c r="D129" s="1"/>
      <c r="E129" s="1"/>
      <c r="F129" s="1"/>
      <c r="I129" s="110"/>
      <c r="J129" s="6"/>
      <c r="K129" s="1"/>
      <c r="L129" s="1"/>
      <c r="M129" s="1"/>
      <c r="N129" s="1"/>
    </row>
    <row r="130" spans="2:14" x14ac:dyDescent="0.5">
      <c r="B130" s="6"/>
      <c r="C130" s="1"/>
      <c r="D130" s="1"/>
      <c r="E130" s="1"/>
      <c r="F130" s="1"/>
      <c r="I130" s="110"/>
      <c r="J130" s="6"/>
      <c r="K130" s="1"/>
      <c r="L130" s="1"/>
      <c r="M130" s="1"/>
      <c r="N130" s="1"/>
    </row>
    <row r="131" spans="2:14" x14ac:dyDescent="0.5">
      <c r="B131" s="6"/>
      <c r="C131" s="1"/>
      <c r="D131" s="1"/>
      <c r="E131" s="1"/>
      <c r="F131" s="1"/>
      <c r="I131" s="110"/>
      <c r="J131" s="6"/>
      <c r="K131" s="1"/>
      <c r="L131" s="1"/>
      <c r="M131" s="1"/>
      <c r="N131" s="1"/>
    </row>
    <row r="132" spans="2:14" x14ac:dyDescent="0.5">
      <c r="B132" s="6"/>
      <c r="C132" s="1"/>
      <c r="D132" s="1"/>
      <c r="E132" s="1"/>
      <c r="F132" s="1"/>
      <c r="I132" s="110"/>
      <c r="J132" s="6"/>
      <c r="K132" s="1"/>
      <c r="L132" s="1"/>
      <c r="M132" s="1"/>
      <c r="N132" s="1"/>
    </row>
    <row r="133" spans="2:14" x14ac:dyDescent="0.5">
      <c r="B133" s="6"/>
      <c r="C133" s="1"/>
      <c r="D133" s="1"/>
      <c r="E133" s="1"/>
      <c r="F133" s="1"/>
      <c r="I133" s="110"/>
      <c r="J133" s="6"/>
      <c r="K133" s="1"/>
      <c r="L133" s="1"/>
      <c r="M133" s="1"/>
      <c r="N133" s="1"/>
    </row>
    <row r="134" spans="2:14" x14ac:dyDescent="0.5">
      <c r="B134" s="6"/>
      <c r="C134" s="1"/>
      <c r="D134" s="1"/>
      <c r="E134" s="1"/>
      <c r="F134" s="1"/>
      <c r="I134" s="110"/>
      <c r="J134" s="6"/>
      <c r="K134" s="1"/>
      <c r="L134" s="1"/>
      <c r="M134" s="1"/>
      <c r="N134" s="1"/>
    </row>
    <row r="135" spans="2:14" x14ac:dyDescent="0.5">
      <c r="B135" s="6"/>
      <c r="C135" s="1"/>
      <c r="D135" s="1"/>
      <c r="E135" s="1"/>
      <c r="F135" s="1"/>
      <c r="I135" s="110"/>
      <c r="J135" s="6"/>
      <c r="K135" s="1"/>
      <c r="L135" s="1"/>
      <c r="M135" s="1"/>
      <c r="N135" s="1"/>
    </row>
    <row r="136" spans="2:14" x14ac:dyDescent="0.5">
      <c r="B136" s="6"/>
      <c r="C136" s="1"/>
      <c r="D136" s="1"/>
      <c r="E136" s="1"/>
      <c r="F136" s="1"/>
      <c r="I136" s="110"/>
      <c r="J136" s="6"/>
      <c r="K136" s="1"/>
      <c r="L136" s="1"/>
      <c r="M136" s="1"/>
      <c r="N136" s="1"/>
    </row>
    <row r="137" spans="2:14" x14ac:dyDescent="0.5">
      <c r="B137" s="6"/>
      <c r="C137" s="1"/>
      <c r="D137" s="1"/>
      <c r="E137" s="1"/>
      <c r="F137" s="1"/>
      <c r="I137" s="110"/>
      <c r="J137" s="6"/>
      <c r="K137" s="1"/>
      <c r="L137" s="1"/>
      <c r="M137" s="1"/>
      <c r="N137" s="1"/>
    </row>
    <row r="138" spans="2:14" x14ac:dyDescent="0.5">
      <c r="B138" s="6"/>
      <c r="C138" s="1"/>
      <c r="D138" s="1"/>
      <c r="E138" s="1"/>
      <c r="F138" s="1"/>
      <c r="I138" s="110"/>
      <c r="J138" s="6"/>
      <c r="K138" s="1"/>
      <c r="L138" s="1"/>
      <c r="M138" s="1"/>
      <c r="N138" s="1"/>
    </row>
    <row r="139" spans="2:14" x14ac:dyDescent="0.5">
      <c r="B139" s="6"/>
      <c r="C139" s="1"/>
      <c r="D139" s="1"/>
      <c r="E139" s="1"/>
      <c r="F139" s="1"/>
      <c r="I139" s="110"/>
      <c r="J139" s="6"/>
      <c r="K139" s="1"/>
      <c r="L139" s="1"/>
      <c r="M139" s="1"/>
      <c r="N139" s="1"/>
    </row>
    <row r="140" spans="2:14" x14ac:dyDescent="0.5">
      <c r="B140" s="6"/>
      <c r="C140" s="1"/>
      <c r="D140" s="1"/>
      <c r="E140" s="1"/>
      <c r="F140" s="1"/>
      <c r="I140" s="110"/>
      <c r="J140" s="6"/>
      <c r="K140" s="1"/>
      <c r="L140" s="1"/>
      <c r="M140" s="1"/>
      <c r="N140" s="1"/>
    </row>
    <row r="141" spans="2:14" x14ac:dyDescent="0.5">
      <c r="B141" s="6"/>
      <c r="C141" s="1"/>
      <c r="D141" s="1"/>
      <c r="E141" s="1"/>
      <c r="F141" s="1"/>
      <c r="I141" s="110"/>
      <c r="J141" s="6"/>
      <c r="K141" s="1"/>
      <c r="L141" s="1"/>
      <c r="M141" s="1"/>
      <c r="N141" s="1"/>
    </row>
    <row r="142" spans="2:14" x14ac:dyDescent="0.5">
      <c r="B142" s="6"/>
      <c r="C142" s="1"/>
      <c r="D142" s="1"/>
      <c r="E142" s="1"/>
      <c r="F142" s="1"/>
      <c r="I142" s="110"/>
      <c r="J142" s="6"/>
      <c r="K142" s="1"/>
      <c r="L142" s="1"/>
      <c r="M142" s="1"/>
      <c r="N142" s="1"/>
    </row>
    <row r="143" spans="2:14" x14ac:dyDescent="0.5">
      <c r="B143" s="6"/>
      <c r="C143" s="1"/>
      <c r="D143" s="1"/>
      <c r="E143" s="1"/>
      <c r="F143" s="1"/>
      <c r="I143" s="110"/>
      <c r="J143" s="6"/>
      <c r="K143" s="1"/>
      <c r="L143" s="1"/>
      <c r="M143" s="1"/>
      <c r="N143" s="1"/>
    </row>
    <row r="144" spans="2:14" x14ac:dyDescent="0.5">
      <c r="B144" s="6"/>
      <c r="C144" s="1"/>
      <c r="D144" s="1"/>
      <c r="E144" s="1"/>
      <c r="F144" s="1"/>
      <c r="I144" s="110"/>
      <c r="J144" s="6"/>
      <c r="K144" s="1"/>
      <c r="L144" s="1"/>
      <c r="M144" s="1"/>
      <c r="N144" s="1"/>
    </row>
    <row r="145" spans="2:14" x14ac:dyDescent="0.5">
      <c r="B145" s="6"/>
      <c r="C145" s="1"/>
      <c r="D145" s="1"/>
      <c r="E145" s="1"/>
      <c r="F145" s="1"/>
      <c r="I145" s="110"/>
      <c r="J145" s="6"/>
      <c r="K145" s="1"/>
      <c r="L145" s="1"/>
      <c r="M145" s="1"/>
      <c r="N145" s="1"/>
    </row>
    <row r="146" spans="2:14" x14ac:dyDescent="0.5">
      <c r="B146" s="6"/>
      <c r="C146" s="1"/>
      <c r="D146" s="1"/>
      <c r="E146" s="1"/>
      <c r="F146" s="1"/>
      <c r="I146" s="110"/>
      <c r="J146" s="6"/>
      <c r="K146" s="1"/>
      <c r="L146" s="1"/>
      <c r="M146" s="1"/>
      <c r="N146" s="1"/>
    </row>
    <row r="147" spans="2:14" x14ac:dyDescent="0.5">
      <c r="B147" s="6"/>
      <c r="C147" s="1"/>
      <c r="D147" s="1"/>
      <c r="E147" s="1"/>
      <c r="F147" s="1"/>
      <c r="I147" s="110"/>
      <c r="J147" s="6"/>
      <c r="K147" s="1"/>
      <c r="L147" s="1"/>
      <c r="M147" s="1"/>
      <c r="N147" s="1"/>
    </row>
    <row r="148" spans="2:14" x14ac:dyDescent="0.5">
      <c r="B148" s="6"/>
      <c r="C148" s="1"/>
      <c r="D148" s="1"/>
      <c r="E148" s="1"/>
      <c r="F148" s="1"/>
      <c r="I148" s="110"/>
      <c r="J148" s="6"/>
      <c r="K148" s="1"/>
      <c r="L148" s="1"/>
      <c r="M148" s="1"/>
      <c r="N148" s="1"/>
    </row>
    <row r="149" spans="2:14" x14ac:dyDescent="0.5">
      <c r="B149" s="6"/>
      <c r="C149" s="1"/>
      <c r="D149" s="1"/>
      <c r="E149" s="1"/>
      <c r="F149" s="1"/>
      <c r="I149" s="110"/>
      <c r="J149" s="6"/>
      <c r="K149" s="1"/>
      <c r="L149" s="1"/>
      <c r="M149" s="1"/>
      <c r="N149" s="1"/>
    </row>
    <row r="150" spans="2:14" x14ac:dyDescent="0.5">
      <c r="B150" s="6"/>
      <c r="C150" s="1"/>
      <c r="D150" s="1"/>
      <c r="E150" s="1"/>
      <c r="F150" s="1"/>
      <c r="I150" s="110"/>
      <c r="J150" s="6"/>
      <c r="K150" s="1"/>
      <c r="L150" s="1"/>
      <c r="M150" s="1"/>
      <c r="N150" s="1"/>
    </row>
    <row r="151" spans="2:14" x14ac:dyDescent="0.5">
      <c r="B151" s="6"/>
      <c r="C151" s="1"/>
      <c r="D151" s="1"/>
      <c r="E151" s="1"/>
      <c r="F151" s="1"/>
      <c r="I151" s="110"/>
      <c r="J151" s="6"/>
      <c r="K151" s="1"/>
      <c r="L151" s="1"/>
      <c r="M151" s="1"/>
      <c r="N151" s="1"/>
    </row>
    <row r="152" spans="2:14" x14ac:dyDescent="0.5">
      <c r="B152" s="6"/>
      <c r="C152" s="1"/>
      <c r="D152" s="1"/>
      <c r="E152" s="1"/>
      <c r="F152" s="1"/>
      <c r="I152" s="110"/>
      <c r="J152" s="6"/>
      <c r="K152" s="1"/>
      <c r="L152" s="1"/>
      <c r="M152" s="1"/>
      <c r="N152" s="1"/>
    </row>
    <row r="153" spans="2:14" x14ac:dyDescent="0.5">
      <c r="B153" s="6"/>
      <c r="C153" s="1"/>
      <c r="D153" s="1"/>
      <c r="E153" s="1"/>
      <c r="F153" s="1"/>
      <c r="I153" s="110"/>
      <c r="J153" s="6"/>
      <c r="K153" s="1"/>
      <c r="L153" s="1"/>
      <c r="M153" s="1"/>
      <c r="N153" s="1"/>
    </row>
    <row r="154" spans="2:14" x14ac:dyDescent="0.5">
      <c r="B154" s="6"/>
      <c r="C154" s="1"/>
      <c r="D154" s="1"/>
      <c r="E154" s="1"/>
      <c r="F154" s="1"/>
      <c r="I154" s="110"/>
      <c r="J154" s="6"/>
      <c r="K154" s="1"/>
      <c r="L154" s="1"/>
      <c r="M154" s="1"/>
      <c r="N154" s="1"/>
    </row>
    <row r="155" spans="2:14" x14ac:dyDescent="0.5">
      <c r="B155" s="6"/>
      <c r="C155" s="1"/>
      <c r="D155" s="1"/>
      <c r="E155" s="1"/>
      <c r="F155" s="1"/>
      <c r="I155" s="110"/>
      <c r="J155" s="6"/>
      <c r="K155" s="1"/>
      <c r="L155" s="1"/>
      <c r="M155" s="1"/>
      <c r="N155" s="1"/>
    </row>
    <row r="156" spans="2:14" x14ac:dyDescent="0.5">
      <c r="B156" s="6"/>
      <c r="C156" s="1"/>
      <c r="D156" s="1"/>
      <c r="E156" s="1"/>
      <c r="F156" s="1"/>
      <c r="I156" s="110"/>
      <c r="J156" s="6"/>
      <c r="K156" s="1"/>
      <c r="L156" s="1"/>
      <c r="M156" s="1"/>
      <c r="N156" s="1"/>
    </row>
    <row r="157" spans="2:14" x14ac:dyDescent="0.5">
      <c r="B157" s="6"/>
      <c r="C157" s="1"/>
      <c r="D157" s="1"/>
      <c r="E157" s="1"/>
      <c r="F157" s="1"/>
      <c r="I157" s="110"/>
      <c r="J157" s="6"/>
      <c r="K157" s="1"/>
      <c r="L157" s="1"/>
      <c r="M157" s="1"/>
      <c r="N157" s="1"/>
    </row>
    <row r="158" spans="2:14" x14ac:dyDescent="0.5">
      <c r="B158" s="6"/>
      <c r="C158" s="1"/>
      <c r="D158" s="1"/>
      <c r="E158" s="1"/>
      <c r="F158" s="1"/>
      <c r="I158" s="110"/>
      <c r="J158" s="6"/>
      <c r="K158" s="1"/>
      <c r="L158" s="1"/>
      <c r="M158" s="1"/>
      <c r="N158" s="1"/>
    </row>
    <row r="159" spans="2:14" x14ac:dyDescent="0.5">
      <c r="B159" s="6"/>
      <c r="C159" s="1"/>
      <c r="D159" s="1"/>
      <c r="E159" s="1"/>
      <c r="F159" s="1"/>
      <c r="I159" s="110"/>
      <c r="J159" s="6"/>
      <c r="K159" s="1"/>
      <c r="L159" s="1"/>
      <c r="M159" s="1"/>
      <c r="N159" s="1"/>
    </row>
    <row r="160" spans="2:14" x14ac:dyDescent="0.5">
      <c r="B160" s="6"/>
      <c r="C160" s="1"/>
      <c r="D160" s="1"/>
      <c r="E160" s="1"/>
      <c r="F160" s="1"/>
      <c r="I160" s="110"/>
      <c r="J160" s="6"/>
      <c r="K160" s="1"/>
      <c r="L160" s="1"/>
      <c r="M160" s="1"/>
      <c r="N160" s="1"/>
    </row>
    <row r="161" spans="2:14" x14ac:dyDescent="0.5">
      <c r="B161" s="6"/>
      <c r="C161" s="1"/>
      <c r="D161" s="1"/>
      <c r="E161" s="1"/>
      <c r="F161" s="1"/>
      <c r="I161" s="110"/>
      <c r="J161" s="6"/>
      <c r="K161" s="1"/>
      <c r="L161" s="1"/>
      <c r="M161" s="1"/>
      <c r="N161" s="1"/>
    </row>
    <row r="162" spans="2:14" x14ac:dyDescent="0.5">
      <c r="B162" s="6"/>
      <c r="C162" s="1"/>
      <c r="D162" s="1"/>
      <c r="E162" s="1"/>
      <c r="F162" s="1"/>
      <c r="I162" s="110"/>
      <c r="J162" s="6"/>
      <c r="K162" s="1"/>
      <c r="L162" s="1"/>
      <c r="M162" s="1"/>
      <c r="N162" s="1"/>
    </row>
    <row r="163" spans="2:14" x14ac:dyDescent="0.5">
      <c r="B163" s="6"/>
      <c r="C163" s="1"/>
      <c r="D163" s="1"/>
      <c r="E163" s="1"/>
      <c r="F163" s="1"/>
      <c r="I163" s="110"/>
      <c r="J163" s="6"/>
      <c r="K163" s="1"/>
      <c r="L163" s="1"/>
      <c r="M163" s="1"/>
      <c r="N163" s="1"/>
    </row>
    <row r="164" spans="2:14" x14ac:dyDescent="0.5">
      <c r="B164" s="6"/>
      <c r="C164" s="1"/>
      <c r="D164" s="1"/>
      <c r="E164" s="1"/>
      <c r="F164" s="1"/>
      <c r="I164" s="110"/>
      <c r="J164" s="6"/>
      <c r="K164" s="1"/>
      <c r="L164" s="1"/>
      <c r="M164" s="1"/>
      <c r="N164" s="1"/>
    </row>
    <row r="165" spans="2:14" x14ac:dyDescent="0.5">
      <c r="B165" s="6"/>
      <c r="C165" s="1"/>
      <c r="D165" s="1"/>
      <c r="E165" s="1"/>
      <c r="F165" s="1"/>
      <c r="I165" s="110"/>
      <c r="J165" s="6"/>
      <c r="K165" s="1"/>
      <c r="L165" s="1"/>
      <c r="M165" s="1"/>
      <c r="N165" s="1"/>
    </row>
    <row r="166" spans="2:14" x14ac:dyDescent="0.5">
      <c r="B166" s="6"/>
      <c r="C166" s="1"/>
      <c r="D166" s="1"/>
      <c r="E166" s="1"/>
      <c r="F166" s="1"/>
      <c r="I166" s="110"/>
      <c r="J166" s="6"/>
      <c r="K166" s="1"/>
      <c r="L166" s="1"/>
      <c r="M166" s="1"/>
      <c r="N166" s="1"/>
    </row>
    <row r="167" spans="2:14" x14ac:dyDescent="0.5">
      <c r="B167" s="6"/>
      <c r="C167" s="1"/>
      <c r="D167" s="1"/>
      <c r="E167" s="1"/>
      <c r="F167" s="1"/>
      <c r="I167" s="110"/>
      <c r="J167" s="6"/>
      <c r="K167" s="1"/>
      <c r="L167" s="1"/>
      <c r="M167" s="1"/>
      <c r="N167" s="1"/>
    </row>
    <row r="168" spans="2:14" x14ac:dyDescent="0.5">
      <c r="B168" s="6"/>
      <c r="C168" s="1"/>
      <c r="D168" s="1"/>
      <c r="E168" s="1"/>
      <c r="F168" s="1"/>
      <c r="I168" s="110"/>
      <c r="J168" s="6"/>
      <c r="K168" s="1"/>
      <c r="L168" s="1"/>
      <c r="M168" s="1"/>
      <c r="N168" s="1"/>
    </row>
    <row r="169" spans="2:14" x14ac:dyDescent="0.5">
      <c r="B169" s="6"/>
      <c r="C169" s="1"/>
      <c r="D169" s="1"/>
      <c r="E169" s="1"/>
      <c r="F169" s="1"/>
      <c r="I169" s="110"/>
      <c r="J169" s="6"/>
      <c r="K169" s="1"/>
      <c r="L169" s="1"/>
      <c r="M169" s="1"/>
      <c r="N169" s="1"/>
    </row>
    <row r="170" spans="2:14" x14ac:dyDescent="0.5">
      <c r="B170" s="6"/>
      <c r="C170" s="1"/>
      <c r="D170" s="1"/>
      <c r="E170" s="1"/>
      <c r="F170" s="1"/>
      <c r="I170" s="110"/>
      <c r="J170" s="6"/>
      <c r="K170" s="1"/>
      <c r="L170" s="1"/>
      <c r="M170" s="1"/>
      <c r="N170" s="1"/>
    </row>
    <row r="171" spans="2:14" x14ac:dyDescent="0.5">
      <c r="B171" s="6"/>
      <c r="C171" s="1"/>
      <c r="D171" s="1"/>
      <c r="E171" s="1"/>
      <c r="F171" s="1"/>
      <c r="I171" s="110"/>
      <c r="J171" s="6"/>
      <c r="K171" s="1"/>
      <c r="L171" s="1"/>
      <c r="M171" s="1"/>
      <c r="N171" s="1"/>
    </row>
    <row r="172" spans="2:14" x14ac:dyDescent="0.5">
      <c r="B172" s="6"/>
      <c r="C172" s="1"/>
      <c r="D172" s="1"/>
      <c r="E172" s="1"/>
      <c r="F172" s="1"/>
      <c r="I172" s="110"/>
      <c r="J172" s="6"/>
      <c r="K172" s="1"/>
      <c r="L172" s="1"/>
      <c r="M172" s="1"/>
      <c r="N172" s="1"/>
    </row>
    <row r="173" spans="2:14" x14ac:dyDescent="0.5">
      <c r="B173" s="6"/>
      <c r="C173" s="1"/>
      <c r="D173" s="1"/>
      <c r="E173" s="1"/>
      <c r="F173" s="1"/>
      <c r="I173" s="110"/>
      <c r="J173" s="6"/>
      <c r="K173" s="1"/>
      <c r="L173" s="1"/>
      <c r="M173" s="1"/>
      <c r="N173" s="1"/>
    </row>
    <row r="174" spans="2:14" x14ac:dyDescent="0.5">
      <c r="B174" s="6"/>
      <c r="C174" s="1"/>
      <c r="D174" s="1"/>
      <c r="E174" s="1"/>
      <c r="F174" s="1"/>
      <c r="I174" s="110"/>
      <c r="J174" s="6"/>
      <c r="K174" s="1"/>
      <c r="L174" s="1"/>
      <c r="M174" s="1"/>
      <c r="N174" s="1"/>
    </row>
    <row r="175" spans="2:14" x14ac:dyDescent="0.5">
      <c r="B175" s="6"/>
      <c r="C175" s="1"/>
      <c r="D175" s="1"/>
      <c r="E175" s="1"/>
      <c r="F175" s="1"/>
      <c r="I175" s="110"/>
      <c r="J175" s="6"/>
      <c r="K175" s="1"/>
      <c r="L175" s="1"/>
      <c r="M175" s="1"/>
      <c r="N175" s="1"/>
    </row>
    <row r="176" spans="2:14" x14ac:dyDescent="0.5">
      <c r="B176" s="6"/>
      <c r="C176" s="1"/>
      <c r="D176" s="1"/>
      <c r="E176" s="1"/>
      <c r="F176" s="1"/>
      <c r="I176" s="110"/>
      <c r="J176" s="6"/>
      <c r="K176" s="1"/>
      <c r="L176" s="1"/>
      <c r="M176" s="1"/>
      <c r="N176" s="1"/>
    </row>
    <row r="177" spans="2:14" x14ac:dyDescent="0.5">
      <c r="B177" s="6"/>
      <c r="C177" s="1"/>
      <c r="D177" s="1"/>
      <c r="E177" s="1"/>
      <c r="F177" s="1"/>
      <c r="I177" s="110"/>
      <c r="J177" s="6"/>
      <c r="K177" s="1"/>
      <c r="L177" s="1"/>
      <c r="M177" s="1"/>
      <c r="N177" s="1"/>
    </row>
    <row r="178" spans="2:14" x14ac:dyDescent="0.5">
      <c r="B178" s="6"/>
      <c r="C178" s="1"/>
      <c r="D178" s="1"/>
      <c r="E178" s="1"/>
      <c r="F178" s="1"/>
      <c r="I178" s="110"/>
      <c r="J178" s="6"/>
      <c r="K178" s="1"/>
      <c r="L178" s="1"/>
      <c r="M178" s="1"/>
      <c r="N178" s="1"/>
    </row>
    <row r="179" spans="2:14" x14ac:dyDescent="0.5">
      <c r="B179" s="6"/>
      <c r="C179" s="1"/>
      <c r="D179" s="1"/>
      <c r="E179" s="1"/>
      <c r="F179" s="1"/>
      <c r="I179" s="110"/>
      <c r="J179" s="6"/>
      <c r="K179" s="1"/>
      <c r="L179" s="1"/>
      <c r="M179" s="1"/>
      <c r="N179" s="1"/>
    </row>
    <row r="180" spans="2:14" x14ac:dyDescent="0.5">
      <c r="B180" s="6"/>
      <c r="C180" s="1"/>
      <c r="D180" s="1"/>
      <c r="E180" s="1"/>
      <c r="F180" s="1"/>
      <c r="I180" s="110"/>
      <c r="J180" s="6"/>
      <c r="K180" s="1"/>
      <c r="L180" s="1"/>
      <c r="M180" s="1"/>
      <c r="N180" s="1"/>
    </row>
    <row r="181" spans="2:14" x14ac:dyDescent="0.5">
      <c r="B181" s="6"/>
      <c r="C181" s="1"/>
      <c r="D181" s="1"/>
      <c r="E181" s="1"/>
      <c r="F181" s="1"/>
      <c r="I181" s="110"/>
      <c r="J181" s="6"/>
      <c r="K181" s="1"/>
      <c r="L181" s="1"/>
      <c r="M181" s="1"/>
      <c r="N181" s="1"/>
    </row>
    <row r="182" spans="2:14" x14ac:dyDescent="0.5">
      <c r="B182" s="6"/>
      <c r="C182" s="1"/>
      <c r="D182" s="1"/>
      <c r="E182" s="1"/>
      <c r="F182" s="1"/>
      <c r="I182" s="110"/>
      <c r="J182" s="6"/>
      <c r="K182" s="1"/>
      <c r="L182" s="1"/>
      <c r="M182" s="1"/>
      <c r="N182" s="1"/>
    </row>
    <row r="183" spans="2:14" x14ac:dyDescent="0.5">
      <c r="B183" s="6"/>
      <c r="C183" s="1"/>
      <c r="D183" s="1"/>
      <c r="E183" s="1"/>
      <c r="F183" s="1"/>
      <c r="I183" s="110"/>
      <c r="J183" s="6"/>
      <c r="K183" s="1"/>
      <c r="L183" s="1"/>
      <c r="M183" s="1"/>
      <c r="N183" s="1"/>
    </row>
    <row r="184" spans="2:14" x14ac:dyDescent="0.5">
      <c r="B184" s="6"/>
      <c r="C184" s="1"/>
      <c r="D184" s="1"/>
      <c r="E184" s="1"/>
      <c r="F184" s="1"/>
      <c r="I184" s="110"/>
      <c r="J184" s="6"/>
      <c r="K184" s="1"/>
      <c r="L184" s="1"/>
      <c r="M184" s="1"/>
      <c r="N184" s="1"/>
    </row>
    <row r="185" spans="2:14" x14ac:dyDescent="0.5">
      <c r="B185" s="6"/>
      <c r="C185" s="1"/>
      <c r="D185" s="1"/>
      <c r="E185" s="1"/>
      <c r="F185" s="1"/>
      <c r="I185" s="110"/>
      <c r="J185" s="6"/>
      <c r="K185" s="1"/>
      <c r="L185" s="1"/>
      <c r="M185" s="1"/>
      <c r="N185" s="1"/>
    </row>
    <row r="186" spans="2:14" x14ac:dyDescent="0.5">
      <c r="B186" s="6"/>
      <c r="C186" s="1"/>
      <c r="D186" s="1"/>
      <c r="E186" s="1"/>
      <c r="F186" s="1"/>
      <c r="I186" s="110"/>
      <c r="J186" s="6"/>
      <c r="K186" s="1"/>
      <c r="L186" s="1"/>
      <c r="M186" s="1"/>
      <c r="N186" s="1"/>
    </row>
    <row r="187" spans="2:14" x14ac:dyDescent="0.5">
      <c r="B187" s="6"/>
      <c r="C187" s="1"/>
      <c r="D187" s="1"/>
      <c r="E187" s="1"/>
      <c r="F187" s="1"/>
      <c r="I187" s="110"/>
      <c r="J187" s="6"/>
      <c r="K187" s="1"/>
      <c r="L187" s="1"/>
      <c r="M187" s="1"/>
      <c r="N187" s="1"/>
    </row>
    <row r="188" spans="2:14" x14ac:dyDescent="0.5">
      <c r="B188" s="6"/>
      <c r="C188" s="1"/>
      <c r="D188" s="1"/>
      <c r="E188" s="1"/>
      <c r="F188" s="1"/>
      <c r="I188" s="110"/>
      <c r="J188" s="6"/>
      <c r="K188" s="1"/>
      <c r="L188" s="1"/>
      <c r="M188" s="1"/>
      <c r="N188" s="1"/>
    </row>
    <row r="189" spans="2:14" x14ac:dyDescent="0.5">
      <c r="B189" s="6"/>
      <c r="C189" s="1"/>
      <c r="D189" s="1"/>
      <c r="E189" s="1"/>
      <c r="F189" s="1"/>
      <c r="I189" s="110"/>
      <c r="J189" s="6"/>
      <c r="K189" s="1"/>
      <c r="L189" s="1"/>
      <c r="M189" s="1"/>
      <c r="N189" s="1"/>
    </row>
    <row r="190" spans="2:14" x14ac:dyDescent="0.5">
      <c r="B190" s="6"/>
      <c r="C190" s="1"/>
      <c r="D190" s="1"/>
      <c r="E190" s="1"/>
      <c r="F190" s="1"/>
      <c r="I190" s="110"/>
      <c r="J190" s="6"/>
      <c r="K190" s="1"/>
      <c r="L190" s="1"/>
      <c r="M190" s="1"/>
      <c r="N190" s="1"/>
    </row>
    <row r="191" spans="2:14" x14ac:dyDescent="0.5">
      <c r="B191" s="6"/>
      <c r="C191" s="1"/>
      <c r="D191" s="1"/>
      <c r="E191" s="1"/>
      <c r="F191" s="1"/>
      <c r="I191" s="110"/>
      <c r="J191" s="6"/>
      <c r="K191" s="1"/>
      <c r="L191" s="1"/>
      <c r="M191" s="1"/>
      <c r="N191" s="1"/>
    </row>
    <row r="192" spans="2:14" x14ac:dyDescent="0.5">
      <c r="B192" s="6"/>
      <c r="C192" s="1"/>
      <c r="D192" s="1"/>
      <c r="E192" s="1"/>
      <c r="F192" s="1"/>
      <c r="I192" s="110"/>
      <c r="J192" s="6"/>
      <c r="K192" s="1"/>
      <c r="L192" s="1"/>
      <c r="M192" s="1"/>
      <c r="N192" s="1"/>
    </row>
    <row r="193" spans="2:14" x14ac:dyDescent="0.5">
      <c r="B193" s="6"/>
      <c r="C193" s="1"/>
      <c r="D193" s="1"/>
      <c r="E193" s="1"/>
      <c r="F193" s="1"/>
      <c r="I193" s="110"/>
      <c r="J193" s="6"/>
      <c r="K193" s="1"/>
      <c r="L193" s="1"/>
      <c r="M193" s="1"/>
      <c r="N193" s="1"/>
    </row>
    <row r="194" spans="2:14" x14ac:dyDescent="0.5">
      <c r="B194" s="6"/>
      <c r="C194" s="1"/>
      <c r="D194" s="1"/>
      <c r="E194" s="1"/>
      <c r="F194" s="1"/>
      <c r="I194" s="110"/>
      <c r="J194" s="6"/>
      <c r="K194" s="1"/>
      <c r="L194" s="1"/>
      <c r="M194" s="1"/>
      <c r="N194" s="1"/>
    </row>
    <row r="195" spans="2:14" x14ac:dyDescent="0.5">
      <c r="B195" s="6"/>
      <c r="C195" s="1"/>
      <c r="D195" s="1"/>
      <c r="E195" s="1"/>
      <c r="F195" s="1"/>
      <c r="I195" s="110"/>
      <c r="J195" s="6"/>
      <c r="K195" s="1"/>
      <c r="L195" s="1"/>
      <c r="M195" s="1"/>
      <c r="N195" s="1"/>
    </row>
    <row r="196" spans="2:14" x14ac:dyDescent="0.5">
      <c r="B196" s="6"/>
      <c r="C196" s="1"/>
      <c r="D196" s="1"/>
      <c r="E196" s="1"/>
      <c r="F196" s="1"/>
      <c r="I196" s="110"/>
      <c r="J196" s="6"/>
      <c r="K196" s="1"/>
      <c r="L196" s="1"/>
      <c r="M196" s="1"/>
      <c r="N196" s="1"/>
    </row>
    <row r="197" spans="2:14" x14ac:dyDescent="0.5">
      <c r="B197" s="6"/>
      <c r="C197" s="1"/>
      <c r="D197" s="1"/>
      <c r="E197" s="1"/>
      <c r="F197" s="1"/>
      <c r="I197" s="110"/>
      <c r="J197" s="6"/>
      <c r="K197" s="1"/>
      <c r="L197" s="1"/>
      <c r="M197" s="1"/>
      <c r="N197" s="1"/>
    </row>
    <row r="198" spans="2:14" x14ac:dyDescent="0.5">
      <c r="B198" s="6"/>
      <c r="C198" s="1"/>
      <c r="D198" s="1"/>
      <c r="E198" s="1"/>
      <c r="F198" s="1"/>
      <c r="I198" s="110"/>
      <c r="J198" s="6"/>
      <c r="K198" s="1"/>
      <c r="L198" s="1"/>
      <c r="M198" s="1"/>
      <c r="N198" s="1"/>
    </row>
    <row r="199" spans="2:14" x14ac:dyDescent="0.5">
      <c r="B199" s="6"/>
      <c r="C199" s="1"/>
      <c r="D199" s="1"/>
      <c r="E199" s="1"/>
      <c r="F199" s="1"/>
      <c r="I199" s="110"/>
      <c r="J199" s="6"/>
      <c r="K199" s="1"/>
      <c r="L199" s="1"/>
      <c r="M199" s="1"/>
      <c r="N199" s="1"/>
    </row>
    <row r="200" spans="2:14" x14ac:dyDescent="0.5">
      <c r="B200" s="6"/>
      <c r="C200" s="1"/>
      <c r="D200" s="1"/>
      <c r="E200" s="1"/>
      <c r="F200" s="1"/>
      <c r="I200" s="110"/>
      <c r="J200" s="6"/>
      <c r="K200" s="1"/>
      <c r="L200" s="1"/>
      <c r="M200" s="1"/>
      <c r="N200" s="1"/>
    </row>
    <row r="201" spans="2:14" x14ac:dyDescent="0.5">
      <c r="B201" s="6"/>
      <c r="C201" s="1"/>
      <c r="D201" s="1"/>
      <c r="E201" s="1"/>
      <c r="F201" s="1"/>
      <c r="I201" s="110"/>
      <c r="J201" s="6"/>
      <c r="K201" s="1"/>
      <c r="L201" s="1"/>
      <c r="M201" s="1"/>
      <c r="N201" s="1"/>
    </row>
    <row r="202" spans="2:14" x14ac:dyDescent="0.5">
      <c r="B202" s="6"/>
      <c r="C202" s="1"/>
      <c r="D202" s="1"/>
      <c r="E202" s="1"/>
      <c r="F202" s="1"/>
      <c r="I202" s="110"/>
      <c r="J202" s="6"/>
      <c r="K202" s="1"/>
      <c r="L202" s="1"/>
      <c r="M202" s="1"/>
      <c r="N202" s="1"/>
    </row>
    <row r="203" spans="2:14" x14ac:dyDescent="0.5">
      <c r="B203" s="6"/>
      <c r="C203" s="1"/>
      <c r="D203" s="1"/>
      <c r="E203" s="1"/>
      <c r="F203" s="1"/>
      <c r="I203" s="110"/>
      <c r="J203" s="6"/>
      <c r="K203" s="1"/>
      <c r="L203" s="1"/>
      <c r="M203" s="1"/>
      <c r="N203" s="1"/>
    </row>
    <row r="204" spans="2:14" x14ac:dyDescent="0.5">
      <c r="B204" s="6"/>
      <c r="C204" s="1"/>
      <c r="D204" s="1"/>
      <c r="E204" s="1"/>
      <c r="F204" s="1"/>
      <c r="I204" s="110"/>
      <c r="J204" s="6"/>
      <c r="K204" s="1"/>
      <c r="L204" s="1"/>
      <c r="M204" s="1"/>
      <c r="N204" s="1"/>
    </row>
    <row r="205" spans="2:14" x14ac:dyDescent="0.5">
      <c r="B205" s="6"/>
      <c r="C205" s="1"/>
      <c r="D205" s="1"/>
      <c r="E205" s="1"/>
      <c r="F205" s="1"/>
      <c r="I205" s="110"/>
      <c r="J205" s="6"/>
      <c r="K205" s="1"/>
      <c r="L205" s="1"/>
      <c r="M205" s="1"/>
      <c r="N205" s="1"/>
    </row>
    <row r="206" spans="2:14" x14ac:dyDescent="0.5">
      <c r="B206" s="6"/>
      <c r="C206" s="1"/>
      <c r="D206" s="1"/>
      <c r="E206" s="1"/>
      <c r="F206" s="1"/>
      <c r="I206" s="110"/>
      <c r="J206" s="6"/>
      <c r="K206" s="1"/>
      <c r="L206" s="1"/>
      <c r="M206" s="1"/>
      <c r="N206" s="1"/>
    </row>
    <row r="207" spans="2:14" x14ac:dyDescent="0.5">
      <c r="B207" s="6"/>
      <c r="C207" s="1"/>
      <c r="D207" s="1"/>
      <c r="E207" s="1"/>
      <c r="F207" s="1"/>
      <c r="I207" s="110"/>
      <c r="J207" s="6"/>
      <c r="K207" s="1"/>
      <c r="L207" s="1"/>
      <c r="M207" s="1"/>
      <c r="N207" s="1"/>
    </row>
    <row r="208" spans="2:14" x14ac:dyDescent="0.5">
      <c r="B208" s="6"/>
      <c r="C208" s="1"/>
      <c r="D208" s="1"/>
      <c r="E208" s="1"/>
      <c r="F208" s="1"/>
      <c r="I208" s="110"/>
      <c r="J208" s="6"/>
      <c r="K208" s="1"/>
      <c r="L208" s="1"/>
      <c r="M208" s="1"/>
      <c r="N208" s="1"/>
    </row>
    <row r="209" spans="2:14" x14ac:dyDescent="0.5">
      <c r="B209" s="6"/>
      <c r="C209" s="1"/>
      <c r="D209" s="1"/>
      <c r="E209" s="1"/>
      <c r="F209" s="1"/>
      <c r="I209" s="110"/>
      <c r="J209" s="6"/>
      <c r="K209" s="1"/>
      <c r="L209" s="1"/>
      <c r="M209" s="1"/>
      <c r="N209" s="1"/>
    </row>
    <row r="210" spans="2:14" x14ac:dyDescent="0.5">
      <c r="B210" s="6"/>
      <c r="C210" s="1"/>
      <c r="D210" s="1"/>
      <c r="E210" s="1"/>
      <c r="F210" s="1"/>
      <c r="I210" s="110"/>
      <c r="J210" s="6"/>
      <c r="K210" s="1"/>
      <c r="L210" s="1"/>
      <c r="M210" s="1"/>
      <c r="N210" s="1"/>
    </row>
    <row r="211" spans="2:14" x14ac:dyDescent="0.5">
      <c r="B211" s="6"/>
      <c r="C211" s="1"/>
      <c r="D211" s="1"/>
      <c r="E211" s="1"/>
      <c r="F211" s="1"/>
      <c r="I211" s="110"/>
      <c r="J211" s="6"/>
      <c r="K211" s="1"/>
      <c r="L211" s="1"/>
      <c r="M211" s="1"/>
      <c r="N211" s="1"/>
    </row>
    <row r="212" spans="2:14" x14ac:dyDescent="0.5">
      <c r="B212" s="6"/>
      <c r="C212" s="1"/>
      <c r="D212" s="1"/>
      <c r="E212" s="1"/>
      <c r="F212" s="1"/>
      <c r="I212" s="110"/>
      <c r="J212" s="6"/>
      <c r="K212" s="1"/>
      <c r="L212" s="1"/>
      <c r="M212" s="1"/>
      <c r="N212" s="1"/>
    </row>
    <row r="213" spans="2:14" x14ac:dyDescent="0.5">
      <c r="B213" s="6"/>
      <c r="C213" s="1"/>
      <c r="D213" s="1"/>
      <c r="E213" s="1"/>
      <c r="F213" s="1"/>
      <c r="I213" s="110"/>
      <c r="J213" s="6"/>
      <c r="K213" s="1"/>
      <c r="L213" s="1"/>
      <c r="M213" s="1"/>
      <c r="N213" s="1"/>
    </row>
    <row r="214" spans="2:14" x14ac:dyDescent="0.5">
      <c r="B214" s="6"/>
      <c r="C214" s="1"/>
      <c r="D214" s="1"/>
      <c r="E214" s="1"/>
      <c r="F214" s="1"/>
      <c r="I214" s="110"/>
      <c r="J214" s="6"/>
      <c r="K214" s="1"/>
      <c r="L214" s="1"/>
      <c r="M214" s="1"/>
      <c r="N214" s="1"/>
    </row>
    <row r="215" spans="2:14" x14ac:dyDescent="0.5">
      <c r="B215" s="6"/>
      <c r="C215" s="1"/>
      <c r="D215" s="1"/>
      <c r="E215" s="1"/>
      <c r="F215" s="1"/>
      <c r="I215" s="110"/>
      <c r="J215" s="6"/>
      <c r="K215" s="1"/>
      <c r="L215" s="1"/>
      <c r="M215" s="1"/>
      <c r="N215" s="1"/>
    </row>
    <row r="216" spans="2:14" x14ac:dyDescent="0.5">
      <c r="B216" s="6"/>
      <c r="C216" s="1"/>
      <c r="D216" s="1"/>
      <c r="E216" s="1"/>
      <c r="F216" s="1"/>
      <c r="I216" s="110"/>
      <c r="J216" s="6"/>
      <c r="K216" s="1"/>
      <c r="L216" s="1"/>
      <c r="M216" s="1"/>
      <c r="N216" s="1"/>
    </row>
    <row r="217" spans="2:14" x14ac:dyDescent="0.5">
      <c r="B217" s="6"/>
      <c r="C217" s="1"/>
      <c r="D217" s="1"/>
      <c r="E217" s="1"/>
      <c r="F217" s="1"/>
      <c r="I217" s="110"/>
      <c r="J217" s="6"/>
      <c r="K217" s="1"/>
      <c r="L217" s="1"/>
      <c r="M217" s="1"/>
      <c r="N217" s="1"/>
    </row>
    <row r="218" spans="2:14" x14ac:dyDescent="0.5">
      <c r="B218" s="6"/>
      <c r="C218" s="1"/>
      <c r="D218" s="1"/>
      <c r="E218" s="1"/>
      <c r="F218" s="1"/>
      <c r="I218" s="110"/>
      <c r="J218" s="6"/>
      <c r="K218" s="1"/>
      <c r="L218" s="1"/>
      <c r="M218" s="1"/>
      <c r="N218" s="1"/>
    </row>
    <row r="219" spans="2:14" x14ac:dyDescent="0.5">
      <c r="B219" s="6"/>
      <c r="C219" s="1"/>
      <c r="D219" s="1"/>
      <c r="E219" s="1"/>
      <c r="F219" s="1"/>
      <c r="I219" s="110"/>
      <c r="J219" s="6"/>
      <c r="K219" s="1"/>
      <c r="L219" s="1"/>
      <c r="M219" s="1"/>
      <c r="N219" s="1"/>
    </row>
    <row r="220" spans="2:14" x14ac:dyDescent="0.5">
      <c r="B220" s="6"/>
      <c r="C220" s="1"/>
      <c r="D220" s="1"/>
      <c r="E220" s="1"/>
      <c r="F220" s="1"/>
      <c r="I220" s="110"/>
      <c r="J220" s="6"/>
      <c r="K220" s="1"/>
      <c r="L220" s="1"/>
      <c r="M220" s="1"/>
      <c r="N220" s="1"/>
    </row>
    <row r="221" spans="2:14" x14ac:dyDescent="0.5">
      <c r="B221" s="6"/>
      <c r="C221" s="1"/>
      <c r="D221" s="1"/>
      <c r="E221" s="1"/>
      <c r="F221" s="1"/>
      <c r="I221" s="110"/>
      <c r="J221" s="6"/>
      <c r="K221" s="1"/>
      <c r="L221" s="1"/>
      <c r="M221" s="1"/>
      <c r="N221" s="1"/>
    </row>
    <row r="222" spans="2:14" x14ac:dyDescent="0.5">
      <c r="B222" s="6"/>
      <c r="C222" s="1"/>
      <c r="D222" s="1"/>
      <c r="E222" s="1"/>
      <c r="F222" s="1"/>
      <c r="I222" s="110"/>
      <c r="J222" s="6"/>
      <c r="K222" s="1"/>
      <c r="L222" s="1"/>
      <c r="M222" s="1"/>
      <c r="N222" s="1"/>
    </row>
    <row r="223" spans="2:14" x14ac:dyDescent="0.5">
      <c r="B223" s="6"/>
      <c r="C223" s="1"/>
      <c r="D223" s="1"/>
      <c r="E223" s="1"/>
      <c r="F223" s="1"/>
      <c r="I223" s="110"/>
      <c r="J223" s="6"/>
      <c r="K223" s="1"/>
      <c r="L223" s="1"/>
      <c r="M223" s="1"/>
      <c r="N223" s="1"/>
    </row>
    <row r="224" spans="2:14" x14ac:dyDescent="0.5">
      <c r="B224" s="6"/>
      <c r="C224" s="1"/>
      <c r="D224" s="1"/>
      <c r="E224" s="1"/>
      <c r="F224" s="1"/>
      <c r="I224" s="110"/>
      <c r="J224" s="6"/>
      <c r="K224" s="1"/>
      <c r="L224" s="1"/>
      <c r="M224" s="1"/>
      <c r="N224" s="1"/>
    </row>
    <row r="225" spans="2:14" x14ac:dyDescent="0.5">
      <c r="B225" s="6"/>
      <c r="C225" s="1"/>
      <c r="D225" s="1"/>
      <c r="E225" s="1"/>
      <c r="F225" s="1"/>
      <c r="I225" s="110"/>
      <c r="J225" s="6"/>
      <c r="K225" s="1"/>
      <c r="L225" s="1"/>
      <c r="M225" s="1"/>
      <c r="N225" s="1"/>
    </row>
    <row r="226" spans="2:14" x14ac:dyDescent="0.5">
      <c r="B226" s="6"/>
      <c r="C226" s="1"/>
      <c r="D226" s="1"/>
      <c r="E226" s="1"/>
      <c r="F226" s="1"/>
      <c r="I226" s="110"/>
      <c r="J226" s="6"/>
      <c r="K226" s="1"/>
      <c r="L226" s="1"/>
      <c r="M226" s="1"/>
      <c r="N226" s="1"/>
    </row>
    <row r="227" spans="2:14" x14ac:dyDescent="0.5">
      <c r="B227" s="6"/>
      <c r="C227" s="1"/>
      <c r="D227" s="1"/>
      <c r="E227" s="1"/>
      <c r="F227" s="1"/>
      <c r="I227" s="110"/>
      <c r="J227" s="6"/>
      <c r="K227" s="1"/>
      <c r="L227" s="1"/>
      <c r="M227" s="1"/>
      <c r="N227" s="1"/>
    </row>
    <row r="228" spans="2:14" x14ac:dyDescent="0.5">
      <c r="B228" s="6"/>
      <c r="C228" s="1"/>
      <c r="D228" s="1"/>
      <c r="E228" s="1"/>
      <c r="F228" s="1"/>
      <c r="I228" s="110"/>
      <c r="J228" s="6"/>
      <c r="K228" s="1"/>
      <c r="L228" s="1"/>
      <c r="M228" s="1"/>
      <c r="N228" s="1"/>
    </row>
    <row r="229" spans="2:14" x14ac:dyDescent="0.5">
      <c r="B229" s="6"/>
      <c r="C229" s="1"/>
      <c r="D229" s="1"/>
      <c r="E229" s="1"/>
      <c r="F229" s="1"/>
      <c r="I229" s="110"/>
      <c r="J229" s="6"/>
      <c r="K229" s="1"/>
      <c r="L229" s="1"/>
      <c r="M229" s="1"/>
      <c r="N229" s="1"/>
    </row>
    <row r="230" spans="2:14" x14ac:dyDescent="0.5">
      <c r="B230" s="6"/>
      <c r="C230" s="1"/>
      <c r="D230" s="1"/>
      <c r="E230" s="1"/>
      <c r="F230" s="1"/>
      <c r="I230" s="110"/>
      <c r="J230" s="6"/>
      <c r="K230" s="1"/>
      <c r="L230" s="1"/>
      <c r="M230" s="1"/>
      <c r="N230" s="1"/>
    </row>
    <row r="231" spans="2:14" x14ac:dyDescent="0.5">
      <c r="B231" s="6"/>
      <c r="C231" s="1"/>
      <c r="D231" s="1"/>
      <c r="E231" s="1"/>
      <c r="F231" s="1"/>
      <c r="I231" s="110"/>
      <c r="J231" s="6"/>
      <c r="K231" s="1"/>
      <c r="L231" s="1"/>
      <c r="M231" s="1"/>
      <c r="N231" s="1"/>
    </row>
    <row r="232" spans="2:14" x14ac:dyDescent="0.5">
      <c r="B232" s="6"/>
      <c r="C232" s="1"/>
      <c r="D232" s="1"/>
      <c r="E232" s="1"/>
      <c r="F232" s="1"/>
      <c r="I232" s="110"/>
      <c r="J232" s="6"/>
      <c r="K232" s="1"/>
      <c r="L232" s="1"/>
      <c r="M232" s="1"/>
      <c r="N232" s="1"/>
    </row>
    <row r="233" spans="2:14" x14ac:dyDescent="0.5">
      <c r="B233" s="6"/>
      <c r="C233" s="1"/>
      <c r="D233" s="1"/>
      <c r="E233" s="1"/>
      <c r="F233" s="1"/>
      <c r="I233" s="110"/>
      <c r="J233" s="6"/>
      <c r="K233" s="1"/>
      <c r="L233" s="1"/>
      <c r="M233" s="1"/>
      <c r="N233" s="1"/>
    </row>
    <row r="234" spans="2:14" x14ac:dyDescent="0.5">
      <c r="B234" s="6"/>
      <c r="C234" s="1"/>
      <c r="D234" s="1"/>
      <c r="E234" s="1"/>
      <c r="F234" s="1"/>
      <c r="I234" s="110"/>
      <c r="J234" s="6"/>
      <c r="K234" s="1"/>
      <c r="L234" s="1"/>
      <c r="M234" s="1"/>
      <c r="N234" s="1"/>
    </row>
    <row r="235" spans="2:14" x14ac:dyDescent="0.5">
      <c r="B235" s="6"/>
      <c r="C235" s="1"/>
      <c r="D235" s="1"/>
      <c r="E235" s="1"/>
      <c r="F235" s="1"/>
      <c r="I235" s="110"/>
      <c r="J235" s="6"/>
      <c r="K235" s="1"/>
      <c r="L235" s="1"/>
      <c r="M235" s="1"/>
      <c r="N235" s="1"/>
    </row>
    <row r="236" spans="2:14" x14ac:dyDescent="0.5">
      <c r="B236" s="6"/>
      <c r="C236" s="1"/>
      <c r="D236" s="1"/>
      <c r="E236" s="1"/>
      <c r="F236" s="1"/>
      <c r="I236" s="110"/>
      <c r="J236" s="6"/>
      <c r="K236" s="1"/>
      <c r="L236" s="1"/>
      <c r="M236" s="1"/>
      <c r="N236" s="1"/>
    </row>
    <row r="237" spans="2:14" x14ac:dyDescent="0.5">
      <c r="B237" s="6"/>
      <c r="C237" s="1"/>
      <c r="D237" s="1"/>
      <c r="E237" s="1"/>
      <c r="F237" s="1"/>
      <c r="I237" s="110"/>
      <c r="J237" s="6"/>
      <c r="K237" s="1"/>
      <c r="L237" s="1"/>
      <c r="M237" s="1"/>
      <c r="N237" s="1"/>
    </row>
    <row r="238" spans="2:14" x14ac:dyDescent="0.5">
      <c r="B238" s="6"/>
      <c r="C238" s="1"/>
      <c r="D238" s="1"/>
      <c r="E238" s="1"/>
      <c r="F238" s="1"/>
      <c r="I238" s="110"/>
      <c r="J238" s="6"/>
      <c r="K238" s="1"/>
      <c r="L238" s="1"/>
      <c r="M238" s="1"/>
      <c r="N238" s="1"/>
    </row>
    <row r="239" spans="2:14" x14ac:dyDescent="0.5">
      <c r="B239" s="6"/>
      <c r="C239" s="1"/>
      <c r="D239" s="1"/>
      <c r="E239" s="1"/>
      <c r="F239" s="1"/>
      <c r="I239" s="110"/>
      <c r="J239" s="6"/>
      <c r="K239" s="1"/>
      <c r="L239" s="1"/>
      <c r="M239" s="1"/>
      <c r="N239" s="1"/>
    </row>
    <row r="240" spans="2:14" x14ac:dyDescent="0.5">
      <c r="B240" s="6"/>
      <c r="C240" s="1"/>
      <c r="D240" s="1"/>
      <c r="E240" s="1"/>
      <c r="F240" s="1"/>
      <c r="I240" s="110"/>
      <c r="J240" s="6"/>
      <c r="K240" s="1"/>
      <c r="L240" s="1"/>
      <c r="M240" s="1"/>
      <c r="N240" s="1"/>
    </row>
    <row r="241" spans="2:14" x14ac:dyDescent="0.5">
      <c r="B241" s="6"/>
      <c r="C241" s="1"/>
      <c r="D241" s="1"/>
      <c r="E241" s="1"/>
      <c r="F241" s="1"/>
      <c r="I241" s="110"/>
      <c r="J241" s="6"/>
      <c r="K241" s="1"/>
      <c r="L241" s="1"/>
      <c r="M241" s="1"/>
      <c r="N241" s="1"/>
    </row>
    <row r="242" spans="2:14" x14ac:dyDescent="0.5">
      <c r="B242" s="6"/>
      <c r="C242" s="1"/>
      <c r="D242" s="1"/>
      <c r="E242" s="1"/>
      <c r="F242" s="1"/>
      <c r="I242" s="110"/>
      <c r="J242" s="6"/>
      <c r="K242" s="1"/>
      <c r="L242" s="1"/>
      <c r="M242" s="1"/>
      <c r="N242" s="1"/>
    </row>
    <row r="243" spans="2:14" x14ac:dyDescent="0.5">
      <c r="B243" s="6"/>
      <c r="C243" s="1"/>
      <c r="D243" s="1"/>
      <c r="E243" s="1"/>
      <c r="F243" s="1"/>
      <c r="I243" s="110"/>
      <c r="J243" s="6"/>
      <c r="K243" s="1"/>
      <c r="L243" s="1"/>
      <c r="M243" s="1"/>
      <c r="N243" s="1"/>
    </row>
    <row r="244" spans="2:14" x14ac:dyDescent="0.5">
      <c r="B244" s="6"/>
      <c r="C244" s="1"/>
      <c r="D244" s="1"/>
      <c r="E244" s="1"/>
      <c r="F244" s="1"/>
      <c r="I244" s="110"/>
      <c r="J244" s="6"/>
      <c r="K244" s="1"/>
      <c r="L244" s="1"/>
      <c r="M244" s="1"/>
      <c r="N244" s="1"/>
    </row>
    <row r="245" spans="2:14" x14ac:dyDescent="0.5">
      <c r="B245" s="6"/>
      <c r="C245" s="1"/>
      <c r="D245" s="1"/>
      <c r="E245" s="1"/>
      <c r="F245" s="1"/>
      <c r="I245" s="110"/>
      <c r="J245" s="6"/>
      <c r="K245" s="1"/>
      <c r="L245" s="1"/>
      <c r="M245" s="1"/>
      <c r="N245" s="1"/>
    </row>
    <row r="246" spans="2:14" x14ac:dyDescent="0.5">
      <c r="B246" s="6"/>
      <c r="C246" s="1"/>
      <c r="D246" s="1"/>
      <c r="E246" s="1"/>
      <c r="F246" s="1"/>
      <c r="I246" s="110"/>
      <c r="J246" s="6"/>
      <c r="K246" s="1"/>
      <c r="L246" s="1"/>
      <c r="M246" s="1"/>
      <c r="N246" s="1"/>
    </row>
    <row r="247" spans="2:14" x14ac:dyDescent="0.5">
      <c r="B247" s="6"/>
      <c r="C247" s="1"/>
      <c r="D247" s="1"/>
      <c r="E247" s="1"/>
      <c r="F247" s="1"/>
      <c r="I247" s="110"/>
      <c r="J247" s="6"/>
      <c r="K247" s="1"/>
      <c r="L247" s="1"/>
      <c r="M247" s="1"/>
      <c r="N247" s="1"/>
    </row>
    <row r="248" spans="2:14" x14ac:dyDescent="0.5">
      <c r="B248" s="6"/>
      <c r="C248" s="1"/>
      <c r="D248" s="1"/>
      <c r="E248" s="1"/>
      <c r="F248" s="1"/>
      <c r="I248" s="110"/>
      <c r="J248" s="6"/>
      <c r="K248" s="1"/>
      <c r="L248" s="1"/>
      <c r="M248" s="1"/>
      <c r="N248" s="1"/>
    </row>
    <row r="249" spans="2:14" x14ac:dyDescent="0.5">
      <c r="B249" s="6"/>
      <c r="C249" s="1"/>
      <c r="D249" s="1"/>
      <c r="E249" s="1"/>
      <c r="F249" s="1"/>
      <c r="I249" s="110"/>
      <c r="J249" s="6"/>
      <c r="K249" s="1"/>
      <c r="L249" s="1"/>
      <c r="M249" s="1"/>
      <c r="N249" s="1"/>
    </row>
    <row r="250" spans="2:14" x14ac:dyDescent="0.5">
      <c r="B250" s="6"/>
      <c r="C250" s="1"/>
      <c r="D250" s="1"/>
      <c r="E250" s="1"/>
      <c r="F250" s="1"/>
      <c r="I250" s="110"/>
      <c r="J250" s="6"/>
      <c r="K250" s="1"/>
      <c r="L250" s="1"/>
      <c r="M250" s="1"/>
      <c r="N250" s="1"/>
    </row>
    <row r="251" spans="2:14" x14ac:dyDescent="0.5">
      <c r="B251" s="6"/>
      <c r="C251" s="1"/>
      <c r="D251" s="1"/>
      <c r="E251" s="1"/>
      <c r="F251" s="1"/>
      <c r="I251" s="110"/>
      <c r="J251" s="6"/>
      <c r="K251" s="1"/>
      <c r="L251" s="1"/>
      <c r="M251" s="1"/>
      <c r="N251" s="1"/>
    </row>
    <row r="252" spans="2:14" x14ac:dyDescent="0.5">
      <c r="B252" s="6"/>
      <c r="C252" s="1"/>
      <c r="D252" s="1"/>
      <c r="E252" s="1"/>
      <c r="F252" s="1"/>
      <c r="I252" s="110"/>
      <c r="J252" s="6"/>
      <c r="K252" s="1"/>
      <c r="L252" s="1"/>
      <c r="M252" s="1"/>
      <c r="N252" s="1"/>
    </row>
    <row r="253" spans="2:14" x14ac:dyDescent="0.5">
      <c r="B253" s="6"/>
      <c r="C253" s="1"/>
      <c r="D253" s="1"/>
      <c r="E253" s="1"/>
      <c r="F253" s="1"/>
      <c r="I253" s="110"/>
      <c r="J253" s="6"/>
      <c r="K253" s="1"/>
      <c r="L253" s="1"/>
      <c r="M253" s="1"/>
      <c r="N253" s="1"/>
    </row>
    <row r="254" spans="2:14" x14ac:dyDescent="0.5">
      <c r="B254" s="6"/>
      <c r="C254" s="1"/>
      <c r="D254" s="1"/>
      <c r="E254" s="1"/>
      <c r="F254" s="1"/>
      <c r="I254" s="110"/>
      <c r="J254" s="6"/>
      <c r="K254" s="1"/>
      <c r="L254" s="1"/>
      <c r="M254" s="1"/>
      <c r="N254" s="1"/>
    </row>
    <row r="255" spans="2:14" x14ac:dyDescent="0.5">
      <c r="B255" s="6"/>
      <c r="C255" s="1"/>
      <c r="D255" s="1"/>
      <c r="E255" s="1"/>
      <c r="F255" s="1"/>
      <c r="I255" s="110"/>
      <c r="J255" s="6"/>
      <c r="K255" s="1"/>
      <c r="L255" s="1"/>
      <c r="M255" s="1"/>
      <c r="N255" s="1"/>
    </row>
    <row r="256" spans="2:14" x14ac:dyDescent="0.5">
      <c r="B256" s="6"/>
      <c r="C256" s="1"/>
      <c r="D256" s="1"/>
      <c r="E256" s="1"/>
      <c r="F256" s="1"/>
      <c r="I256" s="110"/>
      <c r="J256" s="6"/>
      <c r="K256" s="1"/>
      <c r="L256" s="1"/>
      <c r="M256" s="1"/>
      <c r="N256" s="1"/>
    </row>
    <row r="257" spans="2:14" x14ac:dyDescent="0.5">
      <c r="B257" s="6"/>
      <c r="C257" s="1"/>
      <c r="D257" s="1"/>
      <c r="E257" s="1"/>
      <c r="F257" s="1"/>
      <c r="I257" s="110"/>
      <c r="J257" s="6"/>
      <c r="K257" s="1"/>
      <c r="L257" s="1"/>
      <c r="M257" s="1"/>
      <c r="N257" s="1"/>
    </row>
    <row r="258" spans="2:14" x14ac:dyDescent="0.5">
      <c r="B258" s="6"/>
      <c r="C258" s="1"/>
      <c r="D258" s="1"/>
      <c r="E258" s="1"/>
      <c r="F258" s="1"/>
      <c r="I258" s="110"/>
      <c r="J258" s="6"/>
      <c r="K258" s="1"/>
      <c r="L258" s="1"/>
      <c r="M258" s="1"/>
      <c r="N258" s="1"/>
    </row>
    <row r="259" spans="2:14" x14ac:dyDescent="0.5">
      <c r="B259" s="6"/>
      <c r="C259" s="1"/>
      <c r="D259" s="1"/>
      <c r="E259" s="1"/>
      <c r="F259" s="1"/>
      <c r="I259" s="110"/>
      <c r="J259" s="6"/>
      <c r="K259" s="1"/>
      <c r="L259" s="1"/>
      <c r="M259" s="1"/>
      <c r="N259" s="1"/>
    </row>
    <row r="260" spans="2:14" x14ac:dyDescent="0.5">
      <c r="B260" s="6"/>
      <c r="C260" s="1"/>
      <c r="D260" s="1"/>
      <c r="E260" s="1"/>
      <c r="F260" s="1"/>
      <c r="I260" s="110"/>
      <c r="J260" s="6"/>
      <c r="K260" s="1"/>
      <c r="L260" s="1"/>
      <c r="M260" s="1"/>
      <c r="N260" s="1"/>
    </row>
    <row r="261" spans="2:14" x14ac:dyDescent="0.5">
      <c r="B261" s="6"/>
      <c r="C261" s="1"/>
      <c r="D261" s="1"/>
      <c r="E261" s="1"/>
      <c r="F261" s="1"/>
      <c r="I261" s="110"/>
      <c r="J261" s="6"/>
      <c r="K261" s="1"/>
      <c r="L261" s="1"/>
      <c r="M261" s="1"/>
      <c r="N261" s="1"/>
    </row>
    <row r="262" spans="2:14" x14ac:dyDescent="0.5">
      <c r="B262" s="6"/>
      <c r="C262" s="1"/>
      <c r="D262" s="1"/>
      <c r="E262" s="1"/>
      <c r="F262" s="1"/>
      <c r="I262" s="110"/>
      <c r="J262" s="6"/>
      <c r="K262" s="1"/>
      <c r="L262" s="1"/>
      <c r="M262" s="1"/>
      <c r="N262" s="1"/>
    </row>
    <row r="263" spans="2:14" x14ac:dyDescent="0.5">
      <c r="B263" s="6"/>
      <c r="C263" s="1"/>
      <c r="D263" s="1"/>
      <c r="E263" s="1"/>
      <c r="F263" s="1"/>
      <c r="I263" s="110"/>
      <c r="J263" s="6"/>
      <c r="K263" s="1"/>
      <c r="L263" s="1"/>
      <c r="M263" s="1"/>
      <c r="N263" s="1"/>
    </row>
    <row r="264" spans="2:14" x14ac:dyDescent="0.5">
      <c r="B264" s="6"/>
      <c r="C264" s="1"/>
      <c r="D264" s="1"/>
      <c r="E264" s="1"/>
      <c r="F264" s="1"/>
      <c r="I264" s="110"/>
      <c r="J264" s="6"/>
      <c r="K264" s="1"/>
      <c r="L264" s="1"/>
      <c r="M264" s="1"/>
      <c r="N264" s="1"/>
    </row>
    <row r="265" spans="2:14" x14ac:dyDescent="0.5">
      <c r="B265" s="6"/>
      <c r="C265" s="1"/>
      <c r="D265" s="1"/>
      <c r="E265" s="1"/>
      <c r="F265" s="1"/>
      <c r="I265" s="110"/>
      <c r="J265" s="6"/>
      <c r="K265" s="1"/>
      <c r="L265" s="1"/>
      <c r="M265" s="1"/>
      <c r="N265" s="1"/>
    </row>
    <row r="266" spans="2:14" x14ac:dyDescent="0.5">
      <c r="B266" s="6"/>
      <c r="C266" s="1"/>
      <c r="D266" s="1"/>
      <c r="E266" s="1"/>
      <c r="F266" s="1"/>
      <c r="I266" s="110"/>
      <c r="J266" s="6"/>
      <c r="K266" s="1"/>
      <c r="L266" s="1"/>
      <c r="M266" s="1"/>
      <c r="N266" s="1"/>
    </row>
    <row r="267" spans="2:14" x14ac:dyDescent="0.5">
      <c r="B267" s="6"/>
      <c r="C267" s="1"/>
      <c r="D267" s="1"/>
      <c r="E267" s="1"/>
      <c r="F267" s="1"/>
      <c r="I267" s="110"/>
      <c r="J267" s="6"/>
      <c r="K267" s="1"/>
      <c r="L267" s="1"/>
      <c r="M267" s="1"/>
      <c r="N267" s="1"/>
    </row>
    <row r="268" spans="2:14" x14ac:dyDescent="0.5">
      <c r="B268" s="6"/>
      <c r="C268" s="1"/>
      <c r="D268" s="1"/>
      <c r="E268" s="1"/>
      <c r="F268" s="1"/>
      <c r="I268" s="110"/>
      <c r="J268" s="6"/>
      <c r="K268" s="1"/>
      <c r="L268" s="1"/>
      <c r="M268" s="1"/>
      <c r="N268" s="1"/>
    </row>
    <row r="269" spans="2:14" x14ac:dyDescent="0.5">
      <c r="B269" s="6"/>
      <c r="C269" s="1"/>
      <c r="D269" s="1"/>
      <c r="E269" s="1"/>
      <c r="F269" s="1"/>
      <c r="I269" s="110"/>
      <c r="J269" s="6"/>
      <c r="K269" s="1"/>
      <c r="L269" s="1"/>
      <c r="M269" s="1"/>
      <c r="N269" s="1"/>
    </row>
    <row r="270" spans="2:14" x14ac:dyDescent="0.5">
      <c r="B270" s="6"/>
      <c r="C270" s="1"/>
      <c r="D270" s="1"/>
      <c r="E270" s="1"/>
      <c r="F270" s="1"/>
      <c r="I270" s="110"/>
      <c r="J270" s="6"/>
      <c r="K270" s="1"/>
      <c r="L270" s="1"/>
      <c r="M270" s="1"/>
      <c r="N270" s="1"/>
    </row>
    <row r="271" spans="2:14" x14ac:dyDescent="0.5">
      <c r="B271" s="6"/>
      <c r="C271" s="1"/>
      <c r="D271" s="1"/>
      <c r="E271" s="1"/>
      <c r="F271" s="1"/>
      <c r="I271" s="110"/>
      <c r="J271" s="6"/>
      <c r="K271" s="1"/>
      <c r="L271" s="1"/>
      <c r="M271" s="1"/>
      <c r="N271" s="1"/>
    </row>
    <row r="272" spans="2:14" x14ac:dyDescent="0.5">
      <c r="B272" s="6"/>
      <c r="C272" s="1"/>
      <c r="D272" s="1"/>
      <c r="E272" s="1"/>
      <c r="F272" s="1"/>
      <c r="I272" s="110"/>
      <c r="J272" s="6"/>
      <c r="K272" s="1"/>
      <c r="L272" s="1"/>
      <c r="M272" s="1"/>
      <c r="N272" s="1"/>
    </row>
    <row r="273" spans="2:14" x14ac:dyDescent="0.5">
      <c r="B273" s="6"/>
      <c r="C273" s="1"/>
      <c r="D273" s="1"/>
      <c r="E273" s="1"/>
      <c r="F273" s="1"/>
      <c r="I273" s="110"/>
      <c r="J273" s="6"/>
      <c r="K273" s="1"/>
      <c r="L273" s="1"/>
      <c r="M273" s="1"/>
      <c r="N273" s="1"/>
    </row>
    <row r="274" spans="2:14" x14ac:dyDescent="0.5">
      <c r="B274" s="6"/>
      <c r="C274" s="1"/>
      <c r="D274" s="1"/>
      <c r="E274" s="1"/>
      <c r="F274" s="1"/>
      <c r="I274" s="110"/>
      <c r="J274" s="6"/>
      <c r="K274" s="1"/>
      <c r="L274" s="1"/>
      <c r="M274" s="1"/>
      <c r="N274" s="1"/>
    </row>
    <row r="275" spans="2:14" x14ac:dyDescent="0.5">
      <c r="B275" s="6"/>
      <c r="C275" s="1"/>
      <c r="D275" s="1"/>
      <c r="E275" s="1"/>
      <c r="F275" s="1"/>
      <c r="I275" s="110"/>
      <c r="J275" s="6"/>
      <c r="K275" s="1"/>
      <c r="L275" s="1"/>
      <c r="M275" s="1"/>
      <c r="N275" s="1"/>
    </row>
    <row r="276" spans="2:14" x14ac:dyDescent="0.5">
      <c r="B276" s="6"/>
      <c r="C276" s="1"/>
      <c r="D276" s="1"/>
      <c r="E276" s="1"/>
      <c r="F276" s="1"/>
      <c r="I276" s="110"/>
      <c r="J276" s="6"/>
      <c r="K276" s="1"/>
      <c r="L276" s="1"/>
      <c r="M276" s="1"/>
      <c r="N276" s="1"/>
    </row>
    <row r="277" spans="2:14" x14ac:dyDescent="0.5">
      <c r="B277" s="6"/>
      <c r="C277" s="1"/>
      <c r="D277" s="1"/>
      <c r="E277" s="1"/>
      <c r="F277" s="1"/>
      <c r="I277" s="110"/>
      <c r="J277" s="6"/>
      <c r="K277" s="1"/>
      <c r="L277" s="1"/>
      <c r="M277" s="1"/>
      <c r="N277" s="1"/>
    </row>
    <row r="278" spans="2:14" x14ac:dyDescent="0.5">
      <c r="B278" s="6"/>
      <c r="C278" s="1"/>
      <c r="D278" s="1"/>
      <c r="E278" s="1"/>
      <c r="F278" s="1"/>
      <c r="I278" s="110"/>
      <c r="J278" s="6"/>
      <c r="K278" s="1"/>
      <c r="L278" s="1"/>
      <c r="M278" s="1"/>
      <c r="N278" s="1"/>
    </row>
    <row r="279" spans="2:14" x14ac:dyDescent="0.5">
      <c r="B279" s="6"/>
      <c r="C279" s="1"/>
      <c r="D279" s="1"/>
      <c r="E279" s="1"/>
      <c r="F279" s="1"/>
      <c r="I279" s="110"/>
      <c r="J279" s="6"/>
      <c r="K279" s="1"/>
      <c r="L279" s="1"/>
      <c r="M279" s="1"/>
      <c r="N279" s="1"/>
    </row>
    <row r="280" spans="2:14" x14ac:dyDescent="0.5">
      <c r="B280" s="6"/>
      <c r="C280" s="1"/>
      <c r="D280" s="1"/>
      <c r="E280" s="1"/>
      <c r="F280" s="1"/>
      <c r="I280" s="110"/>
      <c r="J280" s="6"/>
      <c r="K280" s="1"/>
      <c r="L280" s="1"/>
      <c r="M280" s="1"/>
      <c r="N280" s="1"/>
    </row>
    <row r="281" spans="2:14" x14ac:dyDescent="0.5">
      <c r="B281" s="6"/>
      <c r="C281" s="1"/>
      <c r="D281" s="1"/>
      <c r="E281" s="1"/>
      <c r="F281" s="1"/>
      <c r="I281" s="110"/>
      <c r="J281" s="6"/>
      <c r="K281" s="1"/>
      <c r="L281" s="1"/>
      <c r="M281" s="1"/>
      <c r="N281" s="1"/>
    </row>
    <row r="282" spans="2:14" x14ac:dyDescent="0.5">
      <c r="B282" s="6"/>
      <c r="C282" s="1"/>
      <c r="D282" s="1"/>
      <c r="E282" s="1"/>
      <c r="F282" s="1"/>
      <c r="I282" s="110"/>
      <c r="J282" s="6"/>
      <c r="K282" s="1"/>
      <c r="L282" s="1"/>
      <c r="M282" s="1"/>
      <c r="N282" s="1"/>
    </row>
    <row r="283" spans="2:14" x14ac:dyDescent="0.5">
      <c r="B283" s="6"/>
      <c r="C283" s="1"/>
      <c r="D283" s="1"/>
      <c r="E283" s="1"/>
      <c r="F283" s="1"/>
      <c r="I283" s="110"/>
      <c r="J283" s="6"/>
      <c r="K283" s="1"/>
      <c r="L283" s="1"/>
      <c r="M283" s="1"/>
      <c r="N283" s="1"/>
    </row>
    <row r="284" spans="2:14" x14ac:dyDescent="0.5">
      <c r="B284" s="6"/>
      <c r="C284" s="1"/>
      <c r="D284" s="1"/>
      <c r="E284" s="1"/>
      <c r="F284" s="1"/>
      <c r="I284" s="110"/>
      <c r="J284" s="6"/>
      <c r="K284" s="1"/>
      <c r="L284" s="1"/>
      <c r="M284" s="1"/>
      <c r="N284" s="1"/>
    </row>
    <row r="285" spans="2:14" x14ac:dyDescent="0.5">
      <c r="B285" s="6"/>
      <c r="C285" s="1"/>
      <c r="D285" s="1"/>
      <c r="E285" s="1"/>
      <c r="F285" s="1"/>
      <c r="I285" s="110"/>
      <c r="J285" s="6"/>
      <c r="K285" s="1"/>
      <c r="L285" s="1"/>
      <c r="M285" s="1"/>
      <c r="N285" s="1"/>
    </row>
    <row r="286" spans="2:14" x14ac:dyDescent="0.5">
      <c r="B286" s="6"/>
      <c r="C286" s="1"/>
      <c r="D286" s="1"/>
      <c r="E286" s="1"/>
      <c r="F286" s="1"/>
      <c r="I286" s="110"/>
      <c r="J286" s="6"/>
      <c r="K286" s="1"/>
      <c r="L286" s="1"/>
      <c r="M286" s="1"/>
      <c r="N286" s="1"/>
    </row>
    <row r="287" spans="2:14" x14ac:dyDescent="0.5">
      <c r="B287" s="6"/>
      <c r="C287" s="1"/>
      <c r="D287" s="1"/>
      <c r="E287" s="1"/>
      <c r="F287" s="1"/>
      <c r="I287" s="110"/>
      <c r="J287" s="6"/>
      <c r="K287" s="1"/>
      <c r="L287" s="1"/>
      <c r="M287" s="1"/>
      <c r="N287" s="1"/>
    </row>
    <row r="288" spans="2:14" x14ac:dyDescent="0.5">
      <c r="B288" s="6"/>
      <c r="C288" s="1"/>
      <c r="D288" s="1"/>
      <c r="E288" s="1"/>
      <c r="F288" s="1"/>
      <c r="I288" s="110"/>
      <c r="J288" s="6"/>
      <c r="K288" s="1"/>
      <c r="L288" s="1"/>
      <c r="M288" s="1"/>
      <c r="N288" s="1"/>
    </row>
    <row r="289" spans="2:14" x14ac:dyDescent="0.5">
      <c r="B289" s="6"/>
      <c r="C289" s="1"/>
      <c r="D289" s="1"/>
      <c r="E289" s="1"/>
      <c r="F289" s="1"/>
      <c r="I289" s="110"/>
      <c r="J289" s="6"/>
      <c r="K289" s="1"/>
      <c r="L289" s="1"/>
      <c r="M289" s="1"/>
      <c r="N289" s="1"/>
    </row>
    <row r="290" spans="2:14" x14ac:dyDescent="0.5">
      <c r="B290" s="6"/>
      <c r="C290" s="1"/>
      <c r="D290" s="1"/>
      <c r="E290" s="1"/>
      <c r="F290" s="1"/>
      <c r="I290" s="110"/>
      <c r="J290" s="6"/>
      <c r="K290" s="1"/>
      <c r="L290" s="1"/>
      <c r="M290" s="1"/>
      <c r="N290" s="1"/>
    </row>
    <row r="291" spans="2:14" x14ac:dyDescent="0.5">
      <c r="B291" s="6"/>
      <c r="C291" s="1"/>
      <c r="D291" s="1"/>
      <c r="E291" s="1"/>
      <c r="F291" s="1"/>
      <c r="I291" s="110"/>
      <c r="J291" s="6"/>
      <c r="K291" s="1"/>
      <c r="L291" s="1"/>
      <c r="M291" s="1"/>
      <c r="N291" s="1"/>
    </row>
    <row r="292" spans="2:14" x14ac:dyDescent="0.5">
      <c r="B292" s="6"/>
      <c r="C292" s="1"/>
      <c r="D292" s="1"/>
      <c r="E292" s="1"/>
      <c r="F292" s="1"/>
      <c r="I292" s="110"/>
      <c r="J292" s="6"/>
      <c r="K292" s="1"/>
      <c r="L292" s="1"/>
      <c r="M292" s="1"/>
      <c r="N292" s="1"/>
    </row>
    <row r="293" spans="2:14" x14ac:dyDescent="0.5">
      <c r="B293" s="6"/>
      <c r="C293" s="1"/>
      <c r="D293" s="1"/>
      <c r="E293" s="1"/>
      <c r="F293" s="1"/>
      <c r="I293" s="110"/>
      <c r="J293" s="6"/>
      <c r="K293" s="1"/>
      <c r="L293" s="1"/>
      <c r="M293" s="1"/>
      <c r="N293" s="1"/>
    </row>
    <row r="294" spans="2:14" x14ac:dyDescent="0.5">
      <c r="B294" s="6"/>
      <c r="C294" s="1"/>
      <c r="D294" s="1"/>
      <c r="E294" s="1"/>
      <c r="F294" s="1"/>
      <c r="I294" s="110"/>
      <c r="J294" s="6"/>
      <c r="K294" s="1"/>
      <c r="L294" s="1"/>
      <c r="M294" s="1"/>
      <c r="N294" s="1"/>
    </row>
    <row r="295" spans="2:14" x14ac:dyDescent="0.5">
      <c r="B295" s="6"/>
      <c r="C295" s="1"/>
      <c r="D295" s="1"/>
      <c r="E295" s="1"/>
      <c r="F295" s="1"/>
      <c r="I295" s="110"/>
      <c r="J295" s="6"/>
      <c r="K295" s="1"/>
      <c r="L295" s="1"/>
      <c r="M295" s="1"/>
      <c r="N295" s="1"/>
    </row>
    <row r="296" spans="2:14" x14ac:dyDescent="0.5">
      <c r="B296" s="6"/>
      <c r="C296" s="1"/>
      <c r="D296" s="1"/>
      <c r="E296" s="1"/>
      <c r="F296" s="1"/>
      <c r="I296" s="110"/>
      <c r="J296" s="6"/>
      <c r="K296" s="1"/>
      <c r="L296" s="1"/>
      <c r="M296" s="1"/>
      <c r="N296" s="1"/>
    </row>
    <row r="297" spans="2:14" x14ac:dyDescent="0.5">
      <c r="B297" s="6"/>
      <c r="C297" s="1"/>
      <c r="D297" s="1"/>
      <c r="E297" s="1"/>
      <c r="F297" s="1"/>
      <c r="I297" s="110"/>
      <c r="J297" s="6"/>
      <c r="K297" s="1"/>
      <c r="L297" s="1"/>
      <c r="M297" s="1"/>
      <c r="N297" s="1"/>
    </row>
    <row r="298" spans="2:14" x14ac:dyDescent="0.5">
      <c r="B298" s="6"/>
      <c r="C298" s="1"/>
      <c r="D298" s="1"/>
      <c r="E298" s="1"/>
      <c r="F298" s="1"/>
      <c r="I298" s="110"/>
      <c r="J298" s="6"/>
      <c r="K298" s="1"/>
      <c r="L298" s="1"/>
      <c r="M298" s="1"/>
      <c r="N298" s="1"/>
    </row>
    <row r="299" spans="2:14" x14ac:dyDescent="0.5">
      <c r="B299" s="6"/>
      <c r="C299" s="1"/>
      <c r="D299" s="1"/>
      <c r="E299" s="1"/>
      <c r="F299" s="1"/>
      <c r="I299" s="110"/>
      <c r="J299" s="6"/>
      <c r="K299" s="1"/>
      <c r="L299" s="1"/>
      <c r="M299" s="1"/>
      <c r="N299" s="1"/>
    </row>
    <row r="300" spans="2:14" x14ac:dyDescent="0.5">
      <c r="B300" s="6"/>
      <c r="C300" s="1"/>
      <c r="D300" s="1"/>
      <c r="E300" s="1"/>
      <c r="F300" s="1"/>
      <c r="I300" s="110"/>
      <c r="J300" s="6"/>
      <c r="K300" s="1"/>
      <c r="L300" s="1"/>
      <c r="M300" s="1"/>
      <c r="N300" s="1"/>
    </row>
    <row r="301" spans="2:14" x14ac:dyDescent="0.5">
      <c r="B301" s="6"/>
      <c r="C301" s="1"/>
      <c r="D301" s="1"/>
      <c r="E301" s="1"/>
      <c r="F301" s="1"/>
      <c r="I301" s="110"/>
      <c r="J301" s="6"/>
      <c r="K301" s="1"/>
      <c r="L301" s="1"/>
      <c r="M301" s="1"/>
      <c r="N301" s="1"/>
    </row>
    <row r="302" spans="2:14" x14ac:dyDescent="0.5">
      <c r="B302" s="6"/>
      <c r="C302" s="1"/>
      <c r="D302" s="1"/>
      <c r="E302" s="1"/>
      <c r="F302" s="1"/>
      <c r="I302" s="110"/>
      <c r="J302" s="6"/>
      <c r="K302" s="1"/>
      <c r="L302" s="1"/>
      <c r="M302" s="1"/>
      <c r="N302" s="1"/>
    </row>
    <row r="303" spans="2:14" x14ac:dyDescent="0.5">
      <c r="B303" s="6"/>
      <c r="C303" s="1"/>
      <c r="D303" s="1"/>
      <c r="E303" s="1"/>
      <c r="F303" s="1"/>
      <c r="I303" s="110"/>
      <c r="J303" s="6"/>
      <c r="K303" s="1"/>
      <c r="L303" s="1"/>
      <c r="M303" s="1"/>
      <c r="N303" s="1"/>
    </row>
    <row r="304" spans="2:14" x14ac:dyDescent="0.5">
      <c r="B304" s="6"/>
      <c r="C304" s="1"/>
      <c r="D304" s="1"/>
      <c r="E304" s="1"/>
      <c r="F304" s="1"/>
      <c r="I304" s="110"/>
      <c r="J304" s="6"/>
      <c r="K304" s="1"/>
      <c r="L304" s="1"/>
      <c r="M304" s="1"/>
      <c r="N304" s="1"/>
    </row>
    <row r="305" spans="2:14" x14ac:dyDescent="0.5">
      <c r="B305" s="6"/>
      <c r="C305" s="1"/>
      <c r="D305" s="1"/>
      <c r="E305" s="1"/>
      <c r="F305" s="1"/>
      <c r="I305" s="110"/>
      <c r="J305" s="6"/>
      <c r="K305" s="1"/>
      <c r="L305" s="1"/>
      <c r="M305" s="1"/>
      <c r="N305" s="1"/>
    </row>
    <row r="306" spans="2:14" x14ac:dyDescent="0.5">
      <c r="B306" s="6"/>
      <c r="C306" s="1"/>
      <c r="D306" s="1"/>
      <c r="E306" s="1"/>
      <c r="F306" s="1"/>
      <c r="I306" s="110"/>
      <c r="J306" s="6"/>
      <c r="K306" s="1"/>
      <c r="L306" s="1"/>
      <c r="M306" s="1"/>
      <c r="N306" s="1"/>
    </row>
    <row r="307" spans="2:14" x14ac:dyDescent="0.5">
      <c r="B307" s="6"/>
      <c r="C307" s="1"/>
      <c r="D307" s="1"/>
      <c r="E307" s="1"/>
      <c r="F307" s="1"/>
      <c r="I307" s="110"/>
      <c r="J307" s="6"/>
      <c r="K307" s="1"/>
      <c r="L307" s="1"/>
      <c r="M307" s="1"/>
      <c r="N307" s="1"/>
    </row>
    <row r="308" spans="2:14" x14ac:dyDescent="0.5">
      <c r="B308" s="6"/>
      <c r="C308" s="1"/>
      <c r="D308" s="1"/>
      <c r="E308" s="1"/>
      <c r="F308" s="1"/>
      <c r="I308" s="110"/>
      <c r="J308" s="6"/>
      <c r="K308" s="1"/>
      <c r="L308" s="1"/>
      <c r="M308" s="1"/>
      <c r="N308" s="1"/>
    </row>
    <row r="309" spans="2:14" x14ac:dyDescent="0.5">
      <c r="B309" s="6"/>
      <c r="C309" s="1"/>
      <c r="D309" s="1"/>
      <c r="E309" s="1"/>
      <c r="F309" s="1"/>
      <c r="I309" s="110"/>
      <c r="J309" s="6"/>
      <c r="K309" s="1"/>
      <c r="L309" s="1"/>
      <c r="M309" s="1"/>
      <c r="N309" s="1"/>
    </row>
    <row r="310" spans="2:14" x14ac:dyDescent="0.5">
      <c r="B310" s="6"/>
      <c r="C310" s="1"/>
      <c r="D310" s="1"/>
      <c r="E310" s="1"/>
      <c r="F310" s="1"/>
      <c r="I310" s="110"/>
      <c r="J310" s="6"/>
      <c r="K310" s="1"/>
      <c r="L310" s="1"/>
      <c r="M310" s="1"/>
      <c r="N310" s="1"/>
    </row>
    <row r="311" spans="2:14" x14ac:dyDescent="0.5">
      <c r="B311" s="6"/>
      <c r="C311" s="1"/>
      <c r="D311" s="1"/>
      <c r="E311" s="1"/>
      <c r="F311" s="1"/>
      <c r="I311" s="110"/>
      <c r="J311" s="6"/>
      <c r="K311" s="1"/>
      <c r="L311" s="1"/>
      <c r="M311" s="1"/>
      <c r="N311" s="1"/>
    </row>
    <row r="312" spans="2:14" x14ac:dyDescent="0.5">
      <c r="B312" s="6"/>
      <c r="C312" s="1"/>
      <c r="D312" s="1"/>
      <c r="E312" s="1"/>
      <c r="F312" s="1"/>
      <c r="I312" s="110"/>
      <c r="J312" s="6"/>
      <c r="K312" s="1"/>
      <c r="L312" s="1"/>
      <c r="M312" s="1"/>
      <c r="N312" s="1"/>
    </row>
    <row r="313" spans="2:14" x14ac:dyDescent="0.5">
      <c r="B313" s="6"/>
      <c r="C313" s="1"/>
      <c r="D313" s="1"/>
      <c r="E313" s="1"/>
      <c r="F313" s="1"/>
      <c r="I313" s="110"/>
      <c r="J313" s="6"/>
      <c r="K313" s="1"/>
      <c r="L313" s="1"/>
      <c r="M313" s="1"/>
      <c r="N313" s="1"/>
    </row>
    <row r="314" spans="2:14" x14ac:dyDescent="0.5">
      <c r="B314" s="6"/>
      <c r="C314" s="1"/>
      <c r="D314" s="1"/>
      <c r="E314" s="1"/>
      <c r="F314" s="1"/>
      <c r="I314" s="110"/>
      <c r="J314" s="6"/>
      <c r="K314" s="1"/>
      <c r="L314" s="1"/>
      <c r="M314" s="1"/>
      <c r="N314" s="1"/>
    </row>
    <row r="315" spans="2:14" x14ac:dyDescent="0.5">
      <c r="B315" s="6"/>
      <c r="C315" s="1"/>
      <c r="D315" s="1"/>
      <c r="E315" s="1"/>
      <c r="F315" s="1"/>
      <c r="I315" s="110"/>
      <c r="J315" s="6"/>
      <c r="K315" s="1"/>
      <c r="L315" s="1"/>
      <c r="M315" s="1"/>
      <c r="N315" s="1"/>
    </row>
    <row r="316" spans="2:14" x14ac:dyDescent="0.5">
      <c r="B316" s="6"/>
      <c r="C316" s="1"/>
      <c r="D316" s="1"/>
      <c r="E316" s="1"/>
      <c r="F316" s="1"/>
      <c r="I316" s="110"/>
      <c r="J316" s="6"/>
      <c r="K316" s="1"/>
      <c r="L316" s="1"/>
      <c r="M316" s="1"/>
      <c r="N316" s="1"/>
    </row>
    <row r="317" spans="2:14" x14ac:dyDescent="0.5">
      <c r="B317" s="6"/>
      <c r="C317" s="1"/>
      <c r="D317" s="1"/>
      <c r="E317" s="1"/>
      <c r="F317" s="1"/>
      <c r="I317" s="110"/>
      <c r="J317" s="6"/>
      <c r="K317" s="1"/>
      <c r="L317" s="1"/>
      <c r="M317" s="1"/>
      <c r="N317" s="1"/>
    </row>
    <row r="318" spans="2:14" x14ac:dyDescent="0.5">
      <c r="B318" s="6"/>
      <c r="C318" s="1"/>
      <c r="D318" s="1"/>
      <c r="E318" s="1"/>
      <c r="F318" s="1"/>
      <c r="I318" s="110"/>
      <c r="J318" s="6"/>
      <c r="K318" s="1"/>
      <c r="L318" s="1"/>
      <c r="M318" s="1"/>
      <c r="N318" s="1"/>
    </row>
    <row r="319" spans="2:14" x14ac:dyDescent="0.5">
      <c r="B319" s="6"/>
      <c r="C319" s="1"/>
      <c r="D319" s="1"/>
      <c r="E319" s="1"/>
      <c r="F319" s="1"/>
      <c r="I319" s="110"/>
      <c r="J319" s="6"/>
      <c r="K319" s="1"/>
      <c r="L319" s="1"/>
      <c r="M319" s="1"/>
      <c r="N319" s="1"/>
    </row>
    <row r="320" spans="2:14" x14ac:dyDescent="0.5">
      <c r="B320" s="6"/>
      <c r="C320" s="1"/>
      <c r="D320" s="1"/>
      <c r="E320" s="1"/>
      <c r="F320" s="1"/>
      <c r="I320" s="110"/>
      <c r="J320" s="6"/>
      <c r="K320" s="1"/>
      <c r="L320" s="1"/>
      <c r="M320" s="1"/>
      <c r="N320" s="1"/>
    </row>
    <row r="321" spans="2:14" x14ac:dyDescent="0.5">
      <c r="B321" s="6"/>
      <c r="C321" s="1"/>
      <c r="D321" s="1"/>
      <c r="E321" s="1"/>
      <c r="F321" s="1"/>
      <c r="I321" s="110"/>
      <c r="J321" s="6"/>
      <c r="K321" s="1"/>
      <c r="L321" s="1"/>
      <c r="M321" s="1"/>
      <c r="N321" s="1"/>
    </row>
    <row r="322" spans="2:14" x14ac:dyDescent="0.5">
      <c r="B322" s="6"/>
      <c r="C322" s="1"/>
      <c r="D322" s="1"/>
      <c r="E322" s="1"/>
      <c r="F322" s="1"/>
      <c r="I322" s="110"/>
      <c r="J322" s="6"/>
      <c r="K322" s="1"/>
      <c r="L322" s="1"/>
      <c r="M322" s="1"/>
      <c r="N322" s="1"/>
    </row>
    <row r="323" spans="2:14" x14ac:dyDescent="0.5">
      <c r="B323" s="6"/>
      <c r="C323" s="1"/>
      <c r="D323" s="1"/>
      <c r="E323" s="1"/>
      <c r="F323" s="1"/>
      <c r="I323" s="110"/>
      <c r="J323" s="6"/>
      <c r="K323" s="1"/>
      <c r="L323" s="1"/>
      <c r="M323" s="1"/>
      <c r="N323" s="1"/>
    </row>
    <row r="324" spans="2:14" x14ac:dyDescent="0.5">
      <c r="B324" s="6"/>
      <c r="C324" s="1"/>
      <c r="D324" s="1"/>
      <c r="E324" s="1"/>
      <c r="F324" s="1"/>
      <c r="I324" s="110"/>
      <c r="J324" s="6"/>
      <c r="K324" s="1"/>
      <c r="L324" s="1"/>
      <c r="M324" s="1"/>
      <c r="N324" s="1"/>
    </row>
    <row r="325" spans="2:14" x14ac:dyDescent="0.5">
      <c r="B325" s="6"/>
      <c r="C325" s="1"/>
      <c r="D325" s="1"/>
      <c r="E325" s="1"/>
      <c r="F325" s="1"/>
      <c r="I325" s="110"/>
      <c r="J325" s="6"/>
      <c r="K325" s="1"/>
      <c r="L325" s="1"/>
      <c r="M325" s="1"/>
      <c r="N325" s="1"/>
    </row>
    <row r="326" spans="2:14" x14ac:dyDescent="0.5">
      <c r="B326" s="6"/>
      <c r="C326" s="1"/>
      <c r="D326" s="1"/>
      <c r="E326" s="1"/>
      <c r="F326" s="1"/>
      <c r="I326" s="110"/>
      <c r="J326" s="6"/>
      <c r="K326" s="1"/>
      <c r="L326" s="1"/>
      <c r="M326" s="1"/>
      <c r="N326" s="1"/>
    </row>
    <row r="327" spans="2:14" x14ac:dyDescent="0.5">
      <c r="B327" s="6"/>
      <c r="C327" s="1"/>
      <c r="D327" s="1"/>
      <c r="E327" s="1"/>
      <c r="F327" s="1"/>
      <c r="I327" s="110"/>
      <c r="J327" s="6"/>
      <c r="K327" s="1"/>
      <c r="L327" s="1"/>
      <c r="M327" s="1"/>
      <c r="N327" s="1"/>
    </row>
    <row r="328" spans="2:14" x14ac:dyDescent="0.5">
      <c r="B328" s="6"/>
      <c r="C328" s="1"/>
      <c r="D328" s="1"/>
      <c r="E328" s="1"/>
      <c r="F328" s="1"/>
      <c r="I328" s="110"/>
      <c r="J328" s="6"/>
      <c r="K328" s="1"/>
      <c r="L328" s="1"/>
      <c r="M328" s="1"/>
      <c r="N328" s="1"/>
    </row>
    <row r="329" spans="2:14" x14ac:dyDescent="0.5">
      <c r="B329" s="6"/>
      <c r="C329" s="1"/>
      <c r="D329" s="1"/>
      <c r="E329" s="1"/>
      <c r="F329" s="1"/>
      <c r="I329" s="110"/>
      <c r="J329" s="6"/>
      <c r="K329" s="1"/>
      <c r="L329" s="1"/>
      <c r="M329" s="1"/>
      <c r="N329" s="1"/>
    </row>
    <row r="330" spans="2:14" x14ac:dyDescent="0.5">
      <c r="B330" s="6"/>
      <c r="C330" s="1"/>
      <c r="D330" s="1"/>
      <c r="E330" s="1"/>
      <c r="F330" s="1"/>
      <c r="I330" s="110"/>
      <c r="J330" s="6"/>
      <c r="K330" s="1"/>
      <c r="L330" s="1"/>
      <c r="M330" s="1"/>
      <c r="N330" s="1"/>
    </row>
    <row r="331" spans="2:14" x14ac:dyDescent="0.5">
      <c r="B331" s="6"/>
      <c r="C331" s="1"/>
      <c r="D331" s="1"/>
      <c r="E331" s="1"/>
      <c r="F331" s="1"/>
      <c r="I331" s="110"/>
      <c r="J331" s="6"/>
      <c r="K331" s="1"/>
      <c r="L331" s="1"/>
      <c r="M331" s="1"/>
      <c r="N331" s="1"/>
    </row>
    <row r="332" spans="2:14" x14ac:dyDescent="0.5">
      <c r="B332" s="6"/>
      <c r="C332" s="1"/>
      <c r="D332" s="1"/>
      <c r="E332" s="1"/>
      <c r="F332" s="1"/>
      <c r="I332" s="110"/>
      <c r="J332" s="6"/>
      <c r="K332" s="1"/>
      <c r="L332" s="1"/>
      <c r="M332" s="1"/>
      <c r="N332" s="1"/>
    </row>
    <row r="333" spans="2:14" x14ac:dyDescent="0.5">
      <c r="B333" s="6"/>
      <c r="C333" s="1"/>
      <c r="D333" s="1"/>
      <c r="E333" s="1"/>
      <c r="F333" s="1"/>
      <c r="I333" s="110"/>
      <c r="J333" s="6"/>
      <c r="K333" s="1"/>
      <c r="L333" s="1"/>
      <c r="M333" s="1"/>
      <c r="N333" s="1"/>
    </row>
    <row r="334" spans="2:14" x14ac:dyDescent="0.5">
      <c r="B334" s="6"/>
      <c r="C334" s="1"/>
      <c r="D334" s="1"/>
      <c r="E334" s="1"/>
      <c r="F334" s="1"/>
      <c r="I334" s="110"/>
      <c r="J334" s="6"/>
      <c r="K334" s="1"/>
      <c r="L334" s="1"/>
      <c r="M334" s="1"/>
      <c r="N334" s="1"/>
    </row>
    <row r="335" spans="2:14" x14ac:dyDescent="0.5">
      <c r="B335" s="6"/>
      <c r="C335" s="1"/>
      <c r="D335" s="1"/>
      <c r="E335" s="1"/>
      <c r="F335" s="1"/>
      <c r="I335" s="110"/>
      <c r="J335" s="6"/>
      <c r="K335" s="1"/>
      <c r="L335" s="1"/>
      <c r="M335" s="1"/>
      <c r="N335" s="1"/>
    </row>
    <row r="336" spans="2:14" x14ac:dyDescent="0.5">
      <c r="B336" s="6"/>
      <c r="C336" s="1"/>
      <c r="D336" s="1"/>
      <c r="E336" s="1"/>
      <c r="F336" s="1"/>
      <c r="I336" s="110"/>
      <c r="J336" s="6"/>
      <c r="K336" s="1"/>
      <c r="L336" s="1"/>
      <c r="M336" s="1"/>
      <c r="N336" s="1"/>
    </row>
    <row r="337" spans="2:14" x14ac:dyDescent="0.5">
      <c r="B337" s="6"/>
      <c r="C337" s="1"/>
      <c r="D337" s="1"/>
      <c r="E337" s="1"/>
      <c r="F337" s="1"/>
      <c r="I337" s="110"/>
      <c r="J337" s="6"/>
      <c r="K337" s="1"/>
      <c r="L337" s="1"/>
      <c r="M337" s="1"/>
      <c r="N337" s="1"/>
    </row>
    <row r="338" spans="2:14" x14ac:dyDescent="0.5">
      <c r="B338" s="6"/>
      <c r="C338" s="1"/>
      <c r="D338" s="1"/>
      <c r="E338" s="1"/>
      <c r="F338" s="1"/>
      <c r="I338" s="110"/>
      <c r="J338" s="6"/>
      <c r="K338" s="1"/>
      <c r="L338" s="1"/>
      <c r="M338" s="1"/>
      <c r="N338" s="1"/>
    </row>
    <row r="339" spans="2:14" x14ac:dyDescent="0.5">
      <c r="B339" s="6"/>
      <c r="C339" s="1"/>
      <c r="D339" s="1"/>
      <c r="E339" s="1"/>
      <c r="F339" s="1"/>
      <c r="I339" s="110"/>
      <c r="J339" s="6"/>
      <c r="K339" s="1"/>
      <c r="L339" s="1"/>
      <c r="M339" s="1"/>
      <c r="N339" s="1"/>
    </row>
    <row r="340" spans="2:14" x14ac:dyDescent="0.5">
      <c r="B340" s="6"/>
      <c r="C340" s="1"/>
      <c r="D340" s="1"/>
      <c r="E340" s="1"/>
      <c r="F340" s="1"/>
      <c r="I340" s="110"/>
      <c r="J340" s="6"/>
      <c r="K340" s="1"/>
      <c r="L340" s="1"/>
      <c r="M340" s="1"/>
      <c r="N340" s="1"/>
    </row>
    <row r="341" spans="2:14" x14ac:dyDescent="0.5">
      <c r="B341" s="6"/>
      <c r="C341" s="1"/>
      <c r="D341" s="1"/>
      <c r="E341" s="1"/>
      <c r="F341" s="1"/>
      <c r="I341" s="110"/>
      <c r="J341" s="6"/>
      <c r="K341" s="1"/>
      <c r="L341" s="1"/>
      <c r="M341" s="1"/>
      <c r="N341" s="1"/>
    </row>
    <row r="342" spans="2:14" x14ac:dyDescent="0.5">
      <c r="B342" s="6"/>
      <c r="C342" s="1"/>
      <c r="D342" s="1"/>
      <c r="E342" s="1"/>
      <c r="F342" s="1"/>
      <c r="I342" s="110"/>
      <c r="J342" s="6"/>
      <c r="K342" s="1"/>
      <c r="L342" s="1"/>
      <c r="M342" s="1"/>
      <c r="N342" s="1"/>
    </row>
    <row r="343" spans="2:14" x14ac:dyDescent="0.5">
      <c r="B343" s="6"/>
      <c r="C343" s="1"/>
      <c r="D343" s="1"/>
      <c r="E343" s="1"/>
      <c r="F343" s="1"/>
      <c r="I343" s="110"/>
      <c r="J343" s="6"/>
      <c r="K343" s="1"/>
      <c r="L343" s="1"/>
      <c r="M343" s="1"/>
      <c r="N343" s="1"/>
    </row>
    <row r="344" spans="2:14" x14ac:dyDescent="0.5">
      <c r="B344" s="6"/>
      <c r="C344" s="1"/>
      <c r="D344" s="1"/>
      <c r="E344" s="1"/>
      <c r="F344" s="1"/>
      <c r="I344" s="110"/>
      <c r="J344" s="6"/>
      <c r="K344" s="1"/>
      <c r="L344" s="1"/>
      <c r="M344" s="1"/>
      <c r="N344" s="1"/>
    </row>
    <row r="345" spans="2:14" x14ac:dyDescent="0.5">
      <c r="B345" s="6"/>
      <c r="C345" s="1"/>
      <c r="D345" s="1"/>
      <c r="E345" s="1"/>
      <c r="F345" s="1"/>
      <c r="I345" s="110"/>
      <c r="J345" s="6"/>
      <c r="K345" s="1"/>
      <c r="L345" s="1"/>
      <c r="M345" s="1"/>
      <c r="N345" s="1"/>
    </row>
    <row r="346" spans="2:14" x14ac:dyDescent="0.5">
      <c r="B346" s="6"/>
      <c r="C346" s="1"/>
      <c r="D346" s="1"/>
      <c r="E346" s="1"/>
      <c r="F346" s="1"/>
      <c r="I346" s="110"/>
      <c r="J346" s="6"/>
      <c r="K346" s="1"/>
      <c r="L346" s="1"/>
      <c r="M346" s="1"/>
      <c r="N346" s="1"/>
    </row>
    <row r="347" spans="2:14" x14ac:dyDescent="0.5">
      <c r="B347" s="6"/>
      <c r="C347" s="1"/>
      <c r="D347" s="1"/>
      <c r="E347" s="1"/>
      <c r="F347" s="1"/>
      <c r="I347" s="110"/>
      <c r="J347" s="6"/>
      <c r="K347" s="1"/>
      <c r="L347" s="1"/>
      <c r="M347" s="1"/>
      <c r="N347" s="1"/>
    </row>
    <row r="348" spans="2:14" x14ac:dyDescent="0.5">
      <c r="B348" s="6"/>
      <c r="C348" s="1"/>
      <c r="D348" s="1"/>
      <c r="E348" s="1"/>
      <c r="F348" s="1"/>
      <c r="I348" s="110"/>
      <c r="J348" s="6"/>
      <c r="K348" s="1"/>
      <c r="L348" s="1"/>
      <c r="M348" s="1"/>
      <c r="N348" s="1"/>
    </row>
    <row r="349" spans="2:14" x14ac:dyDescent="0.5">
      <c r="B349" s="6"/>
      <c r="C349" s="1"/>
      <c r="D349" s="1"/>
      <c r="E349" s="1"/>
      <c r="F349" s="1"/>
      <c r="I349" s="110"/>
      <c r="J349" s="6"/>
      <c r="K349" s="1"/>
      <c r="L349" s="1"/>
      <c r="M349" s="1"/>
      <c r="N349" s="1"/>
    </row>
    <row r="350" spans="2:14" x14ac:dyDescent="0.5">
      <c r="B350" s="6"/>
      <c r="C350" s="1"/>
      <c r="D350" s="1"/>
      <c r="E350" s="1"/>
      <c r="F350" s="1"/>
      <c r="I350" s="110"/>
      <c r="J350" s="6"/>
      <c r="K350" s="1"/>
      <c r="L350" s="1"/>
      <c r="M350" s="1"/>
      <c r="N350" s="1"/>
    </row>
    <row r="351" spans="2:14" x14ac:dyDescent="0.5">
      <c r="B351" s="6"/>
      <c r="C351" s="1"/>
      <c r="D351" s="1"/>
      <c r="E351" s="1"/>
      <c r="F351" s="1"/>
      <c r="I351" s="110"/>
      <c r="J351" s="6"/>
      <c r="K351" s="1"/>
      <c r="L351" s="1"/>
      <c r="M351" s="1"/>
      <c r="N351" s="1"/>
    </row>
    <row r="352" spans="2:14" x14ac:dyDescent="0.5">
      <c r="B352" s="6"/>
      <c r="C352" s="1"/>
      <c r="D352" s="1"/>
      <c r="E352" s="1"/>
      <c r="F352" s="1"/>
      <c r="I352" s="110"/>
      <c r="J352" s="6"/>
      <c r="K352" s="1"/>
      <c r="L352" s="1"/>
      <c r="M352" s="1"/>
      <c r="N352" s="1"/>
    </row>
    <row r="353" spans="2:14" x14ac:dyDescent="0.5">
      <c r="B353" s="6"/>
      <c r="C353" s="1"/>
      <c r="D353" s="1"/>
      <c r="E353" s="1"/>
      <c r="F353" s="1"/>
      <c r="I353" s="110"/>
      <c r="J353" s="6"/>
      <c r="K353" s="1"/>
      <c r="L353" s="1"/>
      <c r="M353" s="1"/>
      <c r="N353" s="1"/>
    </row>
    <row r="354" spans="2:14" x14ac:dyDescent="0.5">
      <c r="B354" s="6"/>
      <c r="C354" s="1"/>
      <c r="D354" s="1"/>
      <c r="E354" s="1"/>
      <c r="F354" s="1"/>
      <c r="I354" s="110"/>
      <c r="J354" s="6"/>
      <c r="K354" s="1"/>
      <c r="L354" s="1"/>
      <c r="M354" s="1"/>
      <c r="N354" s="1"/>
    </row>
    <row r="355" spans="2:14" x14ac:dyDescent="0.5">
      <c r="B355" s="6"/>
      <c r="C355" s="1"/>
      <c r="D355" s="1"/>
      <c r="E355" s="1"/>
      <c r="F355" s="1"/>
      <c r="I355" s="110"/>
      <c r="J355" s="6"/>
      <c r="K355" s="1"/>
      <c r="L355" s="1"/>
      <c r="M355" s="1"/>
      <c r="N355" s="1"/>
    </row>
    <row r="356" spans="2:14" x14ac:dyDescent="0.5">
      <c r="B356" s="6"/>
      <c r="C356" s="1"/>
      <c r="D356" s="1"/>
      <c r="E356" s="1"/>
      <c r="F356" s="1"/>
      <c r="I356" s="110"/>
      <c r="J356" s="6"/>
      <c r="K356" s="1"/>
      <c r="L356" s="1"/>
      <c r="M356" s="1"/>
      <c r="N356" s="1"/>
    </row>
    <row r="357" spans="2:14" x14ac:dyDescent="0.5">
      <c r="B357" s="6"/>
      <c r="C357" s="1"/>
      <c r="D357" s="1"/>
      <c r="E357" s="1"/>
      <c r="F357" s="1"/>
      <c r="I357" s="110"/>
      <c r="J357" s="6"/>
      <c r="K357" s="1"/>
      <c r="L357" s="1"/>
      <c r="M357" s="1"/>
      <c r="N357" s="1"/>
    </row>
    <row r="358" spans="2:14" x14ac:dyDescent="0.5">
      <c r="B358" s="6"/>
      <c r="C358" s="1"/>
      <c r="D358" s="1"/>
      <c r="E358" s="1"/>
      <c r="F358" s="1"/>
      <c r="I358" s="110"/>
      <c r="J358" s="6"/>
      <c r="K358" s="1"/>
      <c r="L358" s="1"/>
      <c r="M358" s="1"/>
      <c r="N358" s="1"/>
    </row>
    <row r="359" spans="2:14" x14ac:dyDescent="0.5">
      <c r="B359" s="6"/>
      <c r="C359" s="1"/>
      <c r="D359" s="1"/>
      <c r="E359" s="1"/>
      <c r="F359" s="1"/>
      <c r="I359" s="110"/>
      <c r="J359" s="6"/>
      <c r="K359" s="1"/>
      <c r="L359" s="1"/>
      <c r="M359" s="1"/>
      <c r="N359" s="1"/>
    </row>
    <row r="360" spans="2:14" x14ac:dyDescent="0.5">
      <c r="B360" s="6"/>
      <c r="C360" s="1"/>
      <c r="D360" s="1"/>
      <c r="E360" s="1"/>
      <c r="F360" s="1"/>
      <c r="I360" s="110"/>
      <c r="J360" s="6"/>
      <c r="K360" s="1"/>
      <c r="L360" s="1"/>
      <c r="M360" s="1"/>
      <c r="N360" s="1"/>
    </row>
    <row r="361" spans="2:14" x14ac:dyDescent="0.5">
      <c r="B361" s="6"/>
      <c r="C361" s="1"/>
      <c r="D361" s="1"/>
      <c r="E361" s="1"/>
      <c r="F361" s="1"/>
      <c r="I361" s="110"/>
      <c r="J361" s="6"/>
      <c r="K361" s="1"/>
      <c r="L361" s="1"/>
      <c r="M361" s="1"/>
      <c r="N361" s="1"/>
    </row>
    <row r="362" spans="2:14" x14ac:dyDescent="0.5">
      <c r="B362" s="6"/>
      <c r="C362" s="1"/>
      <c r="D362" s="1"/>
      <c r="E362" s="1"/>
      <c r="F362" s="1"/>
      <c r="I362" s="110"/>
      <c r="J362" s="6"/>
      <c r="K362" s="1"/>
      <c r="L362" s="1"/>
      <c r="M362" s="1"/>
      <c r="N362" s="1"/>
    </row>
    <row r="363" spans="2:14" x14ac:dyDescent="0.5">
      <c r="B363" s="6"/>
      <c r="C363" s="1"/>
      <c r="D363" s="1"/>
      <c r="E363" s="1"/>
      <c r="F363" s="1"/>
      <c r="I363" s="110"/>
      <c r="J363" s="6"/>
      <c r="K363" s="1"/>
      <c r="L363" s="1"/>
      <c r="M363" s="1"/>
      <c r="N363" s="1"/>
    </row>
    <row r="364" spans="2:14" x14ac:dyDescent="0.5">
      <c r="B364" s="6"/>
      <c r="C364" s="1"/>
      <c r="D364" s="1"/>
      <c r="E364" s="1"/>
      <c r="F364" s="1"/>
      <c r="I364" s="110"/>
      <c r="J364" s="6"/>
      <c r="K364" s="1"/>
      <c r="L364" s="1"/>
      <c r="M364" s="1"/>
      <c r="N364" s="1"/>
    </row>
    <row r="365" spans="2:14" x14ac:dyDescent="0.5">
      <c r="B365" s="6"/>
      <c r="C365" s="1"/>
      <c r="D365" s="1"/>
      <c r="E365" s="1"/>
      <c r="F365" s="1"/>
      <c r="I365" s="110"/>
      <c r="J365" s="6"/>
      <c r="K365" s="1"/>
      <c r="L365" s="1"/>
      <c r="M365" s="1"/>
      <c r="N365" s="1"/>
    </row>
    <row r="366" spans="2:14" x14ac:dyDescent="0.5">
      <c r="B366" s="6"/>
      <c r="C366" s="1"/>
      <c r="D366" s="1"/>
      <c r="E366" s="1"/>
      <c r="F366" s="1"/>
      <c r="I366" s="111"/>
      <c r="J366" s="6"/>
      <c r="K366" s="1"/>
      <c r="L366" s="1"/>
      <c r="M366" s="1"/>
      <c r="N366" s="1"/>
    </row>
    <row r="367" spans="2:14" x14ac:dyDescent="0.5">
      <c r="B367" s="6"/>
      <c r="C367" s="1"/>
      <c r="D367" s="1"/>
      <c r="E367" s="1"/>
      <c r="F367" s="1"/>
      <c r="I367" s="111"/>
      <c r="J367" s="6"/>
      <c r="K367" s="1"/>
      <c r="L367" s="1"/>
      <c r="M367" s="1"/>
      <c r="N367" s="1"/>
    </row>
    <row r="368" spans="2:14" x14ac:dyDescent="0.5">
      <c r="B368" s="6"/>
      <c r="C368" s="1"/>
      <c r="D368" s="1"/>
      <c r="E368" s="1"/>
      <c r="F368" s="1"/>
      <c r="I368" s="111"/>
      <c r="J368" s="6"/>
      <c r="K368" s="1"/>
      <c r="L368" s="1"/>
      <c r="M368" s="1"/>
      <c r="N368" s="1"/>
    </row>
    <row r="369" spans="2:14" x14ac:dyDescent="0.5">
      <c r="B369" s="6"/>
      <c r="C369" s="1"/>
      <c r="D369" s="1"/>
      <c r="E369" s="1"/>
      <c r="F369" s="1"/>
      <c r="I369" s="111"/>
      <c r="J369" s="6"/>
      <c r="K369" s="1"/>
      <c r="L369" s="1"/>
      <c r="M369" s="1"/>
      <c r="N369" s="1"/>
    </row>
    <row r="370" spans="2:14" x14ac:dyDescent="0.5">
      <c r="B370" s="6"/>
      <c r="C370" s="1"/>
      <c r="D370" s="1"/>
      <c r="E370" s="1"/>
      <c r="F370" s="1"/>
      <c r="I370" s="111"/>
      <c r="J370" s="6"/>
      <c r="K370" s="1"/>
      <c r="L370" s="1"/>
      <c r="M370" s="1"/>
      <c r="N370" s="1"/>
    </row>
    <row r="371" spans="2:14" x14ac:dyDescent="0.5">
      <c r="B371" s="6"/>
      <c r="C371" s="1"/>
      <c r="D371" s="1"/>
      <c r="E371" s="1"/>
      <c r="F371" s="1"/>
      <c r="I371" s="111"/>
      <c r="J371" s="6"/>
      <c r="K371" s="1"/>
      <c r="L371" s="1"/>
      <c r="M371" s="1"/>
      <c r="N371" s="1"/>
    </row>
    <row r="372" spans="2:14" x14ac:dyDescent="0.5">
      <c r="B372" s="6"/>
      <c r="C372" s="1"/>
      <c r="D372" s="1"/>
      <c r="E372" s="1"/>
      <c r="F372" s="1"/>
      <c r="I372" s="111"/>
      <c r="J372" s="6"/>
      <c r="K372" s="1"/>
      <c r="L372" s="1"/>
      <c r="M372" s="1"/>
      <c r="N372" s="1"/>
    </row>
    <row r="373" spans="2:14" x14ac:dyDescent="0.5">
      <c r="B373" s="6"/>
      <c r="C373" s="1"/>
      <c r="D373" s="1"/>
      <c r="E373" s="1"/>
      <c r="F373" s="1"/>
      <c r="I373" s="111"/>
      <c r="J373" s="6"/>
      <c r="K373" s="1"/>
      <c r="L373" s="1"/>
      <c r="M373" s="1"/>
      <c r="N373" s="1"/>
    </row>
    <row r="374" spans="2:14" x14ac:dyDescent="0.5">
      <c r="B374" s="6"/>
      <c r="C374" s="1"/>
      <c r="D374" s="1"/>
      <c r="E374" s="1"/>
      <c r="F374" s="1"/>
      <c r="I374" s="111"/>
      <c r="J374" s="6"/>
      <c r="K374" s="1"/>
      <c r="L374" s="1"/>
      <c r="M374" s="1"/>
      <c r="N374" s="1"/>
    </row>
    <row r="375" spans="2:14" x14ac:dyDescent="0.5">
      <c r="B375" s="6"/>
      <c r="C375" s="1"/>
      <c r="D375" s="1"/>
      <c r="E375" s="1"/>
      <c r="F375" s="1"/>
      <c r="I375" s="111"/>
      <c r="J375" s="6"/>
      <c r="K375" s="1"/>
      <c r="L375" s="1"/>
      <c r="M375" s="1"/>
      <c r="N375" s="1"/>
    </row>
    <row r="376" spans="2:14" x14ac:dyDescent="0.5">
      <c r="B376" s="6"/>
      <c r="C376" s="1"/>
      <c r="D376" s="1"/>
      <c r="E376" s="1"/>
      <c r="F376" s="1"/>
      <c r="I376" s="111"/>
      <c r="J376" s="6"/>
      <c r="K376" s="1"/>
      <c r="L376" s="1"/>
      <c r="M376" s="1"/>
      <c r="N376" s="1"/>
    </row>
    <row r="377" spans="2:14" x14ac:dyDescent="0.5">
      <c r="B377" s="6"/>
      <c r="C377" s="1"/>
      <c r="D377" s="1"/>
      <c r="E377" s="1"/>
      <c r="F377" s="1"/>
      <c r="I377" s="111"/>
      <c r="J377" s="6"/>
      <c r="K377" s="1"/>
      <c r="L377" s="1"/>
      <c r="M377" s="1"/>
      <c r="N377" s="1"/>
    </row>
    <row r="378" spans="2:14" x14ac:dyDescent="0.5">
      <c r="B378" s="6"/>
      <c r="C378" s="1"/>
      <c r="D378" s="1"/>
      <c r="E378" s="1"/>
      <c r="F378" s="1"/>
      <c r="I378" s="111"/>
      <c r="J378" s="6"/>
      <c r="K378" s="1"/>
      <c r="L378" s="1"/>
      <c r="M378" s="1"/>
      <c r="N378" s="1"/>
    </row>
    <row r="379" spans="2:14" x14ac:dyDescent="0.5">
      <c r="B379" s="6"/>
      <c r="C379" s="1"/>
      <c r="D379" s="1"/>
      <c r="E379" s="1"/>
      <c r="F379" s="1"/>
      <c r="I379" s="111"/>
      <c r="J379" s="6"/>
      <c r="K379" s="1"/>
      <c r="L379" s="1"/>
      <c r="M379" s="1"/>
      <c r="N379" s="1"/>
    </row>
    <row r="380" spans="2:14" x14ac:dyDescent="0.5">
      <c r="B380" s="6"/>
      <c r="C380" s="1"/>
      <c r="D380" s="1"/>
      <c r="E380" s="1"/>
      <c r="F380" s="1"/>
      <c r="I380" s="111"/>
      <c r="J380" s="6"/>
      <c r="K380" s="1"/>
      <c r="L380" s="1"/>
      <c r="M380" s="1"/>
      <c r="N380" s="1"/>
    </row>
    <row r="381" spans="2:14" x14ac:dyDescent="0.5">
      <c r="B381" s="6"/>
      <c r="C381" s="1"/>
      <c r="D381" s="1"/>
      <c r="E381" s="1"/>
      <c r="F381" s="1"/>
      <c r="I381" s="111"/>
      <c r="J381" s="6"/>
      <c r="K381" s="1"/>
      <c r="L381" s="1"/>
      <c r="M381" s="1"/>
      <c r="N381" s="1"/>
    </row>
    <row r="382" spans="2:14" x14ac:dyDescent="0.5">
      <c r="B382" s="6"/>
      <c r="C382" s="1"/>
      <c r="D382" s="1"/>
      <c r="E382" s="1"/>
      <c r="F382" s="1"/>
      <c r="I382" s="111"/>
      <c r="J382" s="6"/>
      <c r="K382" s="1"/>
    </row>
    <row r="383" spans="2:14" x14ac:dyDescent="0.5">
      <c r="B383" s="6"/>
      <c r="C383" s="1"/>
      <c r="D383" s="1"/>
      <c r="E383" s="1"/>
      <c r="F383" s="1"/>
      <c r="I383" s="111"/>
      <c r="J383" s="6"/>
      <c r="K383" s="1"/>
    </row>
    <row r="384" spans="2:14" x14ac:dyDescent="0.5">
      <c r="B384" s="6"/>
      <c r="C384" s="1"/>
      <c r="D384" s="1"/>
      <c r="E384" s="1"/>
      <c r="F384" s="1"/>
      <c r="I384" s="111"/>
      <c r="J384" s="6"/>
      <c r="K384" s="1"/>
    </row>
    <row r="385" spans="2:11" x14ac:dyDescent="0.5">
      <c r="B385" s="6"/>
      <c r="C385" s="1"/>
      <c r="D385" s="1"/>
      <c r="E385" s="1"/>
      <c r="F385" s="1"/>
      <c r="I385" s="111"/>
      <c r="J385" s="6"/>
      <c r="K385" s="1"/>
    </row>
    <row r="386" spans="2:11" x14ac:dyDescent="0.5">
      <c r="B386" s="6"/>
      <c r="C386" s="1"/>
      <c r="D386" s="1"/>
      <c r="E386" s="1"/>
      <c r="F386" s="1"/>
      <c r="I386" s="111"/>
      <c r="J386" s="6"/>
      <c r="K386" s="1"/>
    </row>
    <row r="387" spans="2:11" x14ac:dyDescent="0.5">
      <c r="B387" s="6"/>
      <c r="C387" s="1"/>
      <c r="D387" s="1"/>
      <c r="E387" s="1"/>
      <c r="F387" s="1"/>
      <c r="I387" s="111"/>
      <c r="J387" s="6"/>
      <c r="K387" s="1"/>
    </row>
    <row r="388" spans="2:11" x14ac:dyDescent="0.5">
      <c r="B388" s="6"/>
      <c r="C388" s="1"/>
      <c r="D388" s="1"/>
      <c r="E388" s="1"/>
      <c r="F388" s="1"/>
      <c r="I388" s="111"/>
      <c r="J388" s="6"/>
      <c r="K388" s="1"/>
    </row>
    <row r="389" spans="2:11" x14ac:dyDescent="0.5">
      <c r="B389" s="6"/>
      <c r="C389" s="1"/>
      <c r="D389" s="1"/>
      <c r="E389" s="1"/>
      <c r="F389" s="1"/>
      <c r="I389" s="111"/>
      <c r="J389" s="6"/>
      <c r="K389" s="1"/>
    </row>
    <row r="390" spans="2:11" x14ac:dyDescent="0.5">
      <c r="B390" s="6"/>
      <c r="C390" s="1"/>
      <c r="D390" s="1"/>
      <c r="E390" s="1"/>
      <c r="F390" s="1"/>
      <c r="I390" s="111"/>
      <c r="J390" s="6"/>
      <c r="K390" s="1"/>
    </row>
    <row r="391" spans="2:11" x14ac:dyDescent="0.5">
      <c r="B391" s="6"/>
      <c r="C391" s="1"/>
      <c r="D391" s="1"/>
      <c r="E391" s="1"/>
      <c r="F391" s="1"/>
      <c r="I391" s="111"/>
      <c r="J391" s="6"/>
      <c r="K391" s="1"/>
    </row>
    <row r="392" spans="2:11" x14ac:dyDescent="0.5">
      <c r="B392" s="6"/>
      <c r="C392" s="1"/>
      <c r="D392" s="1"/>
      <c r="E392" s="1"/>
      <c r="F392" s="1"/>
      <c r="I392" s="111"/>
      <c r="J392" s="6"/>
      <c r="K392" s="1"/>
    </row>
    <row r="393" spans="2:11" x14ac:dyDescent="0.5">
      <c r="B393" s="6"/>
      <c r="C393" s="1"/>
      <c r="D393" s="1"/>
      <c r="E393" s="1"/>
      <c r="F393" s="1"/>
      <c r="I393" s="111"/>
      <c r="J393" s="6"/>
      <c r="K393" s="1"/>
    </row>
    <row r="394" spans="2:11" x14ac:dyDescent="0.5">
      <c r="B394" s="6"/>
      <c r="C394" s="1"/>
      <c r="D394" s="1"/>
      <c r="E394" s="1"/>
      <c r="F394" s="1"/>
      <c r="I394" s="111"/>
      <c r="J394" s="6"/>
      <c r="K394" s="1"/>
    </row>
    <row r="395" spans="2:11" x14ac:dyDescent="0.5">
      <c r="B395" s="6"/>
      <c r="C395" s="1"/>
      <c r="D395" s="1"/>
      <c r="E395" s="1"/>
      <c r="F395" s="1"/>
      <c r="I395" s="111"/>
      <c r="J395" s="6"/>
      <c r="K395" s="1"/>
    </row>
    <row r="396" spans="2:11" x14ac:dyDescent="0.5">
      <c r="B396" s="6"/>
      <c r="C396" s="1"/>
      <c r="D396" s="1"/>
      <c r="E396" s="1"/>
      <c r="F396" s="1"/>
      <c r="I396" s="111"/>
      <c r="J396" s="6"/>
      <c r="K396" s="1"/>
    </row>
    <row r="397" spans="2:11" x14ac:dyDescent="0.5">
      <c r="B397" s="6"/>
      <c r="C397" s="1"/>
      <c r="D397" s="1"/>
      <c r="E397" s="1"/>
      <c r="F397" s="1"/>
      <c r="I397" s="111"/>
      <c r="J397" s="6"/>
      <c r="K397" s="1"/>
    </row>
    <row r="398" spans="2:11" x14ac:dyDescent="0.5">
      <c r="B398" s="6"/>
      <c r="C398" s="1"/>
      <c r="D398" s="1"/>
      <c r="E398" s="1"/>
      <c r="F398" s="1"/>
      <c r="I398" s="111"/>
      <c r="J398" s="6"/>
      <c r="K398" s="1"/>
    </row>
    <row r="399" spans="2:11" x14ac:dyDescent="0.5">
      <c r="B399" s="6"/>
      <c r="C399" s="1"/>
      <c r="D399" s="1"/>
      <c r="E399" s="1"/>
      <c r="F399" s="1"/>
      <c r="I399" s="111"/>
      <c r="J399" s="6"/>
      <c r="K399" s="1"/>
    </row>
    <row r="400" spans="2:11" x14ac:dyDescent="0.5">
      <c r="B400" s="6"/>
      <c r="C400" s="1"/>
      <c r="D400" s="1"/>
      <c r="E400" s="1"/>
      <c r="F400" s="1"/>
      <c r="I400" s="111"/>
      <c r="J400" s="6"/>
      <c r="K400" s="1"/>
    </row>
    <row r="401" spans="2:11" x14ac:dyDescent="0.5">
      <c r="B401" s="6"/>
      <c r="C401" s="1"/>
      <c r="D401" s="1"/>
      <c r="E401" s="1"/>
      <c r="F401" s="1"/>
      <c r="I401" s="111"/>
      <c r="J401" s="6"/>
      <c r="K401" s="1"/>
    </row>
    <row r="402" spans="2:11" x14ac:dyDescent="0.5">
      <c r="B402" s="6"/>
      <c r="C402" s="1"/>
      <c r="D402" s="1"/>
      <c r="E402" s="1"/>
      <c r="F402" s="1"/>
      <c r="I402" s="111"/>
      <c r="J402" s="6"/>
      <c r="K402" s="1"/>
    </row>
    <row r="403" spans="2:11" x14ac:dyDescent="0.5">
      <c r="B403" s="6"/>
      <c r="C403" s="1"/>
      <c r="D403" s="1"/>
      <c r="E403" s="1"/>
      <c r="F403" s="1"/>
      <c r="I403" s="111"/>
      <c r="J403" s="6"/>
      <c r="K403" s="1"/>
    </row>
    <row r="404" spans="2:11" x14ac:dyDescent="0.5">
      <c r="B404" s="6"/>
      <c r="C404" s="1"/>
      <c r="D404" s="1"/>
      <c r="E404" s="1"/>
      <c r="F404" s="1"/>
      <c r="I404" s="111"/>
      <c r="J404" s="6"/>
      <c r="K404" s="1"/>
    </row>
    <row r="405" spans="2:11" x14ac:dyDescent="0.5">
      <c r="B405" s="6"/>
      <c r="C405" s="1"/>
      <c r="D405" s="1"/>
      <c r="E405" s="1"/>
      <c r="F405" s="1"/>
      <c r="I405" s="111"/>
      <c r="J405" s="6"/>
      <c r="K405" s="1"/>
    </row>
    <row r="406" spans="2:11" x14ac:dyDescent="0.5">
      <c r="B406" s="6"/>
      <c r="C406" s="1"/>
      <c r="D406" s="1"/>
      <c r="E406" s="1"/>
      <c r="F406" s="1"/>
      <c r="I406" s="111"/>
      <c r="J406" s="6"/>
      <c r="K406" s="1"/>
    </row>
    <row r="407" spans="2:11" x14ac:dyDescent="0.5">
      <c r="B407" s="6"/>
      <c r="C407" s="1"/>
      <c r="D407" s="1"/>
      <c r="E407" s="1"/>
      <c r="F407" s="1"/>
      <c r="I407" s="111"/>
      <c r="J407" s="6"/>
      <c r="K407" s="1"/>
    </row>
    <row r="408" spans="2:11" x14ac:dyDescent="0.5">
      <c r="B408" s="6"/>
      <c r="C408" s="1"/>
      <c r="D408" s="1"/>
      <c r="E408" s="1"/>
      <c r="F408" s="1"/>
      <c r="I408" s="111"/>
      <c r="J408" s="6"/>
      <c r="K408" s="1"/>
    </row>
    <row r="409" spans="2:11" x14ac:dyDescent="0.5">
      <c r="B409" s="6"/>
      <c r="C409" s="1"/>
      <c r="D409" s="1"/>
      <c r="E409" s="1"/>
      <c r="F409" s="1"/>
      <c r="I409" s="111"/>
      <c r="J409" s="6"/>
      <c r="K409" s="1"/>
    </row>
    <row r="410" spans="2:11" x14ac:dyDescent="0.5">
      <c r="B410" s="6"/>
      <c r="C410" s="1"/>
      <c r="D410" s="1"/>
      <c r="E410" s="1"/>
      <c r="F410" s="1"/>
      <c r="I410" s="111"/>
      <c r="J410" s="6"/>
      <c r="K410" s="1"/>
    </row>
    <row r="411" spans="2:11" x14ac:dyDescent="0.5">
      <c r="B411" s="6"/>
      <c r="C411" s="1"/>
      <c r="D411" s="1"/>
      <c r="E411" s="1"/>
      <c r="F411" s="1"/>
      <c r="I411" s="111"/>
      <c r="J411" s="6"/>
      <c r="K411" s="1"/>
    </row>
    <row r="412" spans="2:11" x14ac:dyDescent="0.5">
      <c r="B412" s="6"/>
      <c r="C412" s="1"/>
      <c r="D412" s="1"/>
      <c r="E412" s="1"/>
      <c r="F412" s="1"/>
      <c r="I412" s="111"/>
      <c r="J412" s="6"/>
      <c r="K412" s="1"/>
    </row>
    <row r="413" spans="2:11" x14ac:dyDescent="0.5">
      <c r="B413" s="6"/>
      <c r="C413" s="1"/>
      <c r="D413" s="1"/>
      <c r="E413" s="1"/>
      <c r="F413" s="1"/>
      <c r="I413" s="111"/>
      <c r="J413" s="6"/>
      <c r="K413" s="1"/>
    </row>
    <row r="414" spans="2:11" x14ac:dyDescent="0.5">
      <c r="B414" s="6"/>
      <c r="C414" s="1"/>
      <c r="D414" s="1"/>
      <c r="E414" s="1"/>
      <c r="F414" s="1"/>
      <c r="I414" s="111"/>
      <c r="J414" s="6"/>
      <c r="K414" s="1"/>
    </row>
    <row r="415" spans="2:11" x14ac:dyDescent="0.5">
      <c r="B415" s="6"/>
      <c r="C415" s="1"/>
      <c r="D415" s="1"/>
      <c r="E415" s="1"/>
      <c r="F415" s="1"/>
      <c r="I415" s="111"/>
      <c r="J415" s="6"/>
      <c r="K415" s="1"/>
    </row>
    <row r="416" spans="2:11" x14ac:dyDescent="0.5">
      <c r="B416" s="6"/>
      <c r="C416" s="1"/>
      <c r="D416" s="1"/>
      <c r="E416" s="1"/>
      <c r="F416" s="1"/>
      <c r="I416" s="111"/>
      <c r="J416" s="6"/>
      <c r="K416" s="1"/>
    </row>
    <row r="417" spans="2:11" x14ac:dyDescent="0.5">
      <c r="B417" s="6"/>
      <c r="C417" s="1"/>
      <c r="D417" s="1"/>
      <c r="E417" s="1"/>
      <c r="F417" s="1"/>
      <c r="I417" s="111"/>
      <c r="J417" s="6"/>
      <c r="K417" s="1"/>
    </row>
    <row r="418" spans="2:11" x14ac:dyDescent="0.5">
      <c r="B418" s="6"/>
      <c r="C418" s="1"/>
      <c r="D418" s="1"/>
      <c r="E418" s="1"/>
      <c r="F418" s="1"/>
      <c r="I418" s="111"/>
      <c r="J418" s="6"/>
      <c r="K418" s="1"/>
    </row>
    <row r="419" spans="2:11" x14ac:dyDescent="0.5">
      <c r="B419" s="6"/>
      <c r="C419" s="1"/>
      <c r="D419" s="1"/>
      <c r="E419" s="1"/>
      <c r="F419" s="1"/>
      <c r="I419" s="111"/>
      <c r="J419" s="6"/>
      <c r="K419" s="1"/>
    </row>
    <row r="420" spans="2:11" x14ac:dyDescent="0.5">
      <c r="B420" s="6"/>
      <c r="C420" s="1"/>
      <c r="D420" s="1"/>
      <c r="E420" s="1"/>
      <c r="F420" s="1"/>
      <c r="I420" s="111"/>
      <c r="J420" s="6"/>
      <c r="K420" s="1"/>
    </row>
    <row r="421" spans="2:11" x14ac:dyDescent="0.5">
      <c r="B421" s="6"/>
      <c r="C421" s="1"/>
      <c r="D421" s="1"/>
      <c r="E421" s="1"/>
      <c r="F421" s="1"/>
      <c r="I421" s="111"/>
      <c r="J421" s="6"/>
      <c r="K421" s="1"/>
    </row>
    <row r="422" spans="2:11" x14ac:dyDescent="0.5">
      <c r="B422" s="6"/>
      <c r="C422" s="1"/>
      <c r="D422" s="1"/>
      <c r="E422" s="1"/>
      <c r="F422" s="1"/>
      <c r="I422" s="111"/>
      <c r="J422" s="6"/>
      <c r="K422" s="1"/>
    </row>
    <row r="423" spans="2:11" x14ac:dyDescent="0.5">
      <c r="B423" s="6"/>
      <c r="C423" s="1"/>
      <c r="D423" s="1"/>
      <c r="E423" s="1"/>
      <c r="F423" s="1"/>
      <c r="I423" s="111"/>
      <c r="J423" s="6"/>
      <c r="K423" s="1"/>
    </row>
    <row r="424" spans="2:11" x14ac:dyDescent="0.5">
      <c r="B424" s="6"/>
      <c r="C424" s="1"/>
      <c r="D424" s="1"/>
      <c r="E424" s="1"/>
      <c r="F424" s="1"/>
      <c r="I424" s="111"/>
      <c r="J424" s="6"/>
      <c r="K424" s="1"/>
    </row>
    <row r="425" spans="2:11" x14ac:dyDescent="0.5">
      <c r="B425" s="6"/>
      <c r="C425" s="1"/>
      <c r="D425" s="1"/>
      <c r="E425" s="1"/>
      <c r="F425" s="1"/>
      <c r="I425" s="111"/>
      <c r="J425" s="6"/>
      <c r="K425" s="1"/>
    </row>
    <row r="426" spans="2:11" x14ac:dyDescent="0.5">
      <c r="B426" s="6"/>
      <c r="C426" s="1"/>
      <c r="D426" s="1"/>
      <c r="E426" s="1"/>
      <c r="F426" s="1"/>
      <c r="I426" s="111"/>
      <c r="J426" s="6"/>
      <c r="K426" s="1"/>
    </row>
    <row r="427" spans="2:11" x14ac:dyDescent="0.5">
      <c r="B427" s="6"/>
      <c r="C427" s="1"/>
      <c r="D427" s="1"/>
      <c r="E427" s="1"/>
      <c r="F427" s="1"/>
      <c r="I427" s="111"/>
      <c r="J427" s="6"/>
      <c r="K427" s="1"/>
    </row>
    <row r="428" spans="2:11" x14ac:dyDescent="0.5">
      <c r="B428" s="6"/>
      <c r="C428" s="1"/>
      <c r="D428" s="1"/>
      <c r="E428" s="1"/>
      <c r="F428" s="1"/>
      <c r="I428" s="111"/>
      <c r="J428" s="6"/>
      <c r="K428" s="1"/>
    </row>
    <row r="429" spans="2:11" x14ac:dyDescent="0.5">
      <c r="B429" s="6"/>
      <c r="C429" s="1"/>
      <c r="D429" s="1"/>
      <c r="E429" s="1"/>
      <c r="F429" s="1"/>
      <c r="I429" s="111"/>
      <c r="J429" s="6"/>
      <c r="K429" s="1"/>
    </row>
    <row r="430" spans="2:11" x14ac:dyDescent="0.5">
      <c r="B430" s="6"/>
      <c r="C430" s="1"/>
      <c r="D430" s="1"/>
      <c r="E430" s="1"/>
      <c r="F430" s="1"/>
      <c r="I430" s="111"/>
      <c r="J430" s="6"/>
      <c r="K430" s="1"/>
    </row>
    <row r="431" spans="2:11" x14ac:dyDescent="0.5">
      <c r="B431" s="6"/>
      <c r="C431" s="1"/>
      <c r="D431" s="1"/>
      <c r="E431" s="1"/>
      <c r="F431" s="1"/>
      <c r="I431" s="111"/>
      <c r="J431" s="6"/>
      <c r="K431" s="1"/>
    </row>
    <row r="432" spans="2:11" x14ac:dyDescent="0.5">
      <c r="B432" s="6"/>
      <c r="C432" s="1"/>
      <c r="D432" s="1"/>
      <c r="E432" s="1"/>
      <c r="F432" s="1"/>
      <c r="I432" s="111"/>
      <c r="J432" s="6"/>
      <c r="K432" s="1"/>
    </row>
    <row r="433" spans="2:11" x14ac:dyDescent="0.5">
      <c r="B433" s="6"/>
      <c r="C433" s="1"/>
      <c r="D433" s="1"/>
      <c r="E433" s="1"/>
      <c r="F433" s="1"/>
      <c r="I433" s="111"/>
      <c r="J433" s="6"/>
      <c r="K433" s="1"/>
    </row>
    <row r="434" spans="2:11" x14ac:dyDescent="0.5">
      <c r="B434" s="6"/>
      <c r="C434" s="1"/>
      <c r="D434" s="1"/>
      <c r="E434" s="1"/>
      <c r="F434" s="1"/>
      <c r="I434" s="111"/>
      <c r="J434" s="6"/>
      <c r="K434" s="1"/>
    </row>
    <row r="435" spans="2:11" x14ac:dyDescent="0.5">
      <c r="B435" s="6"/>
      <c r="C435" s="1"/>
      <c r="D435" s="1"/>
      <c r="E435" s="1"/>
      <c r="F435" s="1"/>
      <c r="I435" s="111"/>
      <c r="J435" s="6"/>
      <c r="K435" s="1"/>
    </row>
    <row r="436" spans="2:11" x14ac:dyDescent="0.5">
      <c r="B436" s="6"/>
      <c r="C436" s="1"/>
      <c r="D436" s="1"/>
      <c r="E436" s="1"/>
      <c r="F436" s="1"/>
      <c r="I436" s="111"/>
      <c r="J436" s="6"/>
      <c r="K436" s="1"/>
    </row>
    <row r="437" spans="2:11" x14ac:dyDescent="0.5">
      <c r="B437" s="6"/>
      <c r="C437" s="1"/>
      <c r="D437" s="1"/>
      <c r="E437" s="1"/>
      <c r="F437" s="1"/>
      <c r="I437" s="111"/>
      <c r="J437" s="6"/>
      <c r="K437" s="1"/>
    </row>
    <row r="438" spans="2:11" x14ac:dyDescent="0.5">
      <c r="B438" s="6"/>
      <c r="C438" s="1"/>
      <c r="D438" s="1"/>
      <c r="E438" s="1"/>
      <c r="F438" s="1"/>
      <c r="I438" s="111"/>
      <c r="J438" s="6"/>
      <c r="K438" s="1"/>
    </row>
    <row r="439" spans="2:11" x14ac:dyDescent="0.5">
      <c r="B439" s="6"/>
      <c r="C439" s="1"/>
      <c r="D439" s="1"/>
      <c r="E439" s="1"/>
      <c r="F439" s="1"/>
      <c r="I439" s="111"/>
      <c r="J439" s="6"/>
      <c r="K439" s="1"/>
    </row>
    <row r="440" spans="2:11" x14ac:dyDescent="0.5">
      <c r="B440" s="6"/>
      <c r="C440" s="1"/>
      <c r="D440" s="1"/>
      <c r="E440" s="1"/>
      <c r="F440" s="1"/>
      <c r="I440" s="111"/>
      <c r="J440" s="6"/>
      <c r="K440" s="1"/>
    </row>
    <row r="441" spans="2:11" x14ac:dyDescent="0.5">
      <c r="B441" s="6"/>
      <c r="C441" s="1"/>
      <c r="D441" s="1"/>
      <c r="E441" s="1"/>
      <c r="F441" s="1"/>
      <c r="I441" s="111"/>
      <c r="J441" s="6"/>
      <c r="K441" s="1"/>
    </row>
    <row r="442" spans="2:11" x14ac:dyDescent="0.5">
      <c r="B442" s="6"/>
      <c r="C442" s="1"/>
      <c r="D442" s="1"/>
      <c r="E442" s="1"/>
      <c r="F442" s="1"/>
      <c r="I442" s="111"/>
      <c r="J442" s="6"/>
      <c r="K442" s="1"/>
    </row>
    <row r="443" spans="2:11" x14ac:dyDescent="0.5">
      <c r="B443" s="6"/>
      <c r="C443" s="1"/>
      <c r="D443" s="1"/>
      <c r="E443" s="1"/>
      <c r="F443" s="1"/>
      <c r="I443" s="111"/>
      <c r="J443" s="6"/>
      <c r="K443" s="1"/>
    </row>
    <row r="444" spans="2:11" x14ac:dyDescent="0.5">
      <c r="B444" s="6"/>
      <c r="C444" s="1"/>
      <c r="D444" s="1"/>
      <c r="E444" s="1"/>
      <c r="F444" s="1"/>
      <c r="I444" s="111"/>
      <c r="J444" s="6"/>
      <c r="K444" s="1"/>
    </row>
    <row r="445" spans="2:11" x14ac:dyDescent="0.5">
      <c r="B445" s="6"/>
      <c r="C445" s="1"/>
      <c r="D445" s="1"/>
      <c r="E445" s="1"/>
      <c r="F445" s="1"/>
      <c r="I445" s="111"/>
      <c r="J445" s="6"/>
      <c r="K445" s="1"/>
    </row>
    <row r="446" spans="2:11" x14ac:dyDescent="0.5">
      <c r="B446" s="6"/>
      <c r="C446" s="1"/>
      <c r="D446" s="1"/>
      <c r="E446" s="1"/>
      <c r="F446" s="1"/>
      <c r="I446" s="111"/>
      <c r="J446" s="6"/>
      <c r="K446" s="1"/>
    </row>
    <row r="447" spans="2:11" x14ac:dyDescent="0.5">
      <c r="B447" s="6"/>
      <c r="C447" s="1"/>
      <c r="D447" s="1"/>
      <c r="E447" s="1"/>
      <c r="F447" s="1"/>
      <c r="I447" s="111"/>
      <c r="J447" s="6"/>
      <c r="K447" s="1"/>
    </row>
    <row r="448" spans="2:11" x14ac:dyDescent="0.5">
      <c r="B448" s="6"/>
      <c r="C448" s="1"/>
      <c r="D448" s="1"/>
      <c r="E448" s="1"/>
      <c r="F448" s="1"/>
      <c r="I448" s="111"/>
      <c r="J448" s="6"/>
      <c r="K448" s="1"/>
    </row>
    <row r="449" spans="2:11" x14ac:dyDescent="0.5">
      <c r="B449" s="6"/>
      <c r="C449" s="1"/>
      <c r="D449" s="1"/>
      <c r="E449" s="1"/>
      <c r="F449" s="1"/>
      <c r="I449" s="111"/>
      <c r="J449" s="6"/>
      <c r="K449" s="1"/>
    </row>
    <row r="450" spans="2:11" x14ac:dyDescent="0.5">
      <c r="B450" s="6"/>
      <c r="C450" s="1"/>
      <c r="D450" s="1"/>
      <c r="E450" s="1"/>
      <c r="F450" s="1"/>
      <c r="I450" s="111"/>
      <c r="J450" s="6"/>
      <c r="K450" s="1"/>
    </row>
    <row r="451" spans="2:11" x14ac:dyDescent="0.5">
      <c r="B451" s="6"/>
      <c r="C451" s="1"/>
      <c r="D451" s="1"/>
      <c r="E451" s="1"/>
      <c r="F451" s="1"/>
      <c r="I451" s="111"/>
      <c r="J451" s="6"/>
      <c r="K451" s="1"/>
    </row>
    <row r="452" spans="2:11" x14ac:dyDescent="0.5">
      <c r="B452" s="6"/>
      <c r="C452" s="1"/>
      <c r="D452" s="1"/>
      <c r="E452" s="1"/>
      <c r="F452" s="1"/>
      <c r="I452" s="111"/>
      <c r="J452" s="6"/>
      <c r="K452" s="1"/>
    </row>
    <row r="453" spans="2:11" x14ac:dyDescent="0.5">
      <c r="B453" s="6"/>
      <c r="C453" s="1"/>
      <c r="D453" s="1"/>
      <c r="E453" s="1"/>
      <c r="F453" s="1"/>
      <c r="I453" s="111"/>
      <c r="J453" s="6"/>
      <c r="K453" s="1"/>
    </row>
    <row r="454" spans="2:11" x14ac:dyDescent="0.5">
      <c r="B454" s="6"/>
      <c r="C454" s="1"/>
      <c r="D454" s="1"/>
      <c r="E454" s="1"/>
      <c r="F454" s="1"/>
      <c r="I454" s="111"/>
      <c r="J454" s="6"/>
      <c r="K454" s="1"/>
    </row>
    <row r="455" spans="2:11" x14ac:dyDescent="0.5">
      <c r="B455" s="6"/>
      <c r="C455" s="1"/>
      <c r="D455" s="1"/>
      <c r="E455" s="1"/>
      <c r="F455" s="1"/>
      <c r="I455" s="111"/>
      <c r="J455" s="6"/>
      <c r="K455" s="1"/>
    </row>
    <row r="456" spans="2:11" x14ac:dyDescent="0.5">
      <c r="B456" s="6"/>
      <c r="C456" s="1"/>
      <c r="D456" s="1"/>
      <c r="E456" s="1"/>
      <c r="F456" s="1"/>
      <c r="I456" s="111"/>
      <c r="J456" s="6"/>
      <c r="K456" s="1"/>
    </row>
    <row r="457" spans="2:11" x14ac:dyDescent="0.5">
      <c r="B457" s="6"/>
      <c r="C457" s="1"/>
      <c r="D457" s="1"/>
      <c r="E457" s="1"/>
      <c r="F457" s="1"/>
      <c r="I457" s="111"/>
      <c r="J457" s="6"/>
      <c r="K457" s="1"/>
    </row>
    <row r="458" spans="2:11" x14ac:dyDescent="0.5">
      <c r="B458" s="6"/>
      <c r="C458" s="1"/>
      <c r="D458" s="1"/>
      <c r="E458" s="1"/>
      <c r="F458" s="1"/>
      <c r="I458" s="111"/>
      <c r="J458" s="6"/>
      <c r="K458" s="1"/>
    </row>
    <row r="459" spans="2:11" x14ac:dyDescent="0.5">
      <c r="B459" s="6"/>
      <c r="C459" s="1"/>
      <c r="D459" s="1"/>
      <c r="E459" s="1"/>
      <c r="F459" s="1"/>
      <c r="I459" s="111"/>
      <c r="J459" s="6"/>
      <c r="K459" s="1"/>
    </row>
    <row r="460" spans="2:11" x14ac:dyDescent="0.5">
      <c r="B460" s="6"/>
      <c r="C460" s="1"/>
      <c r="D460" s="1"/>
      <c r="E460" s="1"/>
      <c r="F460" s="1"/>
      <c r="I460" s="111"/>
      <c r="J460" s="6"/>
      <c r="K460" s="1"/>
    </row>
    <row r="461" spans="2:11" x14ac:dyDescent="0.5">
      <c r="B461" s="6"/>
      <c r="C461" s="1"/>
      <c r="D461" s="1"/>
      <c r="E461" s="1"/>
      <c r="F461" s="1"/>
      <c r="I461" s="111"/>
      <c r="J461" s="6"/>
      <c r="K461" s="1"/>
    </row>
    <row r="462" spans="2:11" x14ac:dyDescent="0.5">
      <c r="B462" s="6"/>
      <c r="C462" s="1"/>
      <c r="D462" s="1"/>
      <c r="E462" s="1"/>
      <c r="F462" s="1"/>
      <c r="I462" s="111"/>
      <c r="J462" s="6"/>
      <c r="K462" s="1"/>
    </row>
    <row r="463" spans="2:11" x14ac:dyDescent="0.5">
      <c r="B463" s="6"/>
      <c r="C463" s="1"/>
      <c r="D463" s="1"/>
      <c r="E463" s="1"/>
      <c r="F463" s="1"/>
      <c r="I463" s="111"/>
      <c r="J463" s="6"/>
      <c r="K463" s="1"/>
    </row>
    <row r="464" spans="2:11" x14ac:dyDescent="0.5">
      <c r="B464" s="6"/>
      <c r="C464" s="1"/>
      <c r="D464" s="1"/>
      <c r="E464" s="1"/>
      <c r="F464" s="1"/>
      <c r="I464" s="111"/>
      <c r="J464" s="6"/>
      <c r="K464" s="1"/>
    </row>
    <row r="465" spans="2:11" x14ac:dyDescent="0.5">
      <c r="B465" s="6"/>
      <c r="C465" s="1"/>
      <c r="D465" s="1"/>
      <c r="E465" s="1"/>
      <c r="F465" s="1"/>
      <c r="I465" s="111"/>
      <c r="J465" s="6"/>
      <c r="K465" s="1"/>
    </row>
    <row r="466" spans="2:11" x14ac:dyDescent="0.5">
      <c r="B466" s="6"/>
      <c r="C466" s="1"/>
      <c r="D466" s="1"/>
      <c r="E466" s="1"/>
      <c r="F466" s="1"/>
      <c r="I466" s="111"/>
      <c r="J466" s="6"/>
      <c r="K466" s="1"/>
    </row>
    <row r="467" spans="2:11" x14ac:dyDescent="0.5">
      <c r="B467" s="6"/>
      <c r="C467" s="1"/>
      <c r="D467" s="1"/>
      <c r="E467" s="1"/>
      <c r="F467" s="1"/>
      <c r="I467" s="111"/>
      <c r="J467" s="6"/>
      <c r="K467" s="1"/>
    </row>
    <row r="468" spans="2:11" x14ac:dyDescent="0.5">
      <c r="B468" s="6"/>
      <c r="C468" s="1"/>
      <c r="D468" s="1"/>
      <c r="E468" s="1"/>
      <c r="F468" s="1"/>
      <c r="I468" s="111"/>
      <c r="J468" s="6"/>
      <c r="K468" s="1"/>
    </row>
    <row r="469" spans="2:11" x14ac:dyDescent="0.5">
      <c r="B469" s="6"/>
      <c r="C469" s="1"/>
      <c r="D469" s="1"/>
      <c r="E469" s="1"/>
      <c r="F469" s="1"/>
      <c r="I469" s="111"/>
      <c r="J469" s="6"/>
      <c r="K469" s="1"/>
    </row>
    <row r="470" spans="2:11" x14ac:dyDescent="0.5">
      <c r="B470" s="6"/>
      <c r="C470" s="1"/>
      <c r="D470" s="1"/>
      <c r="E470" s="1"/>
      <c r="F470" s="1"/>
      <c r="I470" s="111"/>
      <c r="J470" s="6"/>
      <c r="K470" s="1"/>
    </row>
    <row r="471" spans="2:11" x14ac:dyDescent="0.5">
      <c r="B471" s="6"/>
      <c r="C471" s="1"/>
      <c r="D471" s="1"/>
      <c r="E471" s="1"/>
      <c r="F471" s="1"/>
      <c r="I471" s="111"/>
      <c r="J471" s="6"/>
      <c r="K471" s="1"/>
    </row>
    <row r="472" spans="2:11" x14ac:dyDescent="0.5">
      <c r="B472" s="6"/>
      <c r="C472" s="1"/>
      <c r="D472" s="1"/>
      <c r="E472" s="1"/>
      <c r="F472" s="1"/>
      <c r="I472" s="111"/>
      <c r="J472" s="6"/>
      <c r="K472" s="1"/>
    </row>
    <row r="473" spans="2:11" x14ac:dyDescent="0.5">
      <c r="B473" s="6"/>
      <c r="C473" s="1"/>
      <c r="D473" s="1"/>
      <c r="E473" s="1"/>
      <c r="F473" s="1"/>
      <c r="I473" s="111"/>
      <c r="J473" s="6"/>
      <c r="K473" s="1"/>
    </row>
    <row r="474" spans="2:11" x14ac:dyDescent="0.5">
      <c r="B474" s="6"/>
      <c r="C474" s="1"/>
      <c r="D474" s="1"/>
      <c r="E474" s="1"/>
      <c r="F474" s="1"/>
      <c r="I474" s="111"/>
      <c r="J474" s="6"/>
      <c r="K474" s="1"/>
    </row>
    <row r="475" spans="2:11" x14ac:dyDescent="0.5">
      <c r="B475" s="6"/>
      <c r="C475" s="1"/>
      <c r="D475" s="1"/>
      <c r="E475" s="1"/>
      <c r="F475" s="1"/>
      <c r="I475" s="111"/>
      <c r="J475" s="6"/>
      <c r="K475" s="1"/>
    </row>
    <row r="476" spans="2:11" x14ac:dyDescent="0.5">
      <c r="B476" s="6"/>
      <c r="C476" s="1"/>
      <c r="D476" s="1"/>
      <c r="E476" s="1"/>
      <c r="F476" s="1"/>
      <c r="I476" s="111"/>
      <c r="J476" s="6"/>
      <c r="K476" s="1"/>
    </row>
    <row r="477" spans="2:11" x14ac:dyDescent="0.5">
      <c r="B477" s="6"/>
      <c r="C477" s="1"/>
      <c r="D477" s="1"/>
      <c r="E477" s="1"/>
      <c r="F477" s="1"/>
      <c r="I477" s="111"/>
      <c r="J477" s="6"/>
      <c r="K477" s="1"/>
    </row>
    <row r="478" spans="2:11" x14ac:dyDescent="0.5">
      <c r="B478" s="6"/>
      <c r="C478" s="1"/>
      <c r="D478" s="1"/>
      <c r="E478" s="1"/>
      <c r="F478" s="1"/>
      <c r="I478" s="111"/>
      <c r="J478" s="6"/>
      <c r="K478" s="1"/>
    </row>
    <row r="479" spans="2:11" x14ac:dyDescent="0.5">
      <c r="B479" s="6"/>
      <c r="C479" s="1"/>
      <c r="D479" s="1"/>
      <c r="E479" s="1"/>
      <c r="F479" s="1"/>
      <c r="I479" s="111"/>
      <c r="J479" s="6"/>
      <c r="K479" s="1"/>
    </row>
    <row r="480" spans="2:11" x14ac:dyDescent="0.5">
      <c r="B480" s="6"/>
      <c r="C480" s="1"/>
      <c r="D480" s="1"/>
      <c r="E480" s="1"/>
      <c r="F480" s="1"/>
      <c r="I480" s="111"/>
      <c r="J480" s="6"/>
      <c r="K480" s="1"/>
    </row>
    <row r="481" spans="2:11" x14ac:dyDescent="0.5">
      <c r="B481" s="6"/>
      <c r="C481" s="1"/>
      <c r="D481" s="1"/>
      <c r="E481" s="1"/>
      <c r="F481" s="1"/>
      <c r="I481" s="111"/>
      <c r="J481" s="6"/>
      <c r="K481" s="1"/>
    </row>
    <row r="482" spans="2:11" x14ac:dyDescent="0.5">
      <c r="B482" s="6"/>
      <c r="C482" s="1"/>
      <c r="D482" s="1"/>
      <c r="E482" s="1"/>
      <c r="F482" s="1"/>
      <c r="I482" s="111"/>
      <c r="J482" s="6"/>
      <c r="K482" s="1"/>
    </row>
    <row r="483" spans="2:11" x14ac:dyDescent="0.5">
      <c r="B483" s="6"/>
      <c r="C483" s="1"/>
      <c r="D483" s="1"/>
      <c r="E483" s="1"/>
      <c r="F483" s="1"/>
      <c r="I483" s="111"/>
      <c r="J483" s="6"/>
      <c r="K483" s="1"/>
    </row>
    <row r="484" spans="2:11" x14ac:dyDescent="0.5">
      <c r="B484" s="6"/>
      <c r="C484" s="1"/>
      <c r="D484" s="1"/>
      <c r="E484" s="1"/>
      <c r="F484" s="1"/>
      <c r="I484" s="111"/>
      <c r="J484" s="6"/>
      <c r="K484" s="1"/>
    </row>
    <row r="485" spans="2:11" x14ac:dyDescent="0.5">
      <c r="B485" s="6"/>
      <c r="C485" s="1"/>
      <c r="D485" s="1"/>
      <c r="E485" s="1"/>
      <c r="F485" s="1"/>
      <c r="I485" s="111"/>
      <c r="J485" s="6"/>
      <c r="K485" s="1"/>
    </row>
    <row r="486" spans="2:11" x14ac:dyDescent="0.5">
      <c r="B486" s="6"/>
      <c r="C486" s="1"/>
      <c r="D486" s="1"/>
      <c r="E486" s="1"/>
      <c r="F486" s="1"/>
      <c r="I486" s="111"/>
      <c r="J486" s="6"/>
      <c r="K486" s="1"/>
    </row>
    <row r="487" spans="2:11" x14ac:dyDescent="0.5">
      <c r="B487" s="6"/>
      <c r="C487" s="1"/>
      <c r="D487" s="1"/>
      <c r="E487" s="1"/>
      <c r="F487" s="1"/>
      <c r="I487" s="111"/>
      <c r="J487" s="6"/>
      <c r="K487" s="1"/>
    </row>
    <row r="488" spans="2:11" x14ac:dyDescent="0.5">
      <c r="B488" s="6"/>
      <c r="C488" s="1"/>
      <c r="D488" s="1"/>
      <c r="E488" s="1"/>
      <c r="F488" s="1"/>
      <c r="I488" s="111"/>
      <c r="J488" s="6"/>
      <c r="K488" s="1"/>
    </row>
    <row r="489" spans="2:11" x14ac:dyDescent="0.5">
      <c r="B489" s="6"/>
      <c r="C489" s="1"/>
      <c r="D489" s="1"/>
      <c r="E489" s="1"/>
      <c r="F489" s="1"/>
      <c r="I489" s="111"/>
      <c r="J489" s="6"/>
      <c r="K489" s="1"/>
    </row>
    <row r="490" spans="2:11" x14ac:dyDescent="0.5">
      <c r="B490" s="6"/>
      <c r="C490" s="1"/>
      <c r="D490" s="1"/>
      <c r="E490" s="1"/>
      <c r="F490" s="1"/>
      <c r="I490" s="111"/>
      <c r="J490" s="6"/>
      <c r="K490" s="1"/>
    </row>
    <row r="491" spans="2:11" x14ac:dyDescent="0.5">
      <c r="B491" s="6"/>
      <c r="C491" s="1"/>
      <c r="D491" s="1"/>
      <c r="E491" s="1"/>
      <c r="F491" s="1"/>
      <c r="I491" s="111"/>
      <c r="J491" s="6"/>
      <c r="K491" s="1"/>
    </row>
    <row r="492" spans="2:11" x14ac:dyDescent="0.5">
      <c r="B492" s="6"/>
      <c r="C492" s="1"/>
      <c r="D492" s="1"/>
      <c r="E492" s="1"/>
      <c r="F492" s="1"/>
      <c r="I492" s="111"/>
      <c r="J492" s="6"/>
      <c r="K492" s="1"/>
    </row>
    <row r="493" spans="2:11" x14ac:dyDescent="0.5">
      <c r="B493" s="6"/>
      <c r="C493" s="1"/>
      <c r="D493" s="1"/>
      <c r="E493" s="1"/>
      <c r="F493" s="1"/>
      <c r="I493" s="111"/>
      <c r="J493" s="6"/>
      <c r="K493" s="1"/>
    </row>
    <row r="494" spans="2:11" x14ac:dyDescent="0.5">
      <c r="J494" s="6"/>
      <c r="K494" s="1"/>
    </row>
    <row r="495" spans="2:11" x14ac:dyDescent="0.5">
      <c r="J495" s="6"/>
      <c r="K495" s="1"/>
    </row>
    <row r="496" spans="2:11" x14ac:dyDescent="0.5">
      <c r="J496" s="6"/>
      <c r="K496" s="1"/>
    </row>
    <row r="497" spans="10:11" x14ac:dyDescent="0.5">
      <c r="J497" s="6"/>
      <c r="K497" s="1"/>
    </row>
    <row r="498" spans="10:11" x14ac:dyDescent="0.5">
      <c r="J498" s="6"/>
      <c r="K498" s="1"/>
    </row>
    <row r="499" spans="10:11" x14ac:dyDescent="0.5">
      <c r="J499" s="6"/>
      <c r="K499" s="1"/>
    </row>
    <row r="500" spans="10:11" x14ac:dyDescent="0.5">
      <c r="J500" s="6"/>
      <c r="K500" s="1"/>
    </row>
    <row r="501" spans="10:11" x14ac:dyDescent="0.5">
      <c r="J501" s="6"/>
      <c r="K501" s="1"/>
    </row>
    <row r="502" spans="10:11" x14ac:dyDescent="0.5">
      <c r="J502" s="6"/>
      <c r="K502" s="1"/>
    </row>
    <row r="503" spans="10:11" x14ac:dyDescent="0.5">
      <c r="J503" s="6"/>
      <c r="K503" s="1"/>
    </row>
    <row r="504" spans="10:11" x14ac:dyDescent="0.5">
      <c r="J504" s="6"/>
      <c r="K504" s="1"/>
    </row>
    <row r="505" spans="10:11" x14ac:dyDescent="0.5">
      <c r="J505" s="6"/>
      <c r="K505" s="1"/>
    </row>
    <row r="506" spans="10:11" x14ac:dyDescent="0.5">
      <c r="J506" s="6"/>
      <c r="K506" s="1"/>
    </row>
    <row r="507" spans="10:11" x14ac:dyDescent="0.5">
      <c r="J507" s="6"/>
      <c r="K507" s="1"/>
    </row>
    <row r="508" spans="10:11" x14ac:dyDescent="0.5">
      <c r="J508" s="6"/>
      <c r="K508" s="1"/>
    </row>
    <row r="509" spans="10:11" x14ac:dyDescent="0.5">
      <c r="J509" s="6"/>
      <c r="K509" s="1"/>
    </row>
  </sheetData>
  <sheetProtection algorithmName="SHA-512" hashValue="gc10c3guVm+v+P1dByJNH0Y7KalF97XbTHEseYQQnnyIOMbiBCsjaalqOAvrfzMjNXoIQn/HpcZLbLAN2RwGkg==" saltValue="Y91TWZw1+dq3HRmrSIwAJA==" spinCount="100000" sheet="1" objects="1" scenarios="1" selectLockedCells="1"/>
  <mergeCells count="4">
    <mergeCell ref="C12:F12"/>
    <mergeCell ref="G12:H12"/>
    <mergeCell ref="K12:N12"/>
    <mergeCell ref="O12:P12"/>
  </mergeCells>
  <conditionalFormatting sqref="G13:H13 O13:P13">
    <cfRule type="cellIs" dxfId="84" priority="8" operator="equal">
      <formula>$B$2</formula>
    </cfRule>
  </conditionalFormatting>
  <conditionalFormatting sqref="O14:P14">
    <cfRule type="expression" dxfId="83" priority="7">
      <formula>$B$2=O13</formula>
    </cfRule>
  </conditionalFormatting>
  <conditionalFormatting sqref="C14:F29">
    <cfRule type="expression" dxfId="82" priority="6">
      <formula>AND($B$11&lt;&gt;$B14,$B$10&gt;0)</formula>
    </cfRule>
  </conditionalFormatting>
  <conditionalFormatting sqref="B14:B29">
    <cfRule type="cellIs" dxfId="81" priority="5" operator="equal">
      <formula>$B$11</formula>
    </cfRule>
  </conditionalFormatting>
  <conditionalFormatting sqref="J14:J29">
    <cfRule type="cellIs" dxfId="80" priority="4" operator="equal">
      <formula>$J$11</formula>
    </cfRule>
  </conditionalFormatting>
  <conditionalFormatting sqref="K14:N29">
    <cfRule type="expression" dxfId="79" priority="2">
      <formula>AND($J14&lt;&gt;$J$11,$J$10&gt;0)</formula>
    </cfRule>
  </conditionalFormatting>
  <conditionalFormatting sqref="G14:H29">
    <cfRule type="expression" dxfId="78" priority="90">
      <formula>AND($B$11=$B14,$B$2=G$13)</formula>
    </cfRule>
    <cfRule type="cellIs" dxfId="77" priority="91" operator="equal">
      <formula>$I14</formula>
    </cfRule>
  </conditionalFormatting>
  <conditionalFormatting sqref="O14:P29">
    <cfRule type="expression" dxfId="76" priority="94">
      <formula>AND($J$11=$J14,O$13=$B$2)</formula>
    </cfRule>
  </conditionalFormatting>
  <conditionalFormatting sqref="O15:P29">
    <cfRule type="cellIs" dxfId="75" priority="100" operator="equal">
      <formula>$Q15</formula>
    </cfRule>
  </conditionalFormatting>
  <dataValidations count="4">
    <dataValidation allowBlank="1" showInputMessage="1" showErrorMessage="1" errorTitle="Select the amp rating" error="Possible values are:_x000a_10_x000a_25_x000a_60_x000a_100_x000a_125" sqref="B11 J11" xr:uid="{ABF4E27A-F516-4B17-8BCF-97590003C1FB}"/>
    <dataValidation type="list" allowBlank="1" showInputMessage="1" showErrorMessage="1" sqref="J10" xr:uid="{2B464C19-A547-4A2D-B8C8-E0C4F67F3EA0}">
      <formula1>$Q$14:$Q$29</formula1>
    </dataValidation>
    <dataValidation type="list" allowBlank="1" showInputMessage="1" showErrorMessage="1" sqref="B10" xr:uid="{2196EF9E-22E7-477E-9549-953692C7DA66}">
      <formula1>$I$14:$I$29</formula1>
    </dataValidation>
    <dataValidation type="list" allowBlank="1" showInputMessage="1" showErrorMessage="1" sqref="B2" xr:uid="{6FCA6129-ADC5-4C64-BF54-42346FA374D9}">
      <formula1>$G$13:$H$13</formula1>
    </dataValidation>
  </dataValidations>
  <pageMargins left="0.7" right="0.7" top="0.75" bottom="0.75" header="0.3" footer="0.3"/>
  <pageSetup scale="60" orientation="landscape" r:id="rId1"/>
  <headerFooter>
    <oddHeader>&amp;L&amp;"ABB Logo,Plain"&amp;40&amp;KFF0000ABB&amp;24&amp;KFF0000
&amp;"-,Regular"&amp;18&amp;KFF0000___</oddHeader>
    <oddFooter>&amp;F</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583B9-AA21-4217-B1DF-26FF3711EB55}">
  <sheetPr>
    <pageSetUpPr fitToPage="1"/>
  </sheetPr>
  <dimension ref="B1:Z508"/>
  <sheetViews>
    <sheetView showGridLines="0" zoomScale="70" zoomScaleNormal="70" workbookViewId="0">
      <pane ySplit="13" topLeftCell="A14" activePane="bottomLeft" state="frozen"/>
      <selection activeCell="B1" sqref="B1"/>
      <selection pane="bottomLeft" activeCell="B2" sqref="B2"/>
    </sheetView>
  </sheetViews>
  <sheetFormatPr defaultColWidth="9.1796875" defaultRowHeight="21" x14ac:dyDescent="0.5"/>
  <cols>
    <col min="1" max="1" width="1.81640625" style="3" customWidth="1"/>
    <col min="2" max="2" width="12.1796875" style="7" customWidth="1"/>
    <col min="3" max="7" width="3" style="2" customWidth="1"/>
    <col min="8" max="9" width="8.453125" style="8" bestFit="1" customWidth="1"/>
    <col min="10" max="10" width="9.1796875" style="107"/>
    <col min="11" max="11" width="12.1796875" style="7" customWidth="1"/>
    <col min="12" max="15" width="3" style="3" customWidth="1"/>
    <col min="16" max="17" width="9.54296875" style="3" customWidth="1"/>
    <col min="18" max="18" width="9.1796875" style="112"/>
    <col min="19" max="19" width="12.1796875" style="7" customWidth="1"/>
    <col min="20" max="23" width="3" style="3" customWidth="1"/>
    <col min="24" max="25" width="10.1796875" style="3" customWidth="1"/>
    <col min="26" max="26" width="9.1796875" style="112"/>
    <col min="27" max="16384" width="9.1796875" style="3"/>
  </cols>
  <sheetData>
    <row r="1" spans="2:26" ht="21.5" thickBot="1" x14ac:dyDescent="0.55000000000000004"/>
    <row r="2" spans="2:26" s="165" customFormat="1" ht="21.5" thickBot="1" x14ac:dyDescent="0.55000000000000004">
      <c r="B2" s="146"/>
      <c r="C2" s="9" t="s">
        <v>142</v>
      </c>
      <c r="D2" s="166"/>
      <c r="E2" s="166"/>
      <c r="F2" s="166"/>
      <c r="G2" s="166"/>
      <c r="I2" s="8"/>
      <c r="J2" s="167"/>
      <c r="R2" s="168"/>
      <c r="Z2" s="168"/>
    </row>
    <row r="3" spans="2:26" s="171" customFormat="1" ht="26" x14ac:dyDescent="0.6">
      <c r="C3" s="172"/>
      <c r="D3" s="172"/>
      <c r="E3" s="172"/>
      <c r="F3" s="172"/>
      <c r="G3" s="172"/>
      <c r="H3" s="172"/>
      <c r="I3" s="172"/>
      <c r="J3" s="172"/>
      <c r="K3" s="172"/>
      <c r="L3" s="172"/>
      <c r="M3" s="172"/>
      <c r="N3" s="172"/>
      <c r="O3" s="172"/>
      <c r="P3" s="172"/>
      <c r="Q3" s="172"/>
      <c r="R3" s="172"/>
      <c r="S3" s="172"/>
      <c r="T3" s="172"/>
      <c r="U3" s="172"/>
      <c r="V3" s="172"/>
      <c r="W3" s="172"/>
      <c r="X3" s="172"/>
      <c r="Y3" s="172"/>
      <c r="Z3" s="172"/>
    </row>
    <row r="4" spans="2:26" s="171" customFormat="1" ht="26" x14ac:dyDescent="0.6">
      <c r="C4" s="172"/>
      <c r="D4" s="172"/>
      <c r="E4" s="172"/>
      <c r="F4" s="172"/>
      <c r="G4" s="172"/>
      <c r="H4" s="172"/>
      <c r="I4" s="172"/>
      <c r="J4" s="172"/>
      <c r="K4" s="172"/>
      <c r="L4" s="172"/>
      <c r="M4" s="172"/>
      <c r="N4" s="172"/>
      <c r="O4" s="172"/>
      <c r="P4" s="172"/>
      <c r="Q4" s="172"/>
      <c r="R4" s="172"/>
      <c r="S4" s="172"/>
      <c r="T4" s="172"/>
      <c r="U4" s="172"/>
      <c r="V4" s="172"/>
      <c r="W4" s="172"/>
      <c r="X4" s="172"/>
      <c r="Y4" s="172"/>
      <c r="Z4" s="172"/>
    </row>
    <row r="5" spans="2:26" s="171" customFormat="1" ht="26" x14ac:dyDescent="0.6">
      <c r="C5" s="172"/>
      <c r="D5" s="172"/>
      <c r="E5" s="172"/>
      <c r="F5" s="172"/>
      <c r="G5" s="172"/>
      <c r="H5" s="172"/>
      <c r="I5" s="172"/>
      <c r="J5" s="172"/>
      <c r="K5" s="172"/>
      <c r="L5" s="172"/>
      <c r="M5" s="172"/>
      <c r="N5" s="172"/>
      <c r="O5" s="172"/>
      <c r="P5" s="172"/>
      <c r="Q5" s="172"/>
      <c r="R5" s="172"/>
      <c r="S5" s="172"/>
      <c r="T5" s="172"/>
      <c r="U5" s="172"/>
      <c r="V5" s="172"/>
      <c r="W5" s="172"/>
      <c r="X5" s="172"/>
      <c r="Y5" s="172"/>
      <c r="Z5" s="172"/>
    </row>
    <row r="6" spans="2:26" s="171" customFormat="1" ht="26" x14ac:dyDescent="0.6">
      <c r="C6" s="172"/>
      <c r="D6" s="172"/>
      <c r="E6" s="172"/>
      <c r="F6" s="172"/>
      <c r="G6" s="172"/>
      <c r="H6" s="172"/>
      <c r="I6" s="172"/>
      <c r="J6" s="172"/>
      <c r="K6" s="172"/>
      <c r="L6" s="172"/>
      <c r="M6" s="172"/>
      <c r="N6" s="172"/>
      <c r="O6" s="172"/>
      <c r="P6" s="172"/>
      <c r="Q6" s="172"/>
      <c r="R6" s="172"/>
      <c r="S6" s="172"/>
      <c r="T6" s="172"/>
      <c r="U6" s="172"/>
      <c r="V6" s="172"/>
      <c r="W6" s="172"/>
      <c r="X6" s="172"/>
      <c r="Y6" s="172"/>
      <c r="Z6" s="172"/>
    </row>
    <row r="7" spans="2:26" s="171" customFormat="1" ht="26" x14ac:dyDescent="0.6">
      <c r="C7" s="172"/>
      <c r="D7" s="172"/>
      <c r="E7" s="172"/>
      <c r="F7" s="172"/>
      <c r="G7" s="172"/>
      <c r="H7" s="172"/>
      <c r="I7" s="172"/>
      <c r="J7" s="172"/>
      <c r="K7" s="172"/>
      <c r="L7" s="172"/>
      <c r="M7" s="172"/>
      <c r="N7" s="172"/>
      <c r="O7" s="172"/>
      <c r="P7" s="172"/>
      <c r="Q7" s="172"/>
      <c r="R7" s="172"/>
      <c r="S7" s="172"/>
      <c r="T7" s="172"/>
      <c r="U7" s="172"/>
      <c r="V7" s="172"/>
      <c r="W7" s="172"/>
      <c r="X7" s="172"/>
      <c r="Y7" s="172"/>
      <c r="Z7" s="172"/>
    </row>
    <row r="8" spans="2:26" s="171" customFormat="1" ht="26" x14ac:dyDescent="0.6">
      <c r="C8" s="172"/>
      <c r="D8" s="172"/>
      <c r="E8" s="172"/>
      <c r="F8" s="172"/>
      <c r="G8" s="172"/>
      <c r="H8" s="172"/>
      <c r="I8" s="172"/>
      <c r="J8" s="172"/>
      <c r="K8" s="172"/>
      <c r="L8" s="172"/>
      <c r="M8" s="172"/>
      <c r="N8" s="172"/>
      <c r="O8" s="172"/>
      <c r="P8" s="172"/>
      <c r="Q8" s="172"/>
      <c r="R8" s="172"/>
      <c r="S8" s="172"/>
      <c r="T8" s="172"/>
      <c r="U8" s="172"/>
      <c r="V8" s="172"/>
      <c r="W8" s="172"/>
      <c r="X8" s="172"/>
      <c r="Y8" s="172"/>
      <c r="Z8" s="172"/>
    </row>
    <row r="9" spans="2:26" s="171" customFormat="1" ht="26.5" thickBot="1" x14ac:dyDescent="0.65">
      <c r="C9" s="172"/>
      <c r="D9" s="172"/>
      <c r="E9" s="172"/>
      <c r="F9" s="172"/>
      <c r="G9" s="172"/>
      <c r="H9" s="172"/>
      <c r="I9" s="172"/>
      <c r="J9" s="172"/>
      <c r="K9" s="172"/>
      <c r="L9" s="172"/>
      <c r="M9" s="172"/>
      <c r="N9" s="172"/>
      <c r="O9" s="172"/>
      <c r="P9" s="172"/>
      <c r="Q9" s="172"/>
      <c r="R9" s="172"/>
      <c r="S9" s="172"/>
      <c r="T9" s="172"/>
      <c r="U9" s="172"/>
      <c r="V9" s="172"/>
      <c r="W9" s="172"/>
      <c r="X9" s="172"/>
      <c r="Y9" s="172"/>
      <c r="Z9" s="172"/>
    </row>
    <row r="10" spans="2:26" s="165" customFormat="1" ht="21.5" thickBot="1" x14ac:dyDescent="0.55000000000000004">
      <c r="B10" s="146"/>
      <c r="C10" s="9" t="s">
        <v>18</v>
      </c>
      <c r="D10" s="166"/>
      <c r="E10" s="166"/>
      <c r="F10" s="166"/>
      <c r="G10" s="166"/>
      <c r="I10" s="8"/>
      <c r="J10" s="167"/>
      <c r="K10" s="146"/>
      <c r="L10" s="9" t="s">
        <v>163</v>
      </c>
      <c r="R10" s="168"/>
      <c r="S10" s="146"/>
      <c r="T10" s="9" t="s">
        <v>164</v>
      </c>
      <c r="Z10" s="168"/>
    </row>
    <row r="11" spans="2:26" s="112" customFormat="1" ht="21.5" thickBot="1" x14ac:dyDescent="0.55000000000000004">
      <c r="B11" s="142">
        <f>IFERROR(B10/$B$2,0)</f>
        <v>0</v>
      </c>
      <c r="C11" s="143" t="s">
        <v>8</v>
      </c>
      <c r="D11" s="144"/>
      <c r="E11" s="144"/>
      <c r="F11" s="144"/>
      <c r="G11" s="144"/>
      <c r="I11" s="145"/>
      <c r="J11" s="107"/>
      <c r="K11" s="142">
        <f>IFERROR(K10/$B$2,K10)</f>
        <v>0</v>
      </c>
      <c r="L11" s="143" t="s">
        <v>8</v>
      </c>
      <c r="S11" s="142">
        <f>IFERROR(S10/$B$2,S10)</f>
        <v>0</v>
      </c>
      <c r="T11" s="143" t="s">
        <v>8</v>
      </c>
    </row>
    <row r="12" spans="2:26" ht="21.75" customHeight="1" thickBot="1" x14ac:dyDescent="0.55000000000000004">
      <c r="B12" s="116" t="s">
        <v>3</v>
      </c>
      <c r="C12" s="368" t="s">
        <v>29</v>
      </c>
      <c r="D12" s="369"/>
      <c r="E12" s="369"/>
      <c r="F12" s="369"/>
      <c r="G12" s="370"/>
      <c r="H12" s="362" t="s">
        <v>141</v>
      </c>
      <c r="I12" s="364"/>
      <c r="K12" s="116" t="str">
        <f>$B$12</f>
        <v>XT6</v>
      </c>
      <c r="L12" s="365" t="s">
        <v>15</v>
      </c>
      <c r="M12" s="366"/>
      <c r="N12" s="366"/>
      <c r="O12" s="367"/>
      <c r="P12" s="362" t="s">
        <v>165</v>
      </c>
      <c r="Q12" s="364"/>
      <c r="S12" s="116" t="str">
        <f>$B$12</f>
        <v>XT6</v>
      </c>
      <c r="T12" s="365" t="s">
        <v>15</v>
      </c>
      <c r="U12" s="366"/>
      <c r="V12" s="366"/>
      <c r="W12" s="367"/>
      <c r="X12" s="362" t="s">
        <v>166</v>
      </c>
      <c r="Y12" s="364"/>
    </row>
    <row r="13" spans="2:26" s="134" customFormat="1" ht="39.75" customHeight="1" thickBot="1" x14ac:dyDescent="0.4">
      <c r="B13" s="135" t="s">
        <v>5</v>
      </c>
      <c r="C13" s="16">
        <v>0.02</v>
      </c>
      <c r="D13" s="17">
        <v>0.04</v>
      </c>
      <c r="E13" s="17">
        <v>0.08</v>
      </c>
      <c r="F13" s="17">
        <v>0.16</v>
      </c>
      <c r="G13" s="18">
        <v>0.32</v>
      </c>
      <c r="H13" s="28">
        <v>600</v>
      </c>
      <c r="I13" s="30">
        <v>800</v>
      </c>
      <c r="J13" s="136">
        <f>IFERROR(MATCH($B$2,H13:I13,0),6)</f>
        <v>6</v>
      </c>
      <c r="K13" s="94" t="s">
        <v>5</v>
      </c>
      <c r="L13" s="35">
        <v>1</v>
      </c>
      <c r="M13" s="26">
        <v>1.5</v>
      </c>
      <c r="N13" s="26">
        <v>2</v>
      </c>
      <c r="O13" s="36">
        <v>5.5</v>
      </c>
      <c r="P13" s="34">
        <f>H13</f>
        <v>600</v>
      </c>
      <c r="Q13" s="32">
        <f>I13</f>
        <v>800</v>
      </c>
      <c r="R13" s="136">
        <f>IFERROR(MATCH($B$2,P13:Q13,0),6)</f>
        <v>6</v>
      </c>
      <c r="S13" s="93" t="s">
        <v>5</v>
      </c>
      <c r="T13" s="35">
        <v>1</v>
      </c>
      <c r="U13" s="26">
        <v>1.5</v>
      </c>
      <c r="V13" s="26">
        <v>2</v>
      </c>
      <c r="W13" s="36">
        <v>5.5</v>
      </c>
      <c r="X13" s="34">
        <f>H13</f>
        <v>600</v>
      </c>
      <c r="Y13" s="32">
        <f>I13</f>
        <v>800</v>
      </c>
      <c r="Z13" s="136">
        <f>IFERROR(MATCH($B$2,X13:Y13,0),6)</f>
        <v>6</v>
      </c>
    </row>
    <row r="14" spans="2:26" ht="30" customHeight="1" x14ac:dyDescent="0.35">
      <c r="B14" s="123">
        <v>0.4</v>
      </c>
      <c r="C14" s="10" t="s">
        <v>6</v>
      </c>
      <c r="D14" s="4" t="s">
        <v>6</v>
      </c>
      <c r="E14" s="4" t="s">
        <v>6</v>
      </c>
      <c r="F14" s="4" t="s">
        <v>6</v>
      </c>
      <c r="G14" s="11" t="s">
        <v>6</v>
      </c>
      <c r="H14" s="90">
        <f>$B14*H$13</f>
        <v>240</v>
      </c>
      <c r="I14" s="74">
        <f t="shared" ref="I14:I44" si="0">$B14*I$13</f>
        <v>320</v>
      </c>
      <c r="J14" s="109" cm="1">
        <f t="array" ref="J14">IFERROR(INDEX(H14:I14,1,J$13),0)</f>
        <v>0</v>
      </c>
      <c r="K14" s="66" t="s">
        <v>9</v>
      </c>
      <c r="L14" s="118" t="s">
        <v>6</v>
      </c>
      <c r="M14" s="23" t="s">
        <v>6</v>
      </c>
      <c r="N14" s="23" t="s">
        <v>6</v>
      </c>
      <c r="O14" s="119" t="s">
        <v>6</v>
      </c>
      <c r="P14" s="24" t="s">
        <v>9</v>
      </c>
      <c r="Q14" s="25" t="s">
        <v>9</v>
      </c>
      <c r="R14" s="109" cm="1">
        <f t="array" ref="R14">IFERROR(INDEX(P14:Q14,1,R$13),0)</f>
        <v>0</v>
      </c>
      <c r="S14" s="66" t="s">
        <v>9</v>
      </c>
      <c r="T14" s="118" t="s">
        <v>6</v>
      </c>
      <c r="U14" s="23" t="s">
        <v>6</v>
      </c>
      <c r="V14" s="23" t="s">
        <v>6</v>
      </c>
      <c r="W14" s="119" t="s">
        <v>6</v>
      </c>
      <c r="X14" s="24" t="s">
        <v>9</v>
      </c>
      <c r="Y14" s="25" t="s">
        <v>9</v>
      </c>
      <c r="Z14" s="107" cm="1">
        <f t="array" ref="Z14">IFERROR(INDEX(X14:Y14,1,Z$13),0)</f>
        <v>0</v>
      </c>
    </row>
    <row r="15" spans="2:26" ht="30" customHeight="1" x14ac:dyDescent="0.35">
      <c r="B15" s="124">
        <v>0.42000000000000004</v>
      </c>
      <c r="C15" s="12" t="s">
        <v>7</v>
      </c>
      <c r="D15" s="5" t="s">
        <v>6</v>
      </c>
      <c r="E15" s="5" t="s">
        <v>6</v>
      </c>
      <c r="F15" s="5" t="s">
        <v>6</v>
      </c>
      <c r="G15" s="13" t="s">
        <v>6</v>
      </c>
      <c r="H15" s="91">
        <f t="shared" ref="H15:H44" si="1">$B15*H$13</f>
        <v>252.00000000000003</v>
      </c>
      <c r="I15" s="75">
        <f t="shared" si="0"/>
        <v>336.00000000000006</v>
      </c>
      <c r="J15" s="109" cm="1">
        <f t="array" ref="J15">IFERROR(INDEX(H15:I15,1,J$13),0)</f>
        <v>0</v>
      </c>
      <c r="K15" s="67">
        <v>1</v>
      </c>
      <c r="L15" s="12" t="s">
        <v>7</v>
      </c>
      <c r="M15" s="5" t="s">
        <v>6</v>
      </c>
      <c r="N15" s="5" t="s">
        <v>6</v>
      </c>
      <c r="O15" s="13" t="s">
        <v>6</v>
      </c>
      <c r="P15" s="52">
        <f>$K15*P$13</f>
        <v>600</v>
      </c>
      <c r="Q15" s="54">
        <f t="shared" ref="Q15:Q29" si="2">$K15*Q$13</f>
        <v>800</v>
      </c>
      <c r="R15" s="107" cm="1">
        <f t="array" ref="R15">IFERROR(INDEX(P15:Q15,1,R$13),0)</f>
        <v>0</v>
      </c>
      <c r="S15" s="67">
        <v>1</v>
      </c>
      <c r="T15" s="12" t="s">
        <v>7</v>
      </c>
      <c r="U15" s="5" t="s">
        <v>6</v>
      </c>
      <c r="V15" s="5" t="s">
        <v>6</v>
      </c>
      <c r="W15" s="13" t="s">
        <v>6</v>
      </c>
      <c r="X15" s="52">
        <f>$S15*X$13</f>
        <v>600</v>
      </c>
      <c r="Y15" s="54">
        <f t="shared" ref="Y15:Y29" si="3">$S15*Y$13</f>
        <v>800</v>
      </c>
      <c r="Z15" s="107" cm="1">
        <f t="array" ref="Z15">IFERROR(INDEX(X15:Y15,1,Z$13),0)</f>
        <v>0</v>
      </c>
    </row>
    <row r="16" spans="2:26" ht="30" customHeight="1" x14ac:dyDescent="0.35">
      <c r="B16" s="124">
        <v>0.44</v>
      </c>
      <c r="C16" s="12" t="s">
        <v>6</v>
      </c>
      <c r="D16" s="5" t="s">
        <v>7</v>
      </c>
      <c r="E16" s="5" t="s">
        <v>6</v>
      </c>
      <c r="F16" s="5" t="s">
        <v>6</v>
      </c>
      <c r="G16" s="13" t="s">
        <v>6</v>
      </c>
      <c r="H16" s="91">
        <f t="shared" si="1"/>
        <v>264</v>
      </c>
      <c r="I16" s="75">
        <f t="shared" si="0"/>
        <v>352</v>
      </c>
      <c r="J16" s="109" cm="1">
        <f t="array" ref="J16">IFERROR(INDEX(H16:I16,1,J$13),0)</f>
        <v>0</v>
      </c>
      <c r="K16" s="67">
        <v>1.5</v>
      </c>
      <c r="L16" s="12" t="s">
        <v>6</v>
      </c>
      <c r="M16" s="5" t="s">
        <v>7</v>
      </c>
      <c r="N16" s="5" t="s">
        <v>6</v>
      </c>
      <c r="O16" s="13" t="s">
        <v>6</v>
      </c>
      <c r="P16" s="52">
        <f t="shared" ref="P16:P29" si="4">$K16*P$13</f>
        <v>900</v>
      </c>
      <c r="Q16" s="54">
        <f t="shared" si="2"/>
        <v>1200</v>
      </c>
      <c r="R16" s="107" cm="1">
        <f t="array" ref="R16">IFERROR(INDEX(P16:Q16,1,R$13),0)</f>
        <v>0</v>
      </c>
      <c r="S16" s="67">
        <v>1.5</v>
      </c>
      <c r="T16" s="12" t="s">
        <v>6</v>
      </c>
      <c r="U16" s="5" t="s">
        <v>7</v>
      </c>
      <c r="V16" s="5" t="s">
        <v>6</v>
      </c>
      <c r="W16" s="13" t="s">
        <v>6</v>
      </c>
      <c r="X16" s="52">
        <f t="shared" ref="X16:X29" si="5">$S16*X$13</f>
        <v>900</v>
      </c>
      <c r="Y16" s="54">
        <f t="shared" si="3"/>
        <v>1200</v>
      </c>
      <c r="Z16" s="107" cm="1">
        <f t="array" ref="Z16">IFERROR(INDEX(X16:Y16,1,Z$13),0)</f>
        <v>0</v>
      </c>
    </row>
    <row r="17" spans="2:26" ht="30" customHeight="1" x14ac:dyDescent="0.35">
      <c r="B17" s="124">
        <v>0.46</v>
      </c>
      <c r="C17" s="12" t="s">
        <v>7</v>
      </c>
      <c r="D17" s="5" t="s">
        <v>7</v>
      </c>
      <c r="E17" s="5" t="s">
        <v>6</v>
      </c>
      <c r="F17" s="5" t="s">
        <v>6</v>
      </c>
      <c r="G17" s="13" t="s">
        <v>6</v>
      </c>
      <c r="H17" s="91">
        <f t="shared" si="1"/>
        <v>276</v>
      </c>
      <c r="I17" s="75">
        <f t="shared" si="0"/>
        <v>368</v>
      </c>
      <c r="J17" s="109" cm="1">
        <f t="array" ref="J17">IFERROR(INDEX(H17:I17,1,J$13),0)</f>
        <v>0</v>
      </c>
      <c r="K17" s="67">
        <v>2</v>
      </c>
      <c r="L17" s="12" t="s">
        <v>6</v>
      </c>
      <c r="M17" s="5" t="s">
        <v>6</v>
      </c>
      <c r="N17" s="5" t="s">
        <v>7</v>
      </c>
      <c r="O17" s="13" t="s">
        <v>6</v>
      </c>
      <c r="P17" s="52">
        <f t="shared" si="4"/>
        <v>1200</v>
      </c>
      <c r="Q17" s="54">
        <f t="shared" si="2"/>
        <v>1600</v>
      </c>
      <c r="R17" s="107" cm="1">
        <f t="array" ref="R17">IFERROR(INDEX(P17:Q17,1,R$13),0)</f>
        <v>0</v>
      </c>
      <c r="S17" s="67">
        <v>2</v>
      </c>
      <c r="T17" s="120" t="s">
        <v>6</v>
      </c>
      <c r="U17" s="64" t="s">
        <v>6</v>
      </c>
      <c r="V17" s="64" t="s">
        <v>13</v>
      </c>
      <c r="W17" s="126" t="s">
        <v>6</v>
      </c>
      <c r="X17" s="52">
        <f t="shared" si="5"/>
        <v>1200</v>
      </c>
      <c r="Y17" s="54">
        <f t="shared" si="3"/>
        <v>1600</v>
      </c>
      <c r="Z17" s="107" cm="1">
        <f t="array" ref="Z17">IFERROR(INDEX(X17:Y17,1,Z$13),0)</f>
        <v>0</v>
      </c>
    </row>
    <row r="18" spans="2:26" ht="30" customHeight="1" x14ac:dyDescent="0.35">
      <c r="B18" s="124">
        <v>0.48000000000000004</v>
      </c>
      <c r="C18" s="12" t="s">
        <v>6</v>
      </c>
      <c r="D18" s="5" t="s">
        <v>6</v>
      </c>
      <c r="E18" s="5" t="s">
        <v>7</v>
      </c>
      <c r="F18" s="5" t="s">
        <v>6</v>
      </c>
      <c r="G18" s="13" t="s">
        <v>6</v>
      </c>
      <c r="H18" s="91">
        <f t="shared" si="1"/>
        <v>288</v>
      </c>
      <c r="I18" s="75">
        <f t="shared" si="0"/>
        <v>384.00000000000006</v>
      </c>
      <c r="J18" s="109" cm="1">
        <f t="array" ref="J18">IFERROR(INDEX(H18:I18,1,J$13),0)</f>
        <v>0</v>
      </c>
      <c r="K18" s="67">
        <v>2.5</v>
      </c>
      <c r="L18" s="120" t="s">
        <v>13</v>
      </c>
      <c r="M18" s="64" t="s">
        <v>13</v>
      </c>
      <c r="N18" s="64" t="s">
        <v>6</v>
      </c>
      <c r="O18" s="13" t="s">
        <v>6</v>
      </c>
      <c r="P18" s="52">
        <f t="shared" si="4"/>
        <v>1500</v>
      </c>
      <c r="Q18" s="54">
        <f t="shared" si="2"/>
        <v>2000</v>
      </c>
      <c r="R18" s="107" cm="1">
        <f t="array" ref="R18">IFERROR(INDEX(P18:Q18,1,R$13),0)</f>
        <v>0</v>
      </c>
      <c r="S18" s="67">
        <v>2.5</v>
      </c>
      <c r="T18" s="120" t="s">
        <v>13</v>
      </c>
      <c r="U18" s="64" t="s">
        <v>13</v>
      </c>
      <c r="V18" s="64" t="s">
        <v>6</v>
      </c>
      <c r="W18" s="126" t="s">
        <v>6</v>
      </c>
      <c r="X18" s="52">
        <f t="shared" si="5"/>
        <v>1500</v>
      </c>
      <c r="Y18" s="54">
        <f t="shared" si="3"/>
        <v>2000</v>
      </c>
      <c r="Z18" s="107" cm="1">
        <f t="array" ref="Z18">IFERROR(INDEX(X18:Y18,1,Z$13),0)</f>
        <v>0</v>
      </c>
    </row>
    <row r="19" spans="2:26" ht="30" customHeight="1" x14ac:dyDescent="0.35">
      <c r="B19" s="124">
        <v>0.5</v>
      </c>
      <c r="C19" s="12" t="s">
        <v>7</v>
      </c>
      <c r="D19" s="5" t="s">
        <v>6</v>
      </c>
      <c r="E19" s="5" t="s">
        <v>7</v>
      </c>
      <c r="F19" s="5" t="s">
        <v>6</v>
      </c>
      <c r="G19" s="13" t="s">
        <v>6</v>
      </c>
      <c r="H19" s="91">
        <f t="shared" si="1"/>
        <v>300</v>
      </c>
      <c r="I19" s="75">
        <f t="shared" si="0"/>
        <v>400</v>
      </c>
      <c r="J19" s="109" cm="1">
        <f t="array" ref="J19">IFERROR(INDEX(H19:I19,1,J$13),0)</f>
        <v>0</v>
      </c>
      <c r="K19" s="67">
        <v>3</v>
      </c>
      <c r="L19" s="12" t="s">
        <v>7</v>
      </c>
      <c r="M19" s="5" t="s">
        <v>6</v>
      </c>
      <c r="N19" s="5" t="s">
        <v>7</v>
      </c>
      <c r="O19" s="13" t="s">
        <v>6</v>
      </c>
      <c r="P19" s="52">
        <f t="shared" si="4"/>
        <v>1800</v>
      </c>
      <c r="Q19" s="54">
        <f t="shared" si="2"/>
        <v>2400</v>
      </c>
      <c r="R19" s="107" cm="1">
        <f t="array" ref="R19">IFERROR(INDEX(P19:Q19,1,R$13),0)</f>
        <v>0</v>
      </c>
      <c r="S19" s="67">
        <v>3</v>
      </c>
      <c r="T19" s="12" t="s">
        <v>7</v>
      </c>
      <c r="U19" s="5" t="s">
        <v>6</v>
      </c>
      <c r="V19" s="5" t="s">
        <v>7</v>
      </c>
      <c r="W19" s="13" t="s">
        <v>6</v>
      </c>
      <c r="X19" s="52">
        <f t="shared" si="5"/>
        <v>1800</v>
      </c>
      <c r="Y19" s="54">
        <f t="shared" si="3"/>
        <v>2400</v>
      </c>
      <c r="Z19" s="107" cm="1">
        <f t="array" ref="Z19">IFERROR(INDEX(X19:Y19,1,Z$13),0)</f>
        <v>0</v>
      </c>
    </row>
    <row r="20" spans="2:26" ht="30" customHeight="1" x14ac:dyDescent="0.35">
      <c r="B20" s="124">
        <v>0.52</v>
      </c>
      <c r="C20" s="12" t="s">
        <v>6</v>
      </c>
      <c r="D20" s="5" t="s">
        <v>7</v>
      </c>
      <c r="E20" s="5" t="s">
        <v>7</v>
      </c>
      <c r="F20" s="5" t="s">
        <v>6</v>
      </c>
      <c r="G20" s="13" t="s">
        <v>6</v>
      </c>
      <c r="H20" s="91">
        <f t="shared" si="1"/>
        <v>312</v>
      </c>
      <c r="I20" s="75">
        <f t="shared" si="0"/>
        <v>416</v>
      </c>
      <c r="J20" s="109" cm="1">
        <f t="array" ref="J20">IFERROR(INDEX(H20:I20,1,J$13),0)</f>
        <v>0</v>
      </c>
      <c r="K20" s="67">
        <v>3.5</v>
      </c>
      <c r="L20" s="12" t="s">
        <v>6</v>
      </c>
      <c r="M20" s="5" t="s">
        <v>7</v>
      </c>
      <c r="N20" s="5" t="s">
        <v>7</v>
      </c>
      <c r="O20" s="13" t="s">
        <v>6</v>
      </c>
      <c r="P20" s="52">
        <f t="shared" si="4"/>
        <v>2100</v>
      </c>
      <c r="Q20" s="54">
        <f t="shared" si="2"/>
        <v>2800</v>
      </c>
      <c r="R20" s="107" cm="1">
        <f t="array" ref="R20">IFERROR(INDEX(P20:Q20,1,R$13),0)</f>
        <v>0</v>
      </c>
      <c r="S20" s="67">
        <v>3.5</v>
      </c>
      <c r="T20" s="12" t="s">
        <v>6</v>
      </c>
      <c r="U20" s="5" t="s">
        <v>7</v>
      </c>
      <c r="V20" s="5" t="s">
        <v>7</v>
      </c>
      <c r="W20" s="13" t="s">
        <v>6</v>
      </c>
      <c r="X20" s="52">
        <f t="shared" si="5"/>
        <v>2100</v>
      </c>
      <c r="Y20" s="54">
        <f t="shared" si="3"/>
        <v>2800</v>
      </c>
      <c r="Z20" s="107" cm="1">
        <f t="array" ref="Z20">IFERROR(INDEX(X20:Y20,1,Z$13),0)</f>
        <v>0</v>
      </c>
    </row>
    <row r="21" spans="2:26" ht="30" customHeight="1" x14ac:dyDescent="0.35">
      <c r="B21" s="124">
        <v>0.54</v>
      </c>
      <c r="C21" s="12" t="s">
        <v>7</v>
      </c>
      <c r="D21" s="5" t="s">
        <v>7</v>
      </c>
      <c r="E21" s="5" t="s">
        <v>7</v>
      </c>
      <c r="F21" s="5" t="s">
        <v>6</v>
      </c>
      <c r="G21" s="13" t="s">
        <v>6</v>
      </c>
      <c r="H21" s="91">
        <f t="shared" si="1"/>
        <v>324</v>
      </c>
      <c r="I21" s="75">
        <f t="shared" si="0"/>
        <v>432</v>
      </c>
      <c r="J21" s="109" cm="1">
        <f t="array" ref="J21">IFERROR(INDEX(H21:I21,1,J$13),0)</f>
        <v>0</v>
      </c>
      <c r="K21" s="67">
        <v>4.5</v>
      </c>
      <c r="L21" s="12" t="s">
        <v>7</v>
      </c>
      <c r="M21" s="5" t="s">
        <v>7</v>
      </c>
      <c r="N21" s="5" t="s">
        <v>7</v>
      </c>
      <c r="O21" s="13" t="s">
        <v>6</v>
      </c>
      <c r="P21" s="52">
        <f t="shared" si="4"/>
        <v>2700</v>
      </c>
      <c r="Q21" s="54">
        <f t="shared" si="2"/>
        <v>3600</v>
      </c>
      <c r="R21" s="107" cm="1">
        <f t="array" ref="R21">IFERROR(INDEX(P21:Q21,1,R$13),0)</f>
        <v>0</v>
      </c>
      <c r="S21" s="67">
        <v>4.5</v>
      </c>
      <c r="T21" s="12" t="s">
        <v>7</v>
      </c>
      <c r="U21" s="5" t="s">
        <v>7</v>
      </c>
      <c r="V21" s="5" t="s">
        <v>7</v>
      </c>
      <c r="W21" s="13" t="s">
        <v>6</v>
      </c>
      <c r="X21" s="52">
        <f t="shared" si="5"/>
        <v>2700</v>
      </c>
      <c r="Y21" s="54">
        <f t="shared" si="3"/>
        <v>3600</v>
      </c>
      <c r="Z21" s="107" cm="1">
        <f t="array" ref="Z21">IFERROR(INDEX(X21:Y21,1,Z$13),0)</f>
        <v>0</v>
      </c>
    </row>
    <row r="22" spans="2:26" ht="30" customHeight="1" x14ac:dyDescent="0.35">
      <c r="B22" s="124">
        <v>0.56000000000000005</v>
      </c>
      <c r="C22" s="12" t="s">
        <v>6</v>
      </c>
      <c r="D22" s="5" t="s">
        <v>6</v>
      </c>
      <c r="E22" s="5" t="s">
        <v>6</v>
      </c>
      <c r="F22" s="5" t="s">
        <v>7</v>
      </c>
      <c r="G22" s="13" t="s">
        <v>6</v>
      </c>
      <c r="H22" s="91">
        <f t="shared" si="1"/>
        <v>336.00000000000006</v>
      </c>
      <c r="I22" s="75">
        <f t="shared" si="0"/>
        <v>448.00000000000006</v>
      </c>
      <c r="J22" s="109" cm="1">
        <f t="array" ref="J22">IFERROR(INDEX(H22:I22,1,J$13),0)</f>
        <v>0</v>
      </c>
      <c r="K22" s="67">
        <v>5.5</v>
      </c>
      <c r="L22" s="12" t="s">
        <v>6</v>
      </c>
      <c r="M22" s="5" t="s">
        <v>6</v>
      </c>
      <c r="N22" s="5" t="s">
        <v>6</v>
      </c>
      <c r="O22" s="13" t="s">
        <v>7</v>
      </c>
      <c r="P22" s="52">
        <f t="shared" si="4"/>
        <v>3300</v>
      </c>
      <c r="Q22" s="54">
        <f t="shared" si="2"/>
        <v>4400</v>
      </c>
      <c r="R22" s="107" cm="1">
        <f t="array" ref="R22">IFERROR(INDEX(P22:Q22,1,R$13),0)</f>
        <v>0</v>
      </c>
      <c r="S22" s="67">
        <v>5.5</v>
      </c>
      <c r="T22" s="12" t="s">
        <v>6</v>
      </c>
      <c r="U22" s="5" t="s">
        <v>6</v>
      </c>
      <c r="V22" s="5" t="s">
        <v>6</v>
      </c>
      <c r="W22" s="13" t="s">
        <v>7</v>
      </c>
      <c r="X22" s="52">
        <f t="shared" si="5"/>
        <v>3300</v>
      </c>
      <c r="Y22" s="54">
        <f t="shared" si="3"/>
        <v>4400</v>
      </c>
      <c r="Z22" s="107" cm="1">
        <f t="array" ref="Z22">IFERROR(INDEX(X22:Y22,1,Z$13),0)</f>
        <v>0</v>
      </c>
    </row>
    <row r="23" spans="2:26" ht="30" customHeight="1" x14ac:dyDescent="0.35">
      <c r="B23" s="124">
        <v>0.58000000000000007</v>
      </c>
      <c r="C23" s="12" t="s">
        <v>7</v>
      </c>
      <c r="D23" s="5" t="s">
        <v>6</v>
      </c>
      <c r="E23" s="5" t="s">
        <v>6</v>
      </c>
      <c r="F23" s="5" t="s">
        <v>7</v>
      </c>
      <c r="G23" s="13" t="s">
        <v>6</v>
      </c>
      <c r="H23" s="91">
        <f t="shared" si="1"/>
        <v>348.00000000000006</v>
      </c>
      <c r="I23" s="75">
        <f t="shared" si="0"/>
        <v>464.00000000000006</v>
      </c>
      <c r="J23" s="109" cm="1">
        <f t="array" ref="J23">IFERROR(INDEX(H23:I23,1,J$13),0)</f>
        <v>0</v>
      </c>
      <c r="K23" s="67">
        <v>6.5</v>
      </c>
      <c r="L23" s="12" t="s">
        <v>7</v>
      </c>
      <c r="M23" s="5" t="s">
        <v>6</v>
      </c>
      <c r="N23" s="5" t="s">
        <v>6</v>
      </c>
      <c r="O23" s="13" t="s">
        <v>7</v>
      </c>
      <c r="P23" s="52">
        <f t="shared" si="4"/>
        <v>3900</v>
      </c>
      <c r="Q23" s="54">
        <f t="shared" si="2"/>
        <v>5200</v>
      </c>
      <c r="R23" s="107" cm="1">
        <f t="array" ref="R23">IFERROR(INDEX(P23:Q23,1,R$13),0)</f>
        <v>0</v>
      </c>
      <c r="S23" s="67">
        <v>6.5</v>
      </c>
      <c r="T23" s="12" t="s">
        <v>7</v>
      </c>
      <c r="U23" s="5" t="s">
        <v>6</v>
      </c>
      <c r="V23" s="5" t="s">
        <v>6</v>
      </c>
      <c r="W23" s="13" t="s">
        <v>7</v>
      </c>
      <c r="X23" s="52">
        <f t="shared" si="5"/>
        <v>3900</v>
      </c>
      <c r="Y23" s="54">
        <f t="shared" si="3"/>
        <v>5200</v>
      </c>
      <c r="Z23" s="107" cm="1">
        <f t="array" ref="Z23">IFERROR(INDEX(X23:Y23,1,Z$13),0)</f>
        <v>0</v>
      </c>
    </row>
    <row r="24" spans="2:26" ht="30" customHeight="1" x14ac:dyDescent="0.35">
      <c r="B24" s="124">
        <v>0.6</v>
      </c>
      <c r="C24" s="12" t="s">
        <v>6</v>
      </c>
      <c r="D24" s="5" t="s">
        <v>7</v>
      </c>
      <c r="E24" s="5" t="s">
        <v>6</v>
      </c>
      <c r="F24" s="5" t="s">
        <v>7</v>
      </c>
      <c r="G24" s="13" t="s">
        <v>6</v>
      </c>
      <c r="H24" s="91">
        <f t="shared" si="1"/>
        <v>360</v>
      </c>
      <c r="I24" s="75">
        <f t="shared" si="0"/>
        <v>480</v>
      </c>
      <c r="J24" s="109" cm="1">
        <f t="array" ref="J24">IFERROR(INDEX(H24:I24,1,J$13),0)</f>
        <v>0</v>
      </c>
      <c r="K24" s="67">
        <v>7</v>
      </c>
      <c r="L24" s="12" t="s">
        <v>6</v>
      </c>
      <c r="M24" s="5" t="s">
        <v>7</v>
      </c>
      <c r="N24" s="5" t="s">
        <v>6</v>
      </c>
      <c r="O24" s="13" t="s">
        <v>7</v>
      </c>
      <c r="P24" s="52">
        <f t="shared" si="4"/>
        <v>4200</v>
      </c>
      <c r="Q24" s="54">
        <f t="shared" si="2"/>
        <v>5600</v>
      </c>
      <c r="R24" s="107" cm="1">
        <f t="array" ref="R24">IFERROR(INDEX(P24:Q24,1,R$13),0)</f>
        <v>0</v>
      </c>
      <c r="S24" s="67">
        <v>7</v>
      </c>
      <c r="T24" s="12" t="s">
        <v>6</v>
      </c>
      <c r="U24" s="5" t="s">
        <v>7</v>
      </c>
      <c r="V24" s="5" t="s">
        <v>6</v>
      </c>
      <c r="W24" s="13" t="s">
        <v>7</v>
      </c>
      <c r="X24" s="52">
        <f t="shared" si="5"/>
        <v>4200</v>
      </c>
      <c r="Y24" s="54">
        <f t="shared" si="3"/>
        <v>5600</v>
      </c>
      <c r="Z24" s="107" cm="1">
        <f t="array" ref="Z24">IFERROR(INDEX(X24:Y24,1,Z$13),0)</f>
        <v>0</v>
      </c>
    </row>
    <row r="25" spans="2:26" ht="30" customHeight="1" x14ac:dyDescent="0.35">
      <c r="B25" s="124">
        <v>0.62</v>
      </c>
      <c r="C25" s="12" t="s">
        <v>7</v>
      </c>
      <c r="D25" s="5" t="s">
        <v>7</v>
      </c>
      <c r="E25" s="5" t="s">
        <v>6</v>
      </c>
      <c r="F25" s="5" t="s">
        <v>7</v>
      </c>
      <c r="G25" s="13" t="s">
        <v>6</v>
      </c>
      <c r="H25" s="91">
        <f t="shared" si="1"/>
        <v>372</v>
      </c>
      <c r="I25" s="75">
        <f t="shared" si="0"/>
        <v>496</v>
      </c>
      <c r="J25" s="109" cm="1">
        <f t="array" ref="J25">IFERROR(INDEX(H25:I25,1,J$13),0)</f>
        <v>0</v>
      </c>
      <c r="K25" s="67">
        <v>7.5</v>
      </c>
      <c r="L25" s="121" t="s">
        <v>14</v>
      </c>
      <c r="M25" s="65" t="s">
        <v>14</v>
      </c>
      <c r="N25" s="65" t="s">
        <v>7</v>
      </c>
      <c r="O25" s="122" t="s">
        <v>7</v>
      </c>
      <c r="P25" s="52">
        <f t="shared" si="4"/>
        <v>4500</v>
      </c>
      <c r="Q25" s="54">
        <f t="shared" si="2"/>
        <v>6000</v>
      </c>
      <c r="R25" s="107" cm="1">
        <f t="array" ref="R25">IFERROR(INDEX(P25:Q25,1,R$13),0)</f>
        <v>0</v>
      </c>
      <c r="S25" s="67">
        <v>7.5</v>
      </c>
      <c r="T25" s="120" t="s">
        <v>6</v>
      </c>
      <c r="U25" s="64" t="s">
        <v>6</v>
      </c>
      <c r="V25" s="64" t="s">
        <v>13</v>
      </c>
      <c r="W25" s="126" t="s">
        <v>13</v>
      </c>
      <c r="X25" s="52">
        <f t="shared" si="5"/>
        <v>4500</v>
      </c>
      <c r="Y25" s="54">
        <f t="shared" si="3"/>
        <v>6000</v>
      </c>
      <c r="Z25" s="107" cm="1">
        <f t="array" ref="Z25">IFERROR(INDEX(X25:Y25,1,Z$13),0)</f>
        <v>0</v>
      </c>
    </row>
    <row r="26" spans="2:26" ht="30" customHeight="1" x14ac:dyDescent="0.35">
      <c r="B26" s="124">
        <v>0.64</v>
      </c>
      <c r="C26" s="12" t="s">
        <v>6</v>
      </c>
      <c r="D26" s="5" t="s">
        <v>6</v>
      </c>
      <c r="E26" s="5" t="s">
        <v>7</v>
      </c>
      <c r="F26" s="5" t="s">
        <v>7</v>
      </c>
      <c r="G26" s="13" t="s">
        <v>6</v>
      </c>
      <c r="H26" s="91">
        <f t="shared" si="1"/>
        <v>384</v>
      </c>
      <c r="I26" s="75">
        <f t="shared" si="0"/>
        <v>512</v>
      </c>
      <c r="J26" s="109" cm="1">
        <f t="array" ref="J26">IFERROR(INDEX(H26:I26,1,J$13),0)</f>
        <v>0</v>
      </c>
      <c r="K26" s="67">
        <v>8</v>
      </c>
      <c r="L26" s="121" t="s">
        <v>7</v>
      </c>
      <c r="M26" s="65" t="s">
        <v>7</v>
      </c>
      <c r="N26" s="65" t="s">
        <v>14</v>
      </c>
      <c r="O26" s="122" t="s">
        <v>7</v>
      </c>
      <c r="P26" s="52">
        <f t="shared" si="4"/>
        <v>4800</v>
      </c>
      <c r="Q26" s="54">
        <f t="shared" si="2"/>
        <v>6400</v>
      </c>
      <c r="R26" s="107" cm="1">
        <f t="array" ref="R26">IFERROR(INDEX(P26:Q26,1,R$13),0)</f>
        <v>0</v>
      </c>
      <c r="S26" s="67">
        <v>8</v>
      </c>
      <c r="T26" s="120" t="s">
        <v>13</v>
      </c>
      <c r="U26" s="64" t="s">
        <v>13</v>
      </c>
      <c r="V26" s="64" t="s">
        <v>6</v>
      </c>
      <c r="W26" s="126" t="s">
        <v>13</v>
      </c>
      <c r="X26" s="52">
        <f t="shared" si="5"/>
        <v>4800</v>
      </c>
      <c r="Y26" s="54">
        <f t="shared" si="3"/>
        <v>6400</v>
      </c>
      <c r="Z26" s="107" cm="1">
        <f t="array" ref="Z26">IFERROR(INDEX(X26:Y26,1,Z$13),0)</f>
        <v>0</v>
      </c>
    </row>
    <row r="27" spans="2:26" ht="30" customHeight="1" x14ac:dyDescent="0.35">
      <c r="B27" s="124">
        <v>0.66</v>
      </c>
      <c r="C27" s="12" t="s">
        <v>7</v>
      </c>
      <c r="D27" s="5" t="s">
        <v>6</v>
      </c>
      <c r="E27" s="5" t="s">
        <v>7</v>
      </c>
      <c r="F27" s="5" t="s">
        <v>7</v>
      </c>
      <c r="G27" s="13" t="s">
        <v>6</v>
      </c>
      <c r="H27" s="91">
        <f t="shared" si="1"/>
        <v>396</v>
      </c>
      <c r="I27" s="75">
        <f t="shared" si="0"/>
        <v>528</v>
      </c>
      <c r="J27" s="109" cm="1">
        <f t="array" ref="J27">IFERROR(INDEX(H27:I27,1,J$13),0)</f>
        <v>0</v>
      </c>
      <c r="K27" s="67">
        <v>8.5</v>
      </c>
      <c r="L27" s="12" t="s">
        <v>7</v>
      </c>
      <c r="M27" s="5" t="s">
        <v>6</v>
      </c>
      <c r="N27" s="5" t="s">
        <v>7</v>
      </c>
      <c r="O27" s="13" t="s">
        <v>7</v>
      </c>
      <c r="P27" s="52">
        <f t="shared" si="4"/>
        <v>5100</v>
      </c>
      <c r="Q27" s="54">
        <f t="shared" si="2"/>
        <v>6800</v>
      </c>
      <c r="R27" s="107" cm="1">
        <f t="array" ref="R27">IFERROR(INDEX(P27:Q27,1,R$13),0)</f>
        <v>0</v>
      </c>
      <c r="S27" s="67">
        <v>8.5</v>
      </c>
      <c r="T27" s="12" t="s">
        <v>7</v>
      </c>
      <c r="U27" s="5" t="s">
        <v>6</v>
      </c>
      <c r="V27" s="5" t="s">
        <v>7</v>
      </c>
      <c r="W27" s="13" t="s">
        <v>7</v>
      </c>
      <c r="X27" s="52">
        <f t="shared" si="5"/>
        <v>5100</v>
      </c>
      <c r="Y27" s="54">
        <f t="shared" si="3"/>
        <v>6800</v>
      </c>
      <c r="Z27" s="107" cm="1">
        <f t="array" ref="Z27">IFERROR(INDEX(X27:Y27,1,Z$13),0)</f>
        <v>0</v>
      </c>
    </row>
    <row r="28" spans="2:26" ht="30" customHeight="1" x14ac:dyDescent="0.35">
      <c r="B28" s="124">
        <v>0.68</v>
      </c>
      <c r="C28" s="12" t="s">
        <v>6</v>
      </c>
      <c r="D28" s="5" t="s">
        <v>7</v>
      </c>
      <c r="E28" s="5" t="s">
        <v>7</v>
      </c>
      <c r="F28" s="5" t="s">
        <v>7</v>
      </c>
      <c r="G28" s="13" t="s">
        <v>6</v>
      </c>
      <c r="H28" s="91">
        <f t="shared" si="1"/>
        <v>408.00000000000006</v>
      </c>
      <c r="I28" s="75">
        <f t="shared" si="0"/>
        <v>544</v>
      </c>
      <c r="J28" s="109" cm="1">
        <f t="array" ref="J28">IFERROR(INDEX(H28:I28,1,J$13),0)</f>
        <v>0</v>
      </c>
      <c r="K28" s="67">
        <v>9</v>
      </c>
      <c r="L28" s="12" t="s">
        <v>6</v>
      </c>
      <c r="M28" s="5" t="s">
        <v>7</v>
      </c>
      <c r="N28" s="5" t="s">
        <v>7</v>
      </c>
      <c r="O28" s="13" t="s">
        <v>7</v>
      </c>
      <c r="P28" s="52">
        <f t="shared" si="4"/>
        <v>5400</v>
      </c>
      <c r="Q28" s="54">
        <f t="shared" si="2"/>
        <v>7200</v>
      </c>
      <c r="R28" s="107" cm="1">
        <f t="array" ref="R28">IFERROR(INDEX(P28:Q28,1,R$13),0)</f>
        <v>0</v>
      </c>
      <c r="S28" s="67">
        <v>9</v>
      </c>
      <c r="T28" s="12" t="s">
        <v>6</v>
      </c>
      <c r="U28" s="5" t="s">
        <v>7</v>
      </c>
      <c r="V28" s="5" t="s">
        <v>7</v>
      </c>
      <c r="W28" s="13" t="s">
        <v>7</v>
      </c>
      <c r="X28" s="52">
        <f t="shared" si="5"/>
        <v>5400</v>
      </c>
      <c r="Y28" s="54">
        <f t="shared" si="3"/>
        <v>7200</v>
      </c>
      <c r="Z28" s="107" cm="1">
        <f t="array" ref="Z28">IFERROR(INDEX(X28:Y28,1,Z$13),0)</f>
        <v>0</v>
      </c>
    </row>
    <row r="29" spans="2:26" ht="29" thickBot="1" x14ac:dyDescent="0.4">
      <c r="B29" s="124">
        <v>0.70000000000000007</v>
      </c>
      <c r="C29" s="12" t="s">
        <v>7</v>
      </c>
      <c r="D29" s="5" t="s">
        <v>7</v>
      </c>
      <c r="E29" s="5" t="s">
        <v>7</v>
      </c>
      <c r="F29" s="5" t="s">
        <v>7</v>
      </c>
      <c r="G29" s="13" t="s">
        <v>6</v>
      </c>
      <c r="H29" s="91">
        <f t="shared" si="1"/>
        <v>420.00000000000006</v>
      </c>
      <c r="I29" s="75">
        <f t="shared" si="0"/>
        <v>560</v>
      </c>
      <c r="J29" s="109" cm="1">
        <f t="array" ref="J29">IFERROR(INDEX(H29:I29,1,J$13),0)</f>
        <v>0</v>
      </c>
      <c r="K29" s="68">
        <v>10</v>
      </c>
      <c r="L29" s="27" t="s">
        <v>7</v>
      </c>
      <c r="M29" s="14" t="s">
        <v>7</v>
      </c>
      <c r="N29" s="14" t="s">
        <v>7</v>
      </c>
      <c r="O29" s="15" t="s">
        <v>7</v>
      </c>
      <c r="P29" s="55">
        <f t="shared" si="4"/>
        <v>6000</v>
      </c>
      <c r="Q29" s="57">
        <f t="shared" si="2"/>
        <v>8000</v>
      </c>
      <c r="R29" s="107" cm="1">
        <f t="array" ref="R29">IFERROR(INDEX(P29:Q29,1,R$13),0)</f>
        <v>0</v>
      </c>
      <c r="S29" s="68">
        <v>10</v>
      </c>
      <c r="T29" s="27" t="s">
        <v>7</v>
      </c>
      <c r="U29" s="14" t="s">
        <v>7</v>
      </c>
      <c r="V29" s="14" t="s">
        <v>7</v>
      </c>
      <c r="W29" s="15" t="s">
        <v>7</v>
      </c>
      <c r="X29" s="55">
        <f t="shared" si="5"/>
        <v>6000</v>
      </c>
      <c r="Y29" s="57">
        <f t="shared" si="3"/>
        <v>8000</v>
      </c>
      <c r="Z29" s="107" cm="1">
        <f t="array" ref="Z29">IFERROR(INDEX(X29:Y29,1,Z$13),0)</f>
        <v>0</v>
      </c>
    </row>
    <row r="30" spans="2:26" ht="30" customHeight="1" x14ac:dyDescent="0.35">
      <c r="B30" s="124">
        <v>0.72</v>
      </c>
      <c r="C30" s="12" t="s">
        <v>6</v>
      </c>
      <c r="D30" s="5" t="s">
        <v>6</v>
      </c>
      <c r="E30" s="5" t="s">
        <v>6</v>
      </c>
      <c r="F30" s="5" t="s">
        <v>6</v>
      </c>
      <c r="G30" s="13" t="s">
        <v>7</v>
      </c>
      <c r="H30" s="91">
        <f t="shared" si="1"/>
        <v>432</v>
      </c>
      <c r="I30" s="75">
        <f t="shared" si="0"/>
        <v>576</v>
      </c>
      <c r="J30" s="109" cm="1">
        <f t="array" ref="J30">IFERROR(INDEX(H30:I30,1,J$13),0)</f>
        <v>0</v>
      </c>
      <c r="K30" s="6"/>
      <c r="L30" s="1"/>
      <c r="M30" s="1"/>
      <c r="N30" s="1"/>
      <c r="O30" s="1"/>
      <c r="S30" s="6"/>
      <c r="T30" s="1"/>
      <c r="U30" s="1"/>
      <c r="V30" s="1"/>
      <c r="W30" s="1"/>
    </row>
    <row r="31" spans="2:26" ht="30" customHeight="1" x14ac:dyDescent="0.35">
      <c r="B31" s="124">
        <v>0.74</v>
      </c>
      <c r="C31" s="12" t="s">
        <v>7</v>
      </c>
      <c r="D31" s="5" t="s">
        <v>6</v>
      </c>
      <c r="E31" s="5" t="s">
        <v>6</v>
      </c>
      <c r="F31" s="5" t="s">
        <v>6</v>
      </c>
      <c r="G31" s="13" t="s">
        <v>7</v>
      </c>
      <c r="H31" s="91">
        <f t="shared" si="1"/>
        <v>444</v>
      </c>
      <c r="I31" s="75">
        <f t="shared" si="0"/>
        <v>592</v>
      </c>
      <c r="J31" s="109" cm="1">
        <f t="array" ref="J31">IFERROR(INDEX(H31:I31,1,J$13),0)</f>
        <v>0</v>
      </c>
      <c r="K31" s="6"/>
      <c r="L31" s="1"/>
      <c r="M31" s="1"/>
      <c r="N31" s="1"/>
      <c r="O31" s="1"/>
      <c r="S31" s="6"/>
      <c r="T31" s="1"/>
      <c r="U31" s="1"/>
      <c r="V31" s="1"/>
      <c r="W31" s="1"/>
    </row>
    <row r="32" spans="2:26" ht="30" customHeight="1" x14ac:dyDescent="0.35">
      <c r="B32" s="124">
        <v>0.76</v>
      </c>
      <c r="C32" s="12" t="s">
        <v>6</v>
      </c>
      <c r="D32" s="5" t="s">
        <v>7</v>
      </c>
      <c r="E32" s="5" t="s">
        <v>6</v>
      </c>
      <c r="F32" s="5" t="s">
        <v>6</v>
      </c>
      <c r="G32" s="13" t="s">
        <v>7</v>
      </c>
      <c r="H32" s="91">
        <f t="shared" si="1"/>
        <v>456</v>
      </c>
      <c r="I32" s="75">
        <f t="shared" si="0"/>
        <v>608</v>
      </c>
      <c r="J32" s="109" cm="1">
        <f t="array" ref="J32">IFERROR(INDEX(H32:I32,1,J$13),0)</f>
        <v>0</v>
      </c>
      <c r="K32" s="6"/>
      <c r="L32" s="1"/>
      <c r="M32" s="1"/>
      <c r="N32" s="1"/>
      <c r="O32" s="1"/>
      <c r="S32" s="6"/>
      <c r="T32" s="1"/>
      <c r="U32" s="1"/>
      <c r="V32" s="1"/>
      <c r="W32" s="1"/>
    </row>
    <row r="33" spans="2:23" ht="30" customHeight="1" x14ac:dyDescent="0.35">
      <c r="B33" s="124">
        <v>0.78</v>
      </c>
      <c r="C33" s="12" t="s">
        <v>7</v>
      </c>
      <c r="D33" s="5" t="s">
        <v>7</v>
      </c>
      <c r="E33" s="5" t="s">
        <v>6</v>
      </c>
      <c r="F33" s="5" t="s">
        <v>6</v>
      </c>
      <c r="G33" s="13" t="s">
        <v>7</v>
      </c>
      <c r="H33" s="91">
        <f t="shared" si="1"/>
        <v>468</v>
      </c>
      <c r="I33" s="75">
        <f t="shared" si="0"/>
        <v>624</v>
      </c>
      <c r="J33" s="109" cm="1">
        <f t="array" ref="J33">IFERROR(INDEX(H33:I33,1,J$13),0)</f>
        <v>0</v>
      </c>
      <c r="K33" s="6"/>
      <c r="L33" s="1"/>
      <c r="M33" s="1"/>
      <c r="N33" s="1"/>
      <c r="O33" s="1"/>
      <c r="S33" s="6"/>
      <c r="T33" s="1"/>
      <c r="U33" s="1"/>
      <c r="V33" s="1"/>
      <c r="W33" s="1"/>
    </row>
    <row r="34" spans="2:23" ht="30" customHeight="1" x14ac:dyDescent="0.35">
      <c r="B34" s="124">
        <v>0.8</v>
      </c>
      <c r="C34" s="12" t="s">
        <v>6</v>
      </c>
      <c r="D34" s="5" t="s">
        <v>6</v>
      </c>
      <c r="E34" s="5" t="s">
        <v>7</v>
      </c>
      <c r="F34" s="5" t="s">
        <v>6</v>
      </c>
      <c r="G34" s="13" t="s">
        <v>7</v>
      </c>
      <c r="H34" s="91">
        <f t="shared" si="1"/>
        <v>480</v>
      </c>
      <c r="I34" s="75">
        <f t="shared" si="0"/>
        <v>640</v>
      </c>
      <c r="J34" s="109" cm="1">
        <f t="array" ref="J34">IFERROR(INDEX(H34:I34,1,J$13),0)</f>
        <v>0</v>
      </c>
      <c r="K34" s="6"/>
      <c r="L34" s="1"/>
      <c r="M34" s="1"/>
      <c r="N34" s="1"/>
      <c r="O34" s="1"/>
      <c r="S34" s="6"/>
      <c r="T34" s="1"/>
      <c r="U34" s="1"/>
      <c r="V34" s="1"/>
      <c r="W34" s="1"/>
    </row>
    <row r="35" spans="2:23" ht="30" customHeight="1" x14ac:dyDescent="0.35">
      <c r="B35" s="124">
        <v>0.82000000000000006</v>
      </c>
      <c r="C35" s="12" t="s">
        <v>7</v>
      </c>
      <c r="D35" s="5" t="s">
        <v>6</v>
      </c>
      <c r="E35" s="5" t="s">
        <v>7</v>
      </c>
      <c r="F35" s="5" t="s">
        <v>6</v>
      </c>
      <c r="G35" s="13" t="s">
        <v>7</v>
      </c>
      <c r="H35" s="91">
        <f t="shared" si="1"/>
        <v>492.00000000000006</v>
      </c>
      <c r="I35" s="75">
        <f t="shared" si="0"/>
        <v>656</v>
      </c>
      <c r="J35" s="109" cm="1">
        <f t="array" ref="J35">IFERROR(INDEX(H35:I35,1,J$13),0)</f>
        <v>0</v>
      </c>
      <c r="K35" s="6"/>
      <c r="L35" s="1"/>
      <c r="M35" s="1"/>
      <c r="N35" s="1"/>
      <c r="O35" s="1"/>
      <c r="S35" s="6"/>
      <c r="T35" s="1"/>
      <c r="U35" s="1"/>
      <c r="V35" s="1"/>
      <c r="W35" s="1"/>
    </row>
    <row r="36" spans="2:23" ht="30" customHeight="1" x14ac:dyDescent="0.35">
      <c r="B36" s="124">
        <v>0.84000000000000008</v>
      </c>
      <c r="C36" s="12" t="s">
        <v>6</v>
      </c>
      <c r="D36" s="5" t="s">
        <v>7</v>
      </c>
      <c r="E36" s="5" t="s">
        <v>7</v>
      </c>
      <c r="F36" s="5" t="s">
        <v>6</v>
      </c>
      <c r="G36" s="13" t="s">
        <v>7</v>
      </c>
      <c r="H36" s="91">
        <f t="shared" si="1"/>
        <v>504.00000000000006</v>
      </c>
      <c r="I36" s="75">
        <f t="shared" si="0"/>
        <v>672.00000000000011</v>
      </c>
      <c r="J36" s="109" cm="1">
        <f t="array" ref="J36">IFERROR(INDEX(H36:I36,1,J$13),0)</f>
        <v>0</v>
      </c>
      <c r="K36" s="6"/>
      <c r="L36" s="1"/>
      <c r="M36" s="1"/>
      <c r="N36" s="1"/>
      <c r="O36" s="1"/>
      <c r="S36" s="6"/>
      <c r="T36" s="1"/>
      <c r="U36" s="1"/>
      <c r="V36" s="1"/>
      <c r="W36" s="1"/>
    </row>
    <row r="37" spans="2:23" ht="30" customHeight="1" x14ac:dyDescent="0.35">
      <c r="B37" s="124">
        <v>0.8600000000000001</v>
      </c>
      <c r="C37" s="12" t="s">
        <v>7</v>
      </c>
      <c r="D37" s="5" t="s">
        <v>7</v>
      </c>
      <c r="E37" s="5" t="s">
        <v>7</v>
      </c>
      <c r="F37" s="5" t="s">
        <v>6</v>
      </c>
      <c r="G37" s="13" t="s">
        <v>7</v>
      </c>
      <c r="H37" s="91">
        <f t="shared" si="1"/>
        <v>516.00000000000011</v>
      </c>
      <c r="I37" s="75">
        <f t="shared" si="0"/>
        <v>688.00000000000011</v>
      </c>
      <c r="J37" s="109" cm="1">
        <f t="array" ref="J37">IFERROR(INDEX(H37:I37,1,J$13),0)</f>
        <v>0</v>
      </c>
      <c r="K37" s="6"/>
      <c r="L37" s="1"/>
      <c r="M37" s="1"/>
      <c r="N37" s="1"/>
      <c r="O37" s="1"/>
      <c r="S37" s="6"/>
      <c r="T37" s="1"/>
      <c r="U37" s="1"/>
      <c r="V37" s="1"/>
      <c r="W37" s="1"/>
    </row>
    <row r="38" spans="2:23" ht="30" customHeight="1" x14ac:dyDescent="0.35">
      <c r="B38" s="124">
        <v>0.88000000000000012</v>
      </c>
      <c r="C38" s="12" t="s">
        <v>6</v>
      </c>
      <c r="D38" s="5" t="s">
        <v>6</v>
      </c>
      <c r="E38" s="5" t="s">
        <v>6</v>
      </c>
      <c r="F38" s="5" t="s">
        <v>7</v>
      </c>
      <c r="G38" s="13" t="s">
        <v>7</v>
      </c>
      <c r="H38" s="91">
        <f t="shared" si="1"/>
        <v>528.00000000000011</v>
      </c>
      <c r="I38" s="75">
        <f t="shared" si="0"/>
        <v>704.00000000000011</v>
      </c>
      <c r="J38" s="109" cm="1">
        <f t="array" ref="J38">IFERROR(INDEX(H38:I38,1,J$13),0)</f>
        <v>0</v>
      </c>
      <c r="K38" s="6"/>
      <c r="L38" s="1"/>
      <c r="M38" s="1"/>
      <c r="N38" s="1"/>
      <c r="O38" s="1"/>
      <c r="S38" s="6"/>
      <c r="T38" s="1"/>
      <c r="U38" s="1"/>
      <c r="V38" s="1"/>
      <c r="W38" s="1"/>
    </row>
    <row r="39" spans="2:23" ht="30" customHeight="1" x14ac:dyDescent="0.35">
      <c r="B39" s="124">
        <v>0.90000000000000013</v>
      </c>
      <c r="C39" s="12" t="s">
        <v>7</v>
      </c>
      <c r="D39" s="5" t="s">
        <v>6</v>
      </c>
      <c r="E39" s="5" t="s">
        <v>6</v>
      </c>
      <c r="F39" s="5" t="s">
        <v>7</v>
      </c>
      <c r="G39" s="13" t="s">
        <v>7</v>
      </c>
      <c r="H39" s="91">
        <f t="shared" si="1"/>
        <v>540.00000000000011</v>
      </c>
      <c r="I39" s="75">
        <f t="shared" si="0"/>
        <v>720.00000000000011</v>
      </c>
      <c r="J39" s="109" cm="1">
        <f t="array" ref="J39">IFERROR(INDEX(H39:I39,1,J$13),0)</f>
        <v>0</v>
      </c>
      <c r="K39" s="6"/>
      <c r="L39" s="1"/>
      <c r="M39" s="1"/>
      <c r="N39" s="1"/>
      <c r="O39" s="1"/>
      <c r="S39" s="6"/>
      <c r="T39" s="1"/>
      <c r="U39" s="1"/>
      <c r="V39" s="1"/>
      <c r="W39" s="1"/>
    </row>
    <row r="40" spans="2:23" ht="30" customHeight="1" x14ac:dyDescent="0.35">
      <c r="B40" s="124">
        <v>0.91999999999999993</v>
      </c>
      <c r="C40" s="12" t="s">
        <v>6</v>
      </c>
      <c r="D40" s="5" t="s">
        <v>7</v>
      </c>
      <c r="E40" s="5" t="s">
        <v>6</v>
      </c>
      <c r="F40" s="5" t="s">
        <v>7</v>
      </c>
      <c r="G40" s="13" t="s">
        <v>7</v>
      </c>
      <c r="H40" s="91">
        <f t="shared" si="1"/>
        <v>552</v>
      </c>
      <c r="I40" s="75">
        <f t="shared" si="0"/>
        <v>736</v>
      </c>
      <c r="J40" s="109" cm="1">
        <f t="array" ref="J40">IFERROR(INDEX(H40:I40,1,J$13),0)</f>
        <v>0</v>
      </c>
      <c r="K40" s="6"/>
      <c r="L40" s="1"/>
      <c r="M40" s="1"/>
      <c r="N40" s="1"/>
      <c r="O40" s="1"/>
      <c r="S40" s="6"/>
      <c r="T40" s="1"/>
      <c r="U40" s="1"/>
      <c r="V40" s="1"/>
      <c r="W40" s="1"/>
    </row>
    <row r="41" spans="2:23" ht="30" customHeight="1" x14ac:dyDescent="0.35">
      <c r="B41" s="124">
        <v>0.94</v>
      </c>
      <c r="C41" s="12" t="s">
        <v>7</v>
      </c>
      <c r="D41" s="5" t="s">
        <v>7</v>
      </c>
      <c r="E41" s="5" t="s">
        <v>6</v>
      </c>
      <c r="F41" s="5" t="s">
        <v>7</v>
      </c>
      <c r="G41" s="13" t="s">
        <v>7</v>
      </c>
      <c r="H41" s="91">
        <f t="shared" si="1"/>
        <v>564</v>
      </c>
      <c r="I41" s="75">
        <f t="shared" si="0"/>
        <v>752</v>
      </c>
      <c r="J41" s="109" cm="1">
        <f t="array" ref="J41">IFERROR(INDEX(H41:I41,1,J$13),0)</f>
        <v>0</v>
      </c>
      <c r="K41" s="6"/>
      <c r="L41" s="1"/>
      <c r="M41" s="1"/>
      <c r="N41" s="1"/>
      <c r="O41" s="1"/>
      <c r="S41" s="6"/>
      <c r="T41" s="1"/>
      <c r="U41" s="1"/>
      <c r="V41" s="1"/>
      <c r="W41" s="1"/>
    </row>
    <row r="42" spans="2:23" ht="30" customHeight="1" x14ac:dyDescent="0.35">
      <c r="B42" s="124">
        <v>0.96</v>
      </c>
      <c r="C42" s="12" t="s">
        <v>6</v>
      </c>
      <c r="D42" s="5" t="s">
        <v>6</v>
      </c>
      <c r="E42" s="5" t="s">
        <v>7</v>
      </c>
      <c r="F42" s="5" t="s">
        <v>7</v>
      </c>
      <c r="G42" s="13" t="s">
        <v>7</v>
      </c>
      <c r="H42" s="91">
        <f t="shared" si="1"/>
        <v>576</v>
      </c>
      <c r="I42" s="75">
        <f t="shared" si="0"/>
        <v>768</v>
      </c>
      <c r="J42" s="109" cm="1">
        <f t="array" ref="J42">IFERROR(INDEX(H42:I42,1,J$13),0)</f>
        <v>0</v>
      </c>
      <c r="K42" s="6"/>
      <c r="L42" s="1"/>
      <c r="M42" s="1"/>
      <c r="N42" s="1"/>
      <c r="O42" s="1"/>
      <c r="S42" s="6"/>
      <c r="T42" s="1"/>
      <c r="U42" s="1"/>
      <c r="V42" s="1"/>
      <c r="W42" s="1"/>
    </row>
    <row r="43" spans="2:23" ht="30" customHeight="1" x14ac:dyDescent="0.35">
      <c r="B43" s="124">
        <v>0.98</v>
      </c>
      <c r="C43" s="12" t="s">
        <v>7</v>
      </c>
      <c r="D43" s="5" t="s">
        <v>6</v>
      </c>
      <c r="E43" s="5" t="s">
        <v>7</v>
      </c>
      <c r="F43" s="5" t="s">
        <v>7</v>
      </c>
      <c r="G43" s="13" t="s">
        <v>7</v>
      </c>
      <c r="H43" s="91">
        <f t="shared" si="1"/>
        <v>588</v>
      </c>
      <c r="I43" s="75">
        <f t="shared" si="0"/>
        <v>784</v>
      </c>
      <c r="J43" s="109" cm="1">
        <f t="array" ref="J43">IFERROR(INDEX(H43:I43,1,J$13),0)</f>
        <v>0</v>
      </c>
      <c r="K43" s="6"/>
      <c r="L43" s="1"/>
      <c r="M43" s="1"/>
      <c r="N43" s="1"/>
      <c r="O43" s="1"/>
      <c r="S43" s="6"/>
      <c r="T43" s="1"/>
      <c r="U43" s="1"/>
      <c r="V43" s="1"/>
      <c r="W43" s="1"/>
    </row>
    <row r="44" spans="2:23" ht="30" customHeight="1" thickBot="1" x14ac:dyDescent="0.4">
      <c r="B44" s="125">
        <v>1</v>
      </c>
      <c r="C44" s="104" t="s">
        <v>17</v>
      </c>
      <c r="D44" s="14" t="s">
        <v>7</v>
      </c>
      <c r="E44" s="14" t="s">
        <v>7</v>
      </c>
      <c r="F44" s="14" t="s">
        <v>7</v>
      </c>
      <c r="G44" s="15" t="s">
        <v>7</v>
      </c>
      <c r="H44" s="92">
        <f t="shared" si="1"/>
        <v>600</v>
      </c>
      <c r="I44" s="76">
        <f t="shared" si="0"/>
        <v>800</v>
      </c>
      <c r="J44" s="109" cm="1">
        <f t="array" ref="J44">IFERROR(INDEX(H44:I44,1,J$13),0)</f>
        <v>0</v>
      </c>
      <c r="K44" s="6"/>
      <c r="L44" s="1"/>
      <c r="M44" s="1"/>
      <c r="N44" s="1"/>
      <c r="O44" s="1"/>
      <c r="S44" s="6"/>
      <c r="T44" s="1"/>
      <c r="U44" s="1"/>
      <c r="V44" s="1"/>
      <c r="W44" s="1"/>
    </row>
    <row r="45" spans="2:23" x14ac:dyDescent="0.5">
      <c r="B45" s="6"/>
      <c r="C45" s="1"/>
      <c r="D45" s="1"/>
      <c r="E45" s="1"/>
      <c r="F45" s="1"/>
      <c r="G45" s="1"/>
      <c r="J45" s="110"/>
      <c r="K45" s="6"/>
      <c r="L45" s="1"/>
      <c r="M45" s="1"/>
      <c r="N45" s="1"/>
      <c r="O45" s="1"/>
      <c r="S45" s="6"/>
      <c r="T45" s="1"/>
      <c r="U45" s="1"/>
      <c r="V45" s="1"/>
      <c r="W45" s="1"/>
    </row>
    <row r="46" spans="2:23" x14ac:dyDescent="0.5">
      <c r="B46" s="147" t="s">
        <v>21</v>
      </c>
      <c r="C46" s="1"/>
      <c r="D46" s="1"/>
      <c r="E46" s="1"/>
      <c r="F46" s="1"/>
      <c r="G46" s="1"/>
      <c r="J46" s="110"/>
      <c r="K46" s="6"/>
      <c r="L46" s="1"/>
      <c r="M46" s="1"/>
      <c r="N46" s="1"/>
      <c r="O46" s="1"/>
      <c r="S46" s="6"/>
      <c r="T46" s="1"/>
      <c r="U46" s="1"/>
      <c r="V46" s="1"/>
      <c r="W46" s="1"/>
    </row>
    <row r="47" spans="2:23" x14ac:dyDescent="0.5">
      <c r="B47" s="6"/>
      <c r="C47" s="1"/>
      <c r="D47" s="1"/>
      <c r="E47" s="1"/>
      <c r="F47" s="1"/>
      <c r="G47" s="1"/>
      <c r="J47" s="110"/>
      <c r="K47" s="6"/>
      <c r="L47" s="1"/>
      <c r="M47" s="1"/>
      <c r="N47" s="1"/>
      <c r="O47" s="1"/>
      <c r="S47" s="6"/>
      <c r="T47" s="1"/>
      <c r="U47" s="1"/>
      <c r="V47" s="1"/>
      <c r="W47" s="1"/>
    </row>
    <row r="48" spans="2:23" x14ac:dyDescent="0.5">
      <c r="B48" s="6"/>
      <c r="C48" s="1"/>
      <c r="D48" s="1"/>
      <c r="E48" s="1"/>
      <c r="F48" s="1"/>
      <c r="G48" s="1"/>
      <c r="J48" s="110"/>
      <c r="K48" s="6"/>
      <c r="L48" s="1"/>
      <c r="M48" s="1"/>
      <c r="N48" s="1"/>
      <c r="O48" s="1"/>
      <c r="S48" s="6"/>
      <c r="T48" s="1"/>
      <c r="U48" s="1"/>
      <c r="V48" s="1"/>
      <c r="W48" s="1"/>
    </row>
    <row r="49" spans="2:23" x14ac:dyDescent="0.5">
      <c r="B49" s="6"/>
      <c r="C49" s="1"/>
      <c r="D49" s="1"/>
      <c r="E49" s="1"/>
      <c r="F49" s="1"/>
      <c r="G49" s="1"/>
      <c r="J49" s="110"/>
      <c r="K49" s="6"/>
      <c r="L49" s="1"/>
      <c r="M49" s="1"/>
      <c r="N49" s="1"/>
      <c r="O49" s="1"/>
      <c r="S49" s="6"/>
      <c r="T49" s="1"/>
      <c r="U49" s="1"/>
      <c r="V49" s="1"/>
      <c r="W49" s="1"/>
    </row>
    <row r="50" spans="2:23" x14ac:dyDescent="0.5">
      <c r="B50" s="6"/>
      <c r="C50" s="1"/>
      <c r="D50" s="1"/>
      <c r="E50" s="1"/>
      <c r="F50" s="1"/>
      <c r="G50" s="1"/>
      <c r="J50" s="110"/>
      <c r="K50" s="6"/>
      <c r="L50" s="1"/>
      <c r="M50" s="1"/>
      <c r="N50" s="1"/>
      <c r="O50" s="1"/>
      <c r="S50" s="6"/>
      <c r="T50" s="1"/>
      <c r="U50" s="1"/>
      <c r="V50" s="1"/>
      <c r="W50" s="1"/>
    </row>
    <row r="51" spans="2:23" x14ac:dyDescent="0.5">
      <c r="B51" s="6"/>
      <c r="C51" s="1"/>
      <c r="D51" s="1"/>
      <c r="E51" s="1"/>
      <c r="F51" s="1"/>
      <c r="G51" s="1"/>
      <c r="J51" s="110"/>
      <c r="K51" s="6"/>
      <c r="L51" s="1"/>
      <c r="M51" s="1"/>
      <c r="N51" s="1"/>
      <c r="O51" s="1"/>
      <c r="S51" s="6"/>
      <c r="T51" s="1"/>
      <c r="U51" s="1"/>
      <c r="V51" s="1"/>
      <c r="W51" s="1"/>
    </row>
    <row r="52" spans="2:23" x14ac:dyDescent="0.5">
      <c r="B52" s="6"/>
      <c r="C52" s="1"/>
      <c r="D52" s="1"/>
      <c r="E52" s="1"/>
      <c r="F52" s="1"/>
      <c r="G52" s="1"/>
      <c r="J52" s="110"/>
      <c r="K52" s="6"/>
      <c r="L52" s="1"/>
      <c r="M52" s="1"/>
      <c r="N52" s="1"/>
      <c r="O52" s="1"/>
      <c r="S52" s="6"/>
      <c r="T52" s="1"/>
      <c r="U52" s="1"/>
      <c r="V52" s="1"/>
      <c r="W52" s="1"/>
    </row>
    <row r="53" spans="2:23" x14ac:dyDescent="0.5">
      <c r="B53" s="6"/>
      <c r="C53" s="1"/>
      <c r="D53" s="1"/>
      <c r="E53" s="1"/>
      <c r="F53" s="1"/>
      <c r="G53" s="1"/>
      <c r="J53" s="110"/>
      <c r="K53" s="6"/>
      <c r="L53" s="1"/>
      <c r="M53" s="1"/>
      <c r="N53" s="1"/>
      <c r="O53" s="1"/>
      <c r="S53" s="6"/>
      <c r="T53" s="1"/>
      <c r="U53" s="1"/>
      <c r="V53" s="1"/>
      <c r="W53" s="1"/>
    </row>
    <row r="54" spans="2:23" x14ac:dyDescent="0.5">
      <c r="B54" s="6"/>
      <c r="C54" s="1"/>
      <c r="D54" s="1"/>
      <c r="E54" s="1"/>
      <c r="F54" s="1"/>
      <c r="G54" s="1"/>
      <c r="J54" s="110"/>
      <c r="K54" s="6"/>
      <c r="L54" s="1"/>
      <c r="M54" s="1"/>
      <c r="N54" s="1"/>
      <c r="O54" s="1"/>
      <c r="S54" s="6"/>
      <c r="T54" s="1"/>
      <c r="U54" s="1"/>
      <c r="V54" s="1"/>
      <c r="W54" s="1"/>
    </row>
    <row r="55" spans="2:23" x14ac:dyDescent="0.5">
      <c r="B55" s="6"/>
      <c r="C55" s="1"/>
      <c r="D55" s="1"/>
      <c r="E55" s="1"/>
      <c r="F55" s="1"/>
      <c r="G55" s="1"/>
      <c r="J55" s="110"/>
      <c r="K55" s="6"/>
      <c r="L55" s="1"/>
      <c r="M55" s="1"/>
      <c r="N55" s="1"/>
      <c r="O55" s="1"/>
      <c r="S55" s="6"/>
      <c r="T55" s="1"/>
      <c r="U55" s="1"/>
      <c r="V55" s="1"/>
      <c r="W55" s="1"/>
    </row>
    <row r="56" spans="2:23" x14ac:dyDescent="0.5">
      <c r="B56" s="6"/>
      <c r="C56" s="1"/>
      <c r="D56" s="1"/>
      <c r="E56" s="1"/>
      <c r="F56" s="1"/>
      <c r="G56" s="1"/>
      <c r="J56" s="110"/>
      <c r="K56" s="6"/>
      <c r="L56" s="1"/>
      <c r="M56" s="1"/>
      <c r="N56" s="1"/>
      <c r="O56" s="1"/>
      <c r="S56" s="6"/>
      <c r="T56" s="1"/>
      <c r="U56" s="1"/>
      <c r="V56" s="1"/>
      <c r="W56" s="1"/>
    </row>
    <row r="57" spans="2:23" x14ac:dyDescent="0.5">
      <c r="B57" s="6"/>
      <c r="C57" s="1"/>
      <c r="D57" s="1"/>
      <c r="E57" s="1"/>
      <c r="F57" s="1"/>
      <c r="G57" s="1"/>
      <c r="J57" s="110"/>
      <c r="K57" s="6"/>
      <c r="L57" s="1"/>
      <c r="M57" s="1"/>
      <c r="N57" s="1"/>
      <c r="O57" s="1"/>
      <c r="S57" s="6"/>
      <c r="T57" s="1"/>
      <c r="U57" s="1"/>
      <c r="V57" s="1"/>
      <c r="W57" s="1"/>
    </row>
    <row r="58" spans="2:23" x14ac:dyDescent="0.5">
      <c r="B58" s="6"/>
      <c r="C58" s="1"/>
      <c r="D58" s="1"/>
      <c r="E58" s="1"/>
      <c r="F58" s="1"/>
      <c r="G58" s="1"/>
      <c r="J58" s="110"/>
      <c r="K58" s="6"/>
      <c r="L58" s="1"/>
      <c r="M58" s="1"/>
      <c r="N58" s="1"/>
      <c r="O58" s="1"/>
      <c r="S58" s="6"/>
      <c r="T58" s="1"/>
      <c r="U58" s="1"/>
      <c r="V58" s="1"/>
      <c r="W58" s="1"/>
    </row>
    <row r="59" spans="2:23" x14ac:dyDescent="0.5">
      <c r="B59" s="6"/>
      <c r="C59" s="1"/>
      <c r="D59" s="1"/>
      <c r="E59" s="1"/>
      <c r="F59" s="1"/>
      <c r="G59" s="1"/>
      <c r="J59" s="110"/>
      <c r="K59" s="6"/>
      <c r="L59" s="1"/>
      <c r="M59" s="1"/>
      <c r="N59" s="1"/>
      <c r="O59" s="1"/>
      <c r="S59" s="6"/>
      <c r="T59" s="1"/>
      <c r="U59" s="1"/>
      <c r="V59" s="1"/>
      <c r="W59" s="1"/>
    </row>
    <row r="60" spans="2:23" x14ac:dyDescent="0.5">
      <c r="B60" s="6"/>
      <c r="C60" s="1"/>
      <c r="D60" s="1"/>
      <c r="E60" s="1"/>
      <c r="F60" s="1"/>
      <c r="G60" s="1"/>
      <c r="J60" s="110"/>
      <c r="K60" s="6"/>
      <c r="L60" s="1"/>
      <c r="M60" s="1"/>
      <c r="N60" s="1"/>
      <c r="O60" s="1"/>
      <c r="S60" s="6"/>
      <c r="T60" s="1"/>
      <c r="U60" s="1"/>
      <c r="V60" s="1"/>
      <c r="W60" s="1"/>
    </row>
    <row r="61" spans="2:23" x14ac:dyDescent="0.5">
      <c r="B61" s="6"/>
      <c r="C61" s="1"/>
      <c r="D61" s="1"/>
      <c r="E61" s="1"/>
      <c r="F61" s="1"/>
      <c r="G61" s="1"/>
      <c r="J61" s="110"/>
      <c r="K61" s="6"/>
      <c r="L61" s="1"/>
      <c r="M61" s="1"/>
      <c r="N61" s="1"/>
      <c r="O61" s="1"/>
      <c r="S61" s="6"/>
      <c r="T61" s="1"/>
      <c r="U61" s="1"/>
      <c r="V61" s="1"/>
      <c r="W61" s="1"/>
    </row>
    <row r="62" spans="2:23" x14ac:dyDescent="0.5">
      <c r="B62" s="6"/>
      <c r="C62" s="1"/>
      <c r="D62" s="1"/>
      <c r="E62" s="1"/>
      <c r="F62" s="1"/>
      <c r="G62" s="1"/>
      <c r="J62" s="110"/>
      <c r="K62" s="6"/>
      <c r="L62" s="1"/>
      <c r="M62" s="1"/>
      <c r="N62" s="1"/>
      <c r="O62" s="1"/>
      <c r="S62" s="6"/>
      <c r="T62" s="1"/>
      <c r="U62" s="1"/>
      <c r="V62" s="1"/>
      <c r="W62" s="1"/>
    </row>
    <row r="63" spans="2:23" x14ac:dyDescent="0.5">
      <c r="B63" s="6"/>
      <c r="C63" s="1"/>
      <c r="D63" s="1"/>
      <c r="E63" s="1"/>
      <c r="F63" s="1"/>
      <c r="G63" s="1"/>
      <c r="J63" s="110"/>
      <c r="K63" s="6"/>
      <c r="L63" s="1"/>
      <c r="M63" s="1"/>
      <c r="N63" s="1"/>
      <c r="O63" s="1"/>
      <c r="S63" s="6"/>
      <c r="T63" s="1"/>
      <c r="U63" s="1"/>
      <c r="V63" s="1"/>
      <c r="W63" s="1"/>
    </row>
    <row r="64" spans="2:23" x14ac:dyDescent="0.5">
      <c r="B64" s="6"/>
      <c r="C64" s="1"/>
      <c r="D64" s="1"/>
      <c r="E64" s="1"/>
      <c r="F64" s="1"/>
      <c r="G64" s="1"/>
      <c r="J64" s="110"/>
      <c r="K64" s="6"/>
      <c r="L64" s="1"/>
      <c r="M64" s="1"/>
      <c r="N64" s="1"/>
      <c r="O64" s="1"/>
      <c r="S64" s="6"/>
      <c r="T64" s="1"/>
      <c r="U64" s="1"/>
      <c r="V64" s="1"/>
      <c r="W64" s="1"/>
    </row>
    <row r="65" spans="2:23" x14ac:dyDescent="0.5">
      <c r="B65" s="6"/>
      <c r="C65" s="1"/>
      <c r="D65" s="1"/>
      <c r="E65" s="1"/>
      <c r="F65" s="1"/>
      <c r="G65" s="1"/>
      <c r="J65" s="110"/>
      <c r="K65" s="6"/>
      <c r="L65" s="1"/>
      <c r="M65" s="1"/>
      <c r="N65" s="1"/>
      <c r="O65" s="1"/>
      <c r="S65" s="6"/>
      <c r="T65" s="1"/>
      <c r="U65" s="1"/>
      <c r="V65" s="1"/>
      <c r="W65" s="1"/>
    </row>
    <row r="66" spans="2:23" x14ac:dyDescent="0.5">
      <c r="B66" s="6"/>
      <c r="C66" s="1"/>
      <c r="D66" s="1"/>
      <c r="E66" s="1"/>
      <c r="F66" s="1"/>
      <c r="G66" s="1"/>
      <c r="J66" s="110"/>
      <c r="K66" s="6"/>
      <c r="L66" s="1"/>
      <c r="M66" s="1"/>
      <c r="N66" s="1"/>
      <c r="O66" s="1"/>
      <c r="S66" s="6"/>
      <c r="T66" s="1"/>
      <c r="U66" s="1"/>
      <c r="V66" s="1"/>
      <c r="W66" s="1"/>
    </row>
    <row r="67" spans="2:23" x14ac:dyDescent="0.5">
      <c r="B67" s="6"/>
      <c r="C67" s="1"/>
      <c r="D67" s="1"/>
      <c r="E67" s="1"/>
      <c r="F67" s="1"/>
      <c r="G67" s="1"/>
      <c r="J67" s="110"/>
      <c r="K67" s="6"/>
      <c r="L67" s="1"/>
      <c r="M67" s="1"/>
      <c r="N67" s="1"/>
      <c r="O67" s="1"/>
      <c r="S67" s="6"/>
      <c r="T67" s="1"/>
      <c r="U67" s="1"/>
      <c r="V67" s="1"/>
      <c r="W67" s="1"/>
    </row>
    <row r="68" spans="2:23" x14ac:dyDescent="0.5">
      <c r="B68" s="6"/>
      <c r="C68" s="1"/>
      <c r="D68" s="1"/>
      <c r="E68" s="1"/>
      <c r="F68" s="1"/>
      <c r="G68" s="1"/>
      <c r="J68" s="110"/>
      <c r="K68" s="6"/>
      <c r="L68" s="1"/>
      <c r="M68" s="1"/>
      <c r="N68" s="1"/>
      <c r="O68" s="1"/>
      <c r="S68" s="6"/>
      <c r="T68" s="1"/>
      <c r="U68" s="1"/>
      <c r="V68" s="1"/>
      <c r="W68" s="1"/>
    </row>
    <row r="69" spans="2:23" x14ac:dyDescent="0.5">
      <c r="B69" s="6"/>
      <c r="C69" s="1"/>
      <c r="D69" s="1"/>
      <c r="E69" s="1"/>
      <c r="F69" s="1"/>
      <c r="G69" s="1"/>
      <c r="J69" s="110"/>
      <c r="K69" s="6"/>
      <c r="L69" s="1"/>
      <c r="M69" s="1"/>
      <c r="N69" s="1"/>
      <c r="O69" s="1"/>
      <c r="S69" s="6"/>
      <c r="T69" s="1"/>
      <c r="U69" s="1"/>
      <c r="V69" s="1"/>
      <c r="W69" s="1"/>
    </row>
    <row r="70" spans="2:23" x14ac:dyDescent="0.5">
      <c r="B70" s="6"/>
      <c r="C70" s="1"/>
      <c r="D70" s="1"/>
      <c r="E70" s="1"/>
      <c r="F70" s="1"/>
      <c r="G70" s="1"/>
      <c r="J70" s="110"/>
      <c r="K70" s="6"/>
      <c r="L70" s="1"/>
      <c r="M70" s="1"/>
      <c r="N70" s="1"/>
      <c r="O70" s="1"/>
      <c r="S70" s="6"/>
      <c r="T70" s="1"/>
      <c r="U70" s="1"/>
      <c r="V70" s="1"/>
      <c r="W70" s="1"/>
    </row>
    <row r="71" spans="2:23" x14ac:dyDescent="0.5">
      <c r="B71" s="6"/>
      <c r="C71" s="1"/>
      <c r="D71" s="1"/>
      <c r="E71" s="1"/>
      <c r="F71" s="1"/>
      <c r="G71" s="1"/>
      <c r="J71" s="110"/>
      <c r="K71" s="6"/>
      <c r="L71" s="1"/>
      <c r="M71" s="1"/>
      <c r="N71" s="1"/>
      <c r="O71" s="1"/>
      <c r="S71" s="6"/>
      <c r="T71" s="1"/>
      <c r="U71" s="1"/>
      <c r="V71" s="1"/>
      <c r="W71" s="1"/>
    </row>
    <row r="72" spans="2:23" x14ac:dyDescent="0.5">
      <c r="B72" s="6"/>
      <c r="C72" s="1"/>
      <c r="D72" s="1"/>
      <c r="E72" s="1"/>
      <c r="F72" s="1"/>
      <c r="G72" s="1"/>
      <c r="J72" s="110"/>
      <c r="K72" s="6"/>
      <c r="L72" s="1"/>
      <c r="M72" s="1"/>
      <c r="N72" s="1"/>
      <c r="O72" s="1"/>
      <c r="S72" s="6"/>
      <c r="T72" s="1"/>
      <c r="U72" s="1"/>
      <c r="V72" s="1"/>
      <c r="W72" s="1"/>
    </row>
    <row r="73" spans="2:23" x14ac:dyDescent="0.5">
      <c r="B73" s="6"/>
      <c r="C73" s="1"/>
      <c r="D73" s="1"/>
      <c r="E73" s="1"/>
      <c r="F73" s="1"/>
      <c r="G73" s="1"/>
      <c r="J73" s="110"/>
      <c r="K73" s="6"/>
      <c r="L73" s="1"/>
      <c r="M73" s="1"/>
      <c r="N73" s="1"/>
      <c r="O73" s="1"/>
      <c r="S73" s="6"/>
      <c r="T73" s="1"/>
      <c r="U73" s="1"/>
      <c r="V73" s="1"/>
      <c r="W73" s="1"/>
    </row>
    <row r="74" spans="2:23" x14ac:dyDescent="0.5">
      <c r="B74" s="6"/>
      <c r="C74" s="1"/>
      <c r="D74" s="1"/>
      <c r="E74" s="1"/>
      <c r="F74" s="1"/>
      <c r="G74" s="1"/>
      <c r="J74" s="110"/>
      <c r="K74" s="6"/>
      <c r="L74" s="1"/>
      <c r="M74" s="1"/>
      <c r="N74" s="1"/>
      <c r="O74" s="1"/>
      <c r="S74" s="6"/>
      <c r="T74" s="1"/>
      <c r="U74" s="1"/>
      <c r="V74" s="1"/>
      <c r="W74" s="1"/>
    </row>
    <row r="75" spans="2:23" x14ac:dyDescent="0.5">
      <c r="B75" s="6"/>
      <c r="C75" s="1"/>
      <c r="D75" s="1"/>
      <c r="E75" s="1"/>
      <c r="F75" s="1"/>
      <c r="G75" s="1"/>
      <c r="J75" s="110"/>
      <c r="K75" s="6"/>
      <c r="L75" s="1"/>
      <c r="M75" s="1"/>
      <c r="N75" s="1"/>
      <c r="O75" s="1"/>
      <c r="S75" s="6"/>
      <c r="T75" s="1"/>
      <c r="U75" s="1"/>
      <c r="V75" s="1"/>
      <c r="W75" s="1"/>
    </row>
    <row r="76" spans="2:23" x14ac:dyDescent="0.5">
      <c r="B76" s="6"/>
      <c r="C76" s="1"/>
      <c r="D76" s="1"/>
      <c r="E76" s="1"/>
      <c r="F76" s="1"/>
      <c r="G76" s="1"/>
      <c r="J76" s="110"/>
      <c r="K76" s="6"/>
      <c r="L76" s="1"/>
      <c r="M76" s="1"/>
      <c r="N76" s="1"/>
      <c r="O76" s="1"/>
      <c r="S76" s="6"/>
      <c r="T76" s="1"/>
      <c r="U76" s="1"/>
      <c r="V76" s="1"/>
      <c r="W76" s="1"/>
    </row>
    <row r="77" spans="2:23" x14ac:dyDescent="0.5">
      <c r="B77" s="6"/>
      <c r="C77" s="1"/>
      <c r="D77" s="1"/>
      <c r="E77" s="1"/>
      <c r="F77" s="1"/>
      <c r="G77" s="1"/>
      <c r="J77" s="110"/>
      <c r="K77" s="6"/>
      <c r="L77" s="1"/>
      <c r="M77" s="1"/>
      <c r="N77" s="1"/>
      <c r="O77" s="1"/>
      <c r="S77" s="6"/>
      <c r="T77" s="1"/>
      <c r="U77" s="1"/>
      <c r="V77" s="1"/>
      <c r="W77" s="1"/>
    </row>
    <row r="78" spans="2:23" x14ac:dyDescent="0.5">
      <c r="B78" s="6"/>
      <c r="C78" s="1"/>
      <c r="D78" s="1"/>
      <c r="E78" s="1"/>
      <c r="F78" s="1"/>
      <c r="G78" s="1"/>
      <c r="J78" s="110"/>
      <c r="K78" s="6"/>
      <c r="L78" s="1"/>
      <c r="M78" s="1"/>
      <c r="N78" s="1"/>
      <c r="O78" s="1"/>
      <c r="S78" s="6"/>
      <c r="T78" s="1"/>
      <c r="U78" s="1"/>
      <c r="V78" s="1"/>
      <c r="W78" s="1"/>
    </row>
    <row r="79" spans="2:23" x14ac:dyDescent="0.5">
      <c r="B79" s="6"/>
      <c r="C79" s="1"/>
      <c r="D79" s="1"/>
      <c r="E79" s="1"/>
      <c r="F79" s="1"/>
      <c r="G79" s="1"/>
      <c r="J79" s="110"/>
      <c r="K79" s="6"/>
      <c r="L79" s="1"/>
      <c r="M79" s="1"/>
      <c r="N79" s="1"/>
      <c r="O79" s="1"/>
      <c r="S79" s="6"/>
      <c r="T79" s="1"/>
      <c r="U79" s="1"/>
      <c r="V79" s="1"/>
      <c r="W79" s="1"/>
    </row>
    <row r="80" spans="2:23" x14ac:dyDescent="0.5">
      <c r="B80" s="6"/>
      <c r="C80" s="1"/>
      <c r="D80" s="1"/>
      <c r="E80" s="1"/>
      <c r="F80" s="1"/>
      <c r="G80" s="1"/>
      <c r="J80" s="110"/>
      <c r="K80" s="6"/>
      <c r="L80" s="1"/>
      <c r="M80" s="1"/>
      <c r="N80" s="1"/>
      <c r="O80" s="1"/>
      <c r="S80" s="6"/>
      <c r="T80" s="1"/>
      <c r="U80" s="1"/>
      <c r="V80" s="1"/>
      <c r="W80" s="1"/>
    </row>
    <row r="81" spans="2:23" x14ac:dyDescent="0.5">
      <c r="B81" s="6"/>
      <c r="C81" s="1"/>
      <c r="D81" s="1"/>
      <c r="E81" s="1"/>
      <c r="F81" s="1"/>
      <c r="G81" s="1"/>
      <c r="J81" s="110"/>
      <c r="K81" s="6"/>
      <c r="L81" s="1"/>
      <c r="M81" s="1"/>
      <c r="N81" s="1"/>
      <c r="O81" s="1"/>
      <c r="S81" s="6"/>
      <c r="T81" s="1"/>
      <c r="U81" s="1"/>
      <c r="V81" s="1"/>
      <c r="W81" s="1"/>
    </row>
    <row r="82" spans="2:23" x14ac:dyDescent="0.5">
      <c r="B82" s="6"/>
      <c r="C82" s="1"/>
      <c r="D82" s="1"/>
      <c r="E82" s="1"/>
      <c r="F82" s="1"/>
      <c r="G82" s="1"/>
      <c r="J82" s="110"/>
      <c r="K82" s="6"/>
      <c r="L82" s="1"/>
      <c r="M82" s="1"/>
      <c r="N82" s="1"/>
      <c r="O82" s="1"/>
      <c r="S82" s="6"/>
      <c r="T82" s="1"/>
      <c r="U82" s="1"/>
      <c r="V82" s="1"/>
      <c r="W82" s="1"/>
    </row>
    <row r="83" spans="2:23" x14ac:dyDescent="0.5">
      <c r="B83" s="6"/>
      <c r="C83" s="1"/>
      <c r="D83" s="1"/>
      <c r="E83" s="1"/>
      <c r="F83" s="1"/>
      <c r="G83" s="1"/>
      <c r="J83" s="110"/>
      <c r="K83" s="6"/>
      <c r="L83" s="1"/>
      <c r="M83" s="1"/>
      <c r="N83" s="1"/>
      <c r="O83" s="1"/>
      <c r="S83" s="6"/>
      <c r="T83" s="1"/>
      <c r="U83" s="1"/>
      <c r="V83" s="1"/>
      <c r="W83" s="1"/>
    </row>
    <row r="84" spans="2:23" x14ac:dyDescent="0.5">
      <c r="B84" s="6"/>
      <c r="C84" s="1"/>
      <c r="D84" s="1"/>
      <c r="E84" s="1"/>
      <c r="F84" s="1"/>
      <c r="G84" s="1"/>
      <c r="J84" s="110"/>
      <c r="K84" s="6"/>
      <c r="L84" s="1"/>
      <c r="M84" s="1"/>
      <c r="N84" s="1"/>
      <c r="O84" s="1"/>
      <c r="S84" s="6"/>
      <c r="T84" s="1"/>
      <c r="U84" s="1"/>
      <c r="V84" s="1"/>
      <c r="W84" s="1"/>
    </row>
    <row r="85" spans="2:23" x14ac:dyDescent="0.5">
      <c r="B85" s="6"/>
      <c r="C85" s="1"/>
      <c r="D85" s="1"/>
      <c r="E85" s="1"/>
      <c r="F85" s="1"/>
      <c r="G85" s="1"/>
      <c r="J85" s="110"/>
      <c r="K85" s="6"/>
      <c r="L85" s="1"/>
      <c r="M85" s="1"/>
      <c r="N85" s="1"/>
      <c r="O85" s="1"/>
      <c r="S85" s="6"/>
      <c r="T85" s="1"/>
      <c r="U85" s="1"/>
      <c r="V85" s="1"/>
      <c r="W85" s="1"/>
    </row>
    <row r="86" spans="2:23" x14ac:dyDescent="0.5">
      <c r="B86" s="6"/>
      <c r="C86" s="1"/>
      <c r="D86" s="1"/>
      <c r="E86" s="1"/>
      <c r="F86" s="1"/>
      <c r="G86" s="1"/>
      <c r="J86" s="110"/>
      <c r="K86" s="6"/>
      <c r="L86" s="1"/>
      <c r="M86" s="1"/>
      <c r="N86" s="1"/>
      <c r="O86" s="1"/>
      <c r="S86" s="6"/>
      <c r="T86" s="1"/>
      <c r="U86" s="1"/>
      <c r="V86" s="1"/>
      <c r="W86" s="1"/>
    </row>
    <row r="87" spans="2:23" x14ac:dyDescent="0.5">
      <c r="B87" s="6"/>
      <c r="C87" s="1"/>
      <c r="D87" s="1"/>
      <c r="E87" s="1"/>
      <c r="F87" s="1"/>
      <c r="G87" s="1"/>
      <c r="J87" s="110"/>
      <c r="K87" s="6"/>
      <c r="L87" s="1"/>
      <c r="M87" s="1"/>
      <c r="N87" s="1"/>
      <c r="O87" s="1"/>
      <c r="S87" s="6"/>
      <c r="T87" s="1"/>
      <c r="U87" s="1"/>
      <c r="V87" s="1"/>
      <c r="W87" s="1"/>
    </row>
    <row r="88" spans="2:23" x14ac:dyDescent="0.5">
      <c r="B88" s="6"/>
      <c r="C88" s="1"/>
      <c r="D88" s="1"/>
      <c r="E88" s="1"/>
      <c r="F88" s="1"/>
      <c r="G88" s="1"/>
      <c r="J88" s="110"/>
      <c r="K88" s="6"/>
      <c r="L88" s="1"/>
      <c r="M88" s="1"/>
      <c r="N88" s="1"/>
      <c r="O88" s="1"/>
      <c r="S88" s="6"/>
      <c r="T88" s="1"/>
      <c r="U88" s="1"/>
      <c r="V88" s="1"/>
      <c r="W88" s="1"/>
    </row>
    <row r="89" spans="2:23" x14ac:dyDescent="0.5">
      <c r="B89" s="6"/>
      <c r="C89" s="1"/>
      <c r="D89" s="1"/>
      <c r="E89" s="1"/>
      <c r="F89" s="1"/>
      <c r="G89" s="1"/>
      <c r="J89" s="110"/>
      <c r="K89" s="6"/>
      <c r="L89" s="1"/>
      <c r="M89" s="1"/>
      <c r="N89" s="1"/>
      <c r="O89" s="1"/>
      <c r="S89" s="6"/>
      <c r="T89" s="1"/>
      <c r="U89" s="1"/>
      <c r="V89" s="1"/>
      <c r="W89" s="1"/>
    </row>
    <row r="90" spans="2:23" x14ac:dyDescent="0.5">
      <c r="B90" s="6"/>
      <c r="C90" s="1"/>
      <c r="D90" s="1"/>
      <c r="E90" s="1"/>
      <c r="F90" s="1"/>
      <c r="G90" s="1"/>
      <c r="J90" s="110"/>
      <c r="K90" s="6"/>
      <c r="L90" s="1"/>
      <c r="M90" s="1"/>
      <c r="N90" s="1"/>
      <c r="O90" s="1"/>
      <c r="S90" s="6"/>
      <c r="T90" s="1"/>
      <c r="U90" s="1"/>
      <c r="V90" s="1"/>
      <c r="W90" s="1"/>
    </row>
    <row r="91" spans="2:23" x14ac:dyDescent="0.5">
      <c r="B91" s="6"/>
      <c r="C91" s="1"/>
      <c r="D91" s="1"/>
      <c r="E91" s="1"/>
      <c r="F91" s="1"/>
      <c r="G91" s="1"/>
      <c r="J91" s="110"/>
      <c r="K91" s="6"/>
      <c r="L91" s="1"/>
      <c r="M91" s="1"/>
      <c r="N91" s="1"/>
      <c r="O91" s="1"/>
      <c r="S91" s="6"/>
      <c r="T91" s="1"/>
      <c r="U91" s="1"/>
      <c r="V91" s="1"/>
      <c r="W91" s="1"/>
    </row>
    <row r="92" spans="2:23" x14ac:dyDescent="0.5">
      <c r="B92" s="6"/>
      <c r="C92" s="1"/>
      <c r="D92" s="1"/>
      <c r="E92" s="1"/>
      <c r="F92" s="1"/>
      <c r="G92" s="1"/>
      <c r="J92" s="110"/>
      <c r="K92" s="6"/>
      <c r="L92" s="1"/>
      <c r="M92" s="1"/>
      <c r="N92" s="1"/>
      <c r="O92" s="1"/>
      <c r="S92" s="6"/>
      <c r="T92" s="1"/>
      <c r="U92" s="1"/>
      <c r="V92" s="1"/>
      <c r="W92" s="1"/>
    </row>
    <row r="93" spans="2:23" x14ac:dyDescent="0.5">
      <c r="B93" s="6"/>
      <c r="C93" s="1"/>
      <c r="D93" s="1"/>
      <c r="E93" s="1"/>
      <c r="F93" s="1"/>
      <c r="G93" s="1"/>
      <c r="J93" s="110"/>
      <c r="K93" s="6"/>
      <c r="L93" s="1"/>
      <c r="M93" s="1"/>
      <c r="N93" s="1"/>
      <c r="O93" s="1"/>
      <c r="S93" s="6"/>
      <c r="T93" s="1"/>
      <c r="U93" s="1"/>
      <c r="V93" s="1"/>
      <c r="W93" s="1"/>
    </row>
    <row r="94" spans="2:23" x14ac:dyDescent="0.5">
      <c r="B94" s="6"/>
      <c r="C94" s="1"/>
      <c r="D94" s="1"/>
      <c r="E94" s="1"/>
      <c r="F94" s="1"/>
      <c r="G94" s="1"/>
      <c r="J94" s="110"/>
      <c r="K94" s="6"/>
      <c r="L94" s="1"/>
      <c r="M94" s="1"/>
      <c r="N94" s="1"/>
      <c r="O94" s="1"/>
      <c r="S94" s="6"/>
      <c r="T94" s="1"/>
      <c r="U94" s="1"/>
      <c r="V94" s="1"/>
      <c r="W94" s="1"/>
    </row>
    <row r="95" spans="2:23" x14ac:dyDescent="0.5">
      <c r="B95" s="6"/>
      <c r="C95" s="1"/>
      <c r="D95" s="1"/>
      <c r="E95" s="1"/>
      <c r="F95" s="1"/>
      <c r="G95" s="1"/>
      <c r="J95" s="110"/>
      <c r="K95" s="6"/>
      <c r="L95" s="1"/>
      <c r="M95" s="1"/>
      <c r="N95" s="1"/>
      <c r="O95" s="1"/>
      <c r="S95" s="6"/>
      <c r="T95" s="1"/>
      <c r="U95" s="1"/>
      <c r="V95" s="1"/>
      <c r="W95" s="1"/>
    </row>
    <row r="96" spans="2:23" x14ac:dyDescent="0.5">
      <c r="B96" s="6"/>
      <c r="C96" s="1"/>
      <c r="D96" s="1"/>
      <c r="E96" s="1"/>
      <c r="F96" s="1"/>
      <c r="G96" s="1"/>
      <c r="J96" s="110"/>
      <c r="K96" s="6"/>
      <c r="L96" s="1"/>
      <c r="M96" s="1"/>
      <c r="N96" s="1"/>
      <c r="O96" s="1"/>
      <c r="S96" s="6"/>
      <c r="T96" s="1"/>
      <c r="U96" s="1"/>
      <c r="V96" s="1"/>
      <c r="W96" s="1"/>
    </row>
    <row r="97" spans="2:23" x14ac:dyDescent="0.5">
      <c r="B97" s="6"/>
      <c r="C97" s="1"/>
      <c r="D97" s="1"/>
      <c r="E97" s="1"/>
      <c r="F97" s="1"/>
      <c r="G97" s="1"/>
      <c r="J97" s="110"/>
      <c r="K97" s="6"/>
      <c r="L97" s="1"/>
      <c r="M97" s="1"/>
      <c r="N97" s="1"/>
      <c r="O97" s="1"/>
      <c r="S97" s="6"/>
      <c r="T97" s="1"/>
      <c r="U97" s="1"/>
      <c r="V97" s="1"/>
      <c r="W97" s="1"/>
    </row>
    <row r="98" spans="2:23" x14ac:dyDescent="0.5">
      <c r="B98" s="6"/>
      <c r="C98" s="1"/>
      <c r="D98" s="1"/>
      <c r="E98" s="1"/>
      <c r="F98" s="1"/>
      <c r="G98" s="1"/>
      <c r="J98" s="110"/>
      <c r="K98" s="6"/>
      <c r="L98" s="1"/>
      <c r="M98" s="1"/>
      <c r="N98" s="1"/>
      <c r="O98" s="1"/>
      <c r="S98" s="6"/>
      <c r="T98" s="1"/>
      <c r="U98" s="1"/>
      <c r="V98" s="1"/>
      <c r="W98" s="1"/>
    </row>
    <row r="99" spans="2:23" x14ac:dyDescent="0.5">
      <c r="B99" s="6"/>
      <c r="C99" s="1"/>
      <c r="D99" s="1"/>
      <c r="E99" s="1"/>
      <c r="F99" s="1"/>
      <c r="G99" s="1"/>
      <c r="J99" s="110"/>
      <c r="K99" s="6"/>
      <c r="L99" s="1"/>
      <c r="M99" s="1"/>
      <c r="N99" s="1"/>
      <c r="O99" s="1"/>
      <c r="S99" s="6"/>
      <c r="T99" s="1"/>
      <c r="U99" s="1"/>
      <c r="V99" s="1"/>
      <c r="W99" s="1"/>
    </row>
    <row r="100" spans="2:23" x14ac:dyDescent="0.5">
      <c r="B100" s="6"/>
      <c r="C100" s="1"/>
      <c r="D100" s="1"/>
      <c r="E100" s="1"/>
      <c r="F100" s="1"/>
      <c r="G100" s="1"/>
      <c r="J100" s="110"/>
      <c r="K100" s="6"/>
      <c r="L100" s="1"/>
      <c r="M100" s="1"/>
      <c r="N100" s="1"/>
      <c r="O100" s="1"/>
      <c r="S100" s="6"/>
      <c r="T100" s="1"/>
      <c r="U100" s="1"/>
      <c r="V100" s="1"/>
      <c r="W100" s="1"/>
    </row>
    <row r="101" spans="2:23" x14ac:dyDescent="0.5">
      <c r="B101" s="6"/>
      <c r="C101" s="1"/>
      <c r="D101" s="1"/>
      <c r="E101" s="1"/>
      <c r="F101" s="1"/>
      <c r="G101" s="1"/>
      <c r="J101" s="110"/>
      <c r="K101" s="6"/>
      <c r="L101" s="1"/>
      <c r="M101" s="1"/>
      <c r="N101" s="1"/>
      <c r="O101" s="1"/>
      <c r="S101" s="6"/>
      <c r="T101" s="1"/>
      <c r="U101" s="1"/>
      <c r="V101" s="1"/>
      <c r="W101" s="1"/>
    </row>
    <row r="102" spans="2:23" x14ac:dyDescent="0.5">
      <c r="B102" s="6"/>
      <c r="C102" s="1"/>
      <c r="D102" s="1"/>
      <c r="E102" s="1"/>
      <c r="F102" s="1"/>
      <c r="G102" s="1"/>
      <c r="J102" s="110"/>
      <c r="K102" s="6"/>
      <c r="L102" s="1"/>
      <c r="M102" s="1"/>
      <c r="N102" s="1"/>
      <c r="O102" s="1"/>
      <c r="S102" s="6"/>
      <c r="T102" s="1"/>
      <c r="U102" s="1"/>
      <c r="V102" s="1"/>
      <c r="W102" s="1"/>
    </row>
    <row r="103" spans="2:23" x14ac:dyDescent="0.5">
      <c r="B103" s="6"/>
      <c r="C103" s="1"/>
      <c r="D103" s="1"/>
      <c r="E103" s="1"/>
      <c r="F103" s="1"/>
      <c r="G103" s="1"/>
      <c r="J103" s="110"/>
      <c r="K103" s="6"/>
      <c r="L103" s="1"/>
      <c r="M103" s="1"/>
      <c r="N103" s="1"/>
      <c r="O103" s="1"/>
      <c r="S103" s="6"/>
      <c r="T103" s="1"/>
      <c r="U103" s="1"/>
      <c r="V103" s="1"/>
      <c r="W103" s="1"/>
    </row>
    <row r="104" spans="2:23" x14ac:dyDescent="0.5">
      <c r="B104" s="6"/>
      <c r="C104" s="1"/>
      <c r="D104" s="1"/>
      <c r="E104" s="1"/>
      <c r="F104" s="1"/>
      <c r="G104" s="1"/>
      <c r="J104" s="110"/>
      <c r="K104" s="6"/>
      <c r="L104" s="1"/>
      <c r="M104" s="1"/>
      <c r="N104" s="1"/>
      <c r="O104" s="1"/>
      <c r="S104" s="6"/>
      <c r="T104" s="1"/>
      <c r="U104" s="1"/>
      <c r="V104" s="1"/>
      <c r="W104" s="1"/>
    </row>
    <row r="105" spans="2:23" x14ac:dyDescent="0.5">
      <c r="B105" s="6"/>
      <c r="C105" s="1"/>
      <c r="D105" s="1"/>
      <c r="E105" s="1"/>
      <c r="F105" s="1"/>
      <c r="G105" s="1"/>
      <c r="J105" s="110"/>
      <c r="K105" s="6"/>
      <c r="L105" s="1"/>
      <c r="M105" s="1"/>
      <c r="N105" s="1"/>
      <c r="O105" s="1"/>
      <c r="S105" s="6"/>
      <c r="T105" s="1"/>
      <c r="U105" s="1"/>
      <c r="V105" s="1"/>
      <c r="W105" s="1"/>
    </row>
    <row r="106" spans="2:23" x14ac:dyDescent="0.5">
      <c r="B106" s="6"/>
      <c r="C106" s="1"/>
      <c r="D106" s="1"/>
      <c r="E106" s="1"/>
      <c r="F106" s="1"/>
      <c r="G106" s="1"/>
      <c r="J106" s="110"/>
      <c r="K106" s="6"/>
      <c r="L106" s="1"/>
      <c r="M106" s="1"/>
      <c r="N106" s="1"/>
      <c r="O106" s="1"/>
      <c r="S106" s="6"/>
      <c r="T106" s="1"/>
      <c r="U106" s="1"/>
      <c r="V106" s="1"/>
      <c r="W106" s="1"/>
    </row>
    <row r="107" spans="2:23" x14ac:dyDescent="0.5">
      <c r="B107" s="6"/>
      <c r="C107" s="1"/>
      <c r="D107" s="1"/>
      <c r="E107" s="1"/>
      <c r="F107" s="1"/>
      <c r="G107" s="1"/>
      <c r="J107" s="110"/>
      <c r="K107" s="6"/>
      <c r="L107" s="1"/>
      <c r="M107" s="1"/>
      <c r="N107" s="1"/>
      <c r="O107" s="1"/>
      <c r="S107" s="6"/>
      <c r="T107" s="1"/>
      <c r="U107" s="1"/>
      <c r="V107" s="1"/>
      <c r="W107" s="1"/>
    </row>
    <row r="108" spans="2:23" x14ac:dyDescent="0.5">
      <c r="B108" s="6"/>
      <c r="C108" s="1"/>
      <c r="D108" s="1"/>
      <c r="E108" s="1"/>
      <c r="F108" s="1"/>
      <c r="G108" s="1"/>
      <c r="J108" s="110"/>
      <c r="K108" s="6"/>
      <c r="L108" s="1"/>
      <c r="M108" s="1"/>
      <c r="N108" s="1"/>
      <c r="O108" s="1"/>
      <c r="S108" s="6"/>
      <c r="T108" s="1"/>
      <c r="U108" s="1"/>
      <c r="V108" s="1"/>
      <c r="W108" s="1"/>
    </row>
    <row r="109" spans="2:23" x14ac:dyDescent="0.5">
      <c r="B109" s="6"/>
      <c r="C109" s="1"/>
      <c r="D109" s="1"/>
      <c r="E109" s="1"/>
      <c r="F109" s="1"/>
      <c r="G109" s="1"/>
      <c r="J109" s="110"/>
      <c r="K109" s="6"/>
      <c r="L109" s="1"/>
      <c r="M109" s="1"/>
      <c r="N109" s="1"/>
      <c r="O109" s="1"/>
      <c r="S109" s="6"/>
      <c r="T109" s="1"/>
      <c r="U109" s="1"/>
      <c r="V109" s="1"/>
      <c r="W109" s="1"/>
    </row>
    <row r="110" spans="2:23" x14ac:dyDescent="0.5">
      <c r="B110" s="6"/>
      <c r="C110" s="1"/>
      <c r="D110" s="1"/>
      <c r="E110" s="1"/>
      <c r="F110" s="1"/>
      <c r="G110" s="1"/>
      <c r="J110" s="110"/>
      <c r="K110" s="6"/>
      <c r="L110" s="1"/>
      <c r="M110" s="1"/>
      <c r="N110" s="1"/>
      <c r="O110" s="1"/>
      <c r="S110" s="6"/>
      <c r="T110" s="1"/>
      <c r="U110" s="1"/>
      <c r="V110" s="1"/>
      <c r="W110" s="1"/>
    </row>
    <row r="111" spans="2:23" x14ac:dyDescent="0.5">
      <c r="B111" s="6"/>
      <c r="C111" s="1"/>
      <c r="D111" s="1"/>
      <c r="E111" s="1"/>
      <c r="F111" s="1"/>
      <c r="G111" s="1"/>
      <c r="J111" s="110"/>
      <c r="K111" s="6"/>
      <c r="L111" s="1"/>
      <c r="M111" s="1"/>
      <c r="N111" s="1"/>
      <c r="O111" s="1"/>
      <c r="S111" s="6"/>
      <c r="T111" s="1"/>
      <c r="U111" s="1"/>
      <c r="V111" s="1"/>
      <c r="W111" s="1"/>
    </row>
    <row r="112" spans="2:23" x14ac:dyDescent="0.5">
      <c r="B112" s="6"/>
      <c r="C112" s="1"/>
      <c r="D112" s="1"/>
      <c r="E112" s="1"/>
      <c r="F112" s="1"/>
      <c r="G112" s="1"/>
      <c r="J112" s="110"/>
      <c r="K112" s="6"/>
      <c r="L112" s="1"/>
      <c r="M112" s="1"/>
      <c r="N112" s="1"/>
      <c r="O112" s="1"/>
      <c r="S112" s="6"/>
      <c r="T112" s="1"/>
      <c r="U112" s="1"/>
      <c r="V112" s="1"/>
      <c r="W112" s="1"/>
    </row>
    <row r="113" spans="2:23" x14ac:dyDescent="0.5">
      <c r="B113" s="6"/>
      <c r="C113" s="1"/>
      <c r="D113" s="1"/>
      <c r="E113" s="1"/>
      <c r="F113" s="1"/>
      <c r="G113" s="1"/>
      <c r="J113" s="110"/>
      <c r="K113" s="6"/>
      <c r="L113" s="1"/>
      <c r="M113" s="1"/>
      <c r="N113" s="1"/>
      <c r="O113" s="1"/>
      <c r="S113" s="6"/>
      <c r="T113" s="1"/>
      <c r="U113" s="1"/>
      <c r="V113" s="1"/>
      <c r="W113" s="1"/>
    </row>
    <row r="114" spans="2:23" x14ac:dyDescent="0.5">
      <c r="B114" s="6"/>
      <c r="C114" s="1"/>
      <c r="D114" s="1"/>
      <c r="E114" s="1"/>
      <c r="F114" s="1"/>
      <c r="G114" s="1"/>
      <c r="J114" s="110"/>
      <c r="K114" s="6"/>
      <c r="L114" s="1"/>
      <c r="M114" s="1"/>
      <c r="N114" s="1"/>
      <c r="O114" s="1"/>
      <c r="S114" s="6"/>
      <c r="T114" s="1"/>
      <c r="U114" s="1"/>
      <c r="V114" s="1"/>
      <c r="W114" s="1"/>
    </row>
    <row r="115" spans="2:23" x14ac:dyDescent="0.5">
      <c r="B115" s="6"/>
      <c r="C115" s="1"/>
      <c r="D115" s="1"/>
      <c r="E115" s="1"/>
      <c r="F115" s="1"/>
      <c r="G115" s="1"/>
      <c r="J115" s="110"/>
      <c r="K115" s="6"/>
      <c r="L115" s="1"/>
      <c r="M115" s="1"/>
      <c r="N115" s="1"/>
      <c r="O115" s="1"/>
      <c r="S115" s="6"/>
      <c r="T115" s="1"/>
      <c r="U115" s="1"/>
      <c r="V115" s="1"/>
      <c r="W115" s="1"/>
    </row>
    <row r="116" spans="2:23" x14ac:dyDescent="0.5">
      <c r="B116" s="6"/>
      <c r="C116" s="1"/>
      <c r="D116" s="1"/>
      <c r="E116" s="1"/>
      <c r="F116" s="1"/>
      <c r="G116" s="1"/>
      <c r="J116" s="110"/>
      <c r="K116" s="6"/>
      <c r="L116" s="1"/>
      <c r="M116" s="1"/>
      <c r="N116" s="1"/>
      <c r="O116" s="1"/>
      <c r="S116" s="6"/>
      <c r="T116" s="1"/>
      <c r="U116" s="1"/>
      <c r="V116" s="1"/>
      <c r="W116" s="1"/>
    </row>
    <row r="117" spans="2:23" x14ac:dyDescent="0.5">
      <c r="B117" s="6"/>
      <c r="C117" s="1"/>
      <c r="D117" s="1"/>
      <c r="E117" s="1"/>
      <c r="F117" s="1"/>
      <c r="G117" s="1"/>
      <c r="J117" s="110"/>
      <c r="K117" s="6"/>
      <c r="L117" s="1"/>
      <c r="M117" s="1"/>
      <c r="N117" s="1"/>
      <c r="O117" s="1"/>
      <c r="S117" s="6"/>
      <c r="T117" s="1"/>
      <c r="U117" s="1"/>
      <c r="V117" s="1"/>
      <c r="W117" s="1"/>
    </row>
    <row r="118" spans="2:23" x14ac:dyDescent="0.5">
      <c r="B118" s="6"/>
      <c r="C118" s="1"/>
      <c r="D118" s="1"/>
      <c r="E118" s="1"/>
      <c r="F118" s="1"/>
      <c r="G118" s="1"/>
      <c r="J118" s="110"/>
      <c r="K118" s="6"/>
      <c r="L118" s="1"/>
      <c r="M118" s="1"/>
      <c r="N118" s="1"/>
      <c r="O118" s="1"/>
      <c r="S118" s="6"/>
      <c r="T118" s="1"/>
      <c r="U118" s="1"/>
      <c r="V118" s="1"/>
      <c r="W118" s="1"/>
    </row>
    <row r="119" spans="2:23" x14ac:dyDescent="0.5">
      <c r="B119" s="6"/>
      <c r="C119" s="1"/>
      <c r="D119" s="1"/>
      <c r="E119" s="1"/>
      <c r="F119" s="1"/>
      <c r="G119" s="1"/>
      <c r="J119" s="110"/>
      <c r="K119" s="6"/>
      <c r="L119" s="1"/>
      <c r="M119" s="1"/>
      <c r="N119" s="1"/>
      <c r="O119" s="1"/>
      <c r="S119" s="6"/>
      <c r="T119" s="1"/>
      <c r="U119" s="1"/>
      <c r="V119" s="1"/>
      <c r="W119" s="1"/>
    </row>
    <row r="120" spans="2:23" x14ac:dyDescent="0.5">
      <c r="B120" s="6"/>
      <c r="C120" s="1"/>
      <c r="D120" s="1"/>
      <c r="E120" s="1"/>
      <c r="F120" s="1"/>
      <c r="G120" s="1"/>
      <c r="J120" s="110"/>
      <c r="K120" s="6"/>
      <c r="L120" s="1"/>
      <c r="M120" s="1"/>
      <c r="N120" s="1"/>
      <c r="O120" s="1"/>
      <c r="S120" s="6"/>
      <c r="T120" s="1"/>
      <c r="U120" s="1"/>
      <c r="V120" s="1"/>
      <c r="W120" s="1"/>
    </row>
    <row r="121" spans="2:23" x14ac:dyDescent="0.5">
      <c r="B121" s="6"/>
      <c r="C121" s="1"/>
      <c r="D121" s="1"/>
      <c r="E121" s="1"/>
      <c r="F121" s="1"/>
      <c r="G121" s="1"/>
      <c r="J121" s="110"/>
      <c r="K121" s="6"/>
      <c r="L121" s="1"/>
      <c r="M121" s="1"/>
      <c r="N121" s="1"/>
      <c r="O121" s="1"/>
      <c r="S121" s="6"/>
      <c r="T121" s="1"/>
      <c r="U121" s="1"/>
      <c r="V121" s="1"/>
      <c r="W121" s="1"/>
    </row>
    <row r="122" spans="2:23" x14ac:dyDescent="0.5">
      <c r="B122" s="6"/>
      <c r="C122" s="1"/>
      <c r="D122" s="1"/>
      <c r="E122" s="1"/>
      <c r="F122" s="1"/>
      <c r="G122" s="1"/>
      <c r="J122" s="110"/>
      <c r="K122" s="6"/>
      <c r="L122" s="1"/>
      <c r="M122" s="1"/>
      <c r="N122" s="1"/>
      <c r="O122" s="1"/>
      <c r="S122" s="6"/>
      <c r="T122" s="1"/>
      <c r="U122" s="1"/>
      <c r="V122" s="1"/>
      <c r="W122" s="1"/>
    </row>
    <row r="123" spans="2:23" x14ac:dyDescent="0.5">
      <c r="B123" s="6"/>
      <c r="C123" s="1"/>
      <c r="D123" s="1"/>
      <c r="E123" s="1"/>
      <c r="F123" s="1"/>
      <c r="G123" s="1"/>
      <c r="J123" s="110"/>
      <c r="K123" s="6"/>
      <c r="L123" s="1"/>
      <c r="M123" s="1"/>
      <c r="N123" s="1"/>
      <c r="O123" s="1"/>
      <c r="S123" s="6"/>
      <c r="T123" s="1"/>
      <c r="U123" s="1"/>
      <c r="V123" s="1"/>
      <c r="W123" s="1"/>
    </row>
    <row r="124" spans="2:23" x14ac:dyDescent="0.5">
      <c r="B124" s="6"/>
      <c r="C124" s="1"/>
      <c r="D124" s="1"/>
      <c r="E124" s="1"/>
      <c r="F124" s="1"/>
      <c r="G124" s="1"/>
      <c r="J124" s="110"/>
      <c r="K124" s="6"/>
      <c r="L124" s="1"/>
      <c r="M124" s="1"/>
      <c r="N124" s="1"/>
      <c r="O124" s="1"/>
      <c r="S124" s="6"/>
      <c r="T124" s="1"/>
      <c r="U124" s="1"/>
      <c r="V124" s="1"/>
      <c r="W124" s="1"/>
    </row>
    <row r="125" spans="2:23" x14ac:dyDescent="0.5">
      <c r="B125" s="6"/>
      <c r="C125" s="1"/>
      <c r="D125" s="1"/>
      <c r="E125" s="1"/>
      <c r="F125" s="1"/>
      <c r="G125" s="1"/>
      <c r="J125" s="110"/>
      <c r="K125" s="6"/>
      <c r="L125" s="1"/>
      <c r="M125" s="1"/>
      <c r="N125" s="1"/>
      <c r="O125" s="1"/>
      <c r="S125" s="6"/>
      <c r="T125" s="1"/>
      <c r="U125" s="1"/>
      <c r="V125" s="1"/>
      <c r="W125" s="1"/>
    </row>
    <row r="126" spans="2:23" x14ac:dyDescent="0.5">
      <c r="B126" s="6"/>
      <c r="C126" s="1"/>
      <c r="D126" s="1"/>
      <c r="E126" s="1"/>
      <c r="F126" s="1"/>
      <c r="G126" s="1"/>
      <c r="J126" s="110"/>
      <c r="K126" s="6"/>
      <c r="L126" s="1"/>
      <c r="M126" s="1"/>
      <c r="N126" s="1"/>
      <c r="O126" s="1"/>
      <c r="S126" s="6"/>
      <c r="T126" s="1"/>
      <c r="U126" s="1"/>
      <c r="V126" s="1"/>
      <c r="W126" s="1"/>
    </row>
    <row r="127" spans="2:23" x14ac:dyDescent="0.5">
      <c r="B127" s="6"/>
      <c r="C127" s="1"/>
      <c r="D127" s="1"/>
      <c r="E127" s="1"/>
      <c r="F127" s="1"/>
      <c r="G127" s="1"/>
      <c r="J127" s="110"/>
      <c r="K127" s="6"/>
      <c r="L127" s="1"/>
      <c r="M127" s="1"/>
      <c r="N127" s="1"/>
      <c r="O127" s="1"/>
      <c r="S127" s="6"/>
      <c r="T127" s="1"/>
      <c r="U127" s="1"/>
      <c r="V127" s="1"/>
      <c r="W127" s="1"/>
    </row>
    <row r="128" spans="2:23" x14ac:dyDescent="0.5">
      <c r="B128" s="6"/>
      <c r="C128" s="1"/>
      <c r="D128" s="1"/>
      <c r="E128" s="1"/>
      <c r="F128" s="1"/>
      <c r="G128" s="1"/>
      <c r="J128" s="110"/>
      <c r="K128" s="6"/>
      <c r="L128" s="1"/>
      <c r="M128" s="1"/>
      <c r="N128" s="1"/>
      <c r="O128" s="1"/>
      <c r="S128" s="6"/>
      <c r="T128" s="1"/>
      <c r="U128" s="1"/>
      <c r="V128" s="1"/>
      <c r="W128" s="1"/>
    </row>
    <row r="129" spans="2:23" x14ac:dyDescent="0.5">
      <c r="B129" s="6"/>
      <c r="C129" s="1"/>
      <c r="D129" s="1"/>
      <c r="E129" s="1"/>
      <c r="F129" s="1"/>
      <c r="G129" s="1"/>
      <c r="J129" s="110"/>
      <c r="K129" s="6"/>
      <c r="L129" s="1"/>
      <c r="M129" s="1"/>
      <c r="N129" s="1"/>
      <c r="O129" s="1"/>
      <c r="S129" s="6"/>
      <c r="T129" s="1"/>
      <c r="U129" s="1"/>
      <c r="V129" s="1"/>
      <c r="W129" s="1"/>
    </row>
    <row r="130" spans="2:23" x14ac:dyDescent="0.5">
      <c r="B130" s="6"/>
      <c r="C130" s="1"/>
      <c r="D130" s="1"/>
      <c r="E130" s="1"/>
      <c r="F130" s="1"/>
      <c r="G130" s="1"/>
      <c r="J130" s="110"/>
      <c r="K130" s="6"/>
      <c r="L130" s="1"/>
      <c r="M130" s="1"/>
      <c r="N130" s="1"/>
      <c r="O130" s="1"/>
      <c r="S130" s="6"/>
      <c r="T130" s="1"/>
      <c r="U130" s="1"/>
      <c r="V130" s="1"/>
      <c r="W130" s="1"/>
    </row>
    <row r="131" spans="2:23" x14ac:dyDescent="0.5">
      <c r="B131" s="6"/>
      <c r="C131" s="1"/>
      <c r="D131" s="1"/>
      <c r="E131" s="1"/>
      <c r="F131" s="1"/>
      <c r="G131" s="1"/>
      <c r="J131" s="110"/>
      <c r="K131" s="6"/>
      <c r="L131" s="1"/>
      <c r="M131" s="1"/>
      <c r="N131" s="1"/>
      <c r="O131" s="1"/>
      <c r="S131" s="6"/>
      <c r="T131" s="1"/>
      <c r="U131" s="1"/>
      <c r="V131" s="1"/>
      <c r="W131" s="1"/>
    </row>
    <row r="132" spans="2:23" x14ac:dyDescent="0.5">
      <c r="B132" s="6"/>
      <c r="C132" s="1"/>
      <c r="D132" s="1"/>
      <c r="E132" s="1"/>
      <c r="F132" s="1"/>
      <c r="G132" s="1"/>
      <c r="J132" s="110"/>
      <c r="K132" s="6"/>
      <c r="L132" s="1"/>
      <c r="M132" s="1"/>
      <c r="N132" s="1"/>
      <c r="O132" s="1"/>
      <c r="S132" s="6"/>
      <c r="T132" s="1"/>
      <c r="U132" s="1"/>
      <c r="V132" s="1"/>
      <c r="W132" s="1"/>
    </row>
    <row r="133" spans="2:23" x14ac:dyDescent="0.5">
      <c r="B133" s="6"/>
      <c r="C133" s="1"/>
      <c r="D133" s="1"/>
      <c r="E133" s="1"/>
      <c r="F133" s="1"/>
      <c r="G133" s="1"/>
      <c r="J133" s="110"/>
      <c r="K133" s="6"/>
      <c r="L133" s="1"/>
      <c r="M133" s="1"/>
      <c r="N133" s="1"/>
      <c r="O133" s="1"/>
      <c r="S133" s="6"/>
      <c r="T133" s="1"/>
      <c r="U133" s="1"/>
      <c r="V133" s="1"/>
      <c r="W133" s="1"/>
    </row>
    <row r="134" spans="2:23" x14ac:dyDescent="0.5">
      <c r="B134" s="6"/>
      <c r="C134" s="1"/>
      <c r="D134" s="1"/>
      <c r="E134" s="1"/>
      <c r="F134" s="1"/>
      <c r="G134" s="1"/>
      <c r="J134" s="110"/>
      <c r="K134" s="6"/>
      <c r="L134" s="1"/>
      <c r="M134" s="1"/>
      <c r="N134" s="1"/>
      <c r="O134" s="1"/>
      <c r="S134" s="6"/>
      <c r="T134" s="1"/>
      <c r="U134" s="1"/>
      <c r="V134" s="1"/>
      <c r="W134" s="1"/>
    </row>
    <row r="135" spans="2:23" x14ac:dyDescent="0.5">
      <c r="B135" s="6"/>
      <c r="C135" s="1"/>
      <c r="D135" s="1"/>
      <c r="E135" s="1"/>
      <c r="F135" s="1"/>
      <c r="G135" s="1"/>
      <c r="J135" s="110"/>
      <c r="K135" s="6"/>
      <c r="L135" s="1"/>
      <c r="M135" s="1"/>
      <c r="N135" s="1"/>
      <c r="O135" s="1"/>
      <c r="S135" s="6"/>
      <c r="T135" s="1"/>
      <c r="U135" s="1"/>
      <c r="V135" s="1"/>
      <c r="W135" s="1"/>
    </row>
    <row r="136" spans="2:23" x14ac:dyDescent="0.5">
      <c r="B136" s="6"/>
      <c r="C136" s="1"/>
      <c r="D136" s="1"/>
      <c r="E136" s="1"/>
      <c r="F136" s="1"/>
      <c r="G136" s="1"/>
      <c r="J136" s="110"/>
      <c r="K136" s="6"/>
      <c r="L136" s="1"/>
      <c r="M136" s="1"/>
      <c r="N136" s="1"/>
      <c r="O136" s="1"/>
      <c r="S136" s="6"/>
      <c r="T136" s="1"/>
      <c r="U136" s="1"/>
      <c r="V136" s="1"/>
      <c r="W136" s="1"/>
    </row>
    <row r="137" spans="2:23" x14ac:dyDescent="0.5">
      <c r="B137" s="6"/>
      <c r="C137" s="1"/>
      <c r="D137" s="1"/>
      <c r="E137" s="1"/>
      <c r="F137" s="1"/>
      <c r="G137" s="1"/>
      <c r="J137" s="110"/>
      <c r="K137" s="6"/>
      <c r="L137" s="1"/>
      <c r="M137" s="1"/>
      <c r="N137" s="1"/>
      <c r="O137" s="1"/>
      <c r="S137" s="6"/>
      <c r="T137" s="1"/>
      <c r="U137" s="1"/>
      <c r="V137" s="1"/>
      <c r="W137" s="1"/>
    </row>
    <row r="138" spans="2:23" x14ac:dyDescent="0.5">
      <c r="B138" s="6"/>
      <c r="C138" s="1"/>
      <c r="D138" s="1"/>
      <c r="E138" s="1"/>
      <c r="F138" s="1"/>
      <c r="G138" s="1"/>
      <c r="J138" s="110"/>
      <c r="K138" s="6"/>
      <c r="L138" s="1"/>
      <c r="M138" s="1"/>
      <c r="N138" s="1"/>
      <c r="O138" s="1"/>
      <c r="S138" s="6"/>
      <c r="T138" s="1"/>
      <c r="U138" s="1"/>
      <c r="V138" s="1"/>
      <c r="W138" s="1"/>
    </row>
    <row r="139" spans="2:23" x14ac:dyDescent="0.5">
      <c r="B139" s="6"/>
      <c r="C139" s="1"/>
      <c r="D139" s="1"/>
      <c r="E139" s="1"/>
      <c r="F139" s="1"/>
      <c r="G139" s="1"/>
      <c r="J139" s="110"/>
      <c r="K139" s="6"/>
      <c r="L139" s="1"/>
      <c r="M139" s="1"/>
      <c r="N139" s="1"/>
      <c r="O139" s="1"/>
      <c r="S139" s="6"/>
      <c r="T139" s="1"/>
      <c r="U139" s="1"/>
      <c r="V139" s="1"/>
      <c r="W139" s="1"/>
    </row>
    <row r="140" spans="2:23" x14ac:dyDescent="0.5">
      <c r="B140" s="6"/>
      <c r="C140" s="1"/>
      <c r="D140" s="1"/>
      <c r="E140" s="1"/>
      <c r="F140" s="1"/>
      <c r="G140" s="1"/>
      <c r="J140" s="110"/>
      <c r="K140" s="6"/>
      <c r="L140" s="1"/>
      <c r="M140" s="1"/>
      <c r="N140" s="1"/>
      <c r="O140" s="1"/>
      <c r="S140" s="6"/>
      <c r="T140" s="1"/>
      <c r="U140" s="1"/>
      <c r="V140" s="1"/>
      <c r="W140" s="1"/>
    </row>
    <row r="141" spans="2:23" x14ac:dyDescent="0.5">
      <c r="B141" s="6"/>
      <c r="C141" s="1"/>
      <c r="D141" s="1"/>
      <c r="E141" s="1"/>
      <c r="F141" s="1"/>
      <c r="G141" s="1"/>
      <c r="J141" s="110"/>
      <c r="K141" s="6"/>
      <c r="L141" s="1"/>
      <c r="M141" s="1"/>
      <c r="N141" s="1"/>
      <c r="O141" s="1"/>
      <c r="S141" s="6"/>
      <c r="T141" s="1"/>
      <c r="U141" s="1"/>
      <c r="V141" s="1"/>
      <c r="W141" s="1"/>
    </row>
    <row r="142" spans="2:23" x14ac:dyDescent="0.5">
      <c r="B142" s="6"/>
      <c r="C142" s="1"/>
      <c r="D142" s="1"/>
      <c r="E142" s="1"/>
      <c r="F142" s="1"/>
      <c r="G142" s="1"/>
      <c r="J142" s="110"/>
      <c r="K142" s="6"/>
      <c r="L142" s="1"/>
      <c r="M142" s="1"/>
      <c r="N142" s="1"/>
      <c r="O142" s="1"/>
      <c r="S142" s="6"/>
      <c r="T142" s="1"/>
      <c r="U142" s="1"/>
      <c r="V142" s="1"/>
      <c r="W142" s="1"/>
    </row>
    <row r="143" spans="2:23" x14ac:dyDescent="0.5">
      <c r="B143" s="6"/>
      <c r="C143" s="1"/>
      <c r="D143" s="1"/>
      <c r="E143" s="1"/>
      <c r="F143" s="1"/>
      <c r="G143" s="1"/>
      <c r="J143" s="110"/>
      <c r="K143" s="6"/>
      <c r="L143" s="1"/>
      <c r="M143" s="1"/>
      <c r="N143" s="1"/>
      <c r="O143" s="1"/>
      <c r="S143" s="6"/>
      <c r="T143" s="1"/>
      <c r="U143" s="1"/>
      <c r="V143" s="1"/>
      <c r="W143" s="1"/>
    </row>
    <row r="144" spans="2:23" x14ac:dyDescent="0.5">
      <c r="B144" s="6"/>
      <c r="C144" s="1"/>
      <c r="D144" s="1"/>
      <c r="E144" s="1"/>
      <c r="F144" s="1"/>
      <c r="G144" s="1"/>
      <c r="J144" s="110"/>
      <c r="K144" s="6"/>
      <c r="L144" s="1"/>
      <c r="M144" s="1"/>
      <c r="N144" s="1"/>
      <c r="O144" s="1"/>
      <c r="S144" s="6"/>
      <c r="T144" s="1"/>
      <c r="U144" s="1"/>
      <c r="V144" s="1"/>
      <c r="W144" s="1"/>
    </row>
    <row r="145" spans="2:23" x14ac:dyDescent="0.5">
      <c r="B145" s="6"/>
      <c r="C145" s="1"/>
      <c r="D145" s="1"/>
      <c r="E145" s="1"/>
      <c r="F145" s="1"/>
      <c r="G145" s="1"/>
      <c r="J145" s="110"/>
      <c r="K145" s="6"/>
      <c r="L145" s="1"/>
      <c r="M145" s="1"/>
      <c r="N145" s="1"/>
      <c r="O145" s="1"/>
      <c r="S145" s="6"/>
      <c r="T145" s="1"/>
      <c r="U145" s="1"/>
      <c r="V145" s="1"/>
      <c r="W145" s="1"/>
    </row>
    <row r="146" spans="2:23" x14ac:dyDescent="0.5">
      <c r="B146" s="6"/>
      <c r="C146" s="1"/>
      <c r="D146" s="1"/>
      <c r="E146" s="1"/>
      <c r="F146" s="1"/>
      <c r="G146" s="1"/>
      <c r="J146" s="110"/>
      <c r="K146" s="6"/>
      <c r="L146" s="1"/>
      <c r="M146" s="1"/>
      <c r="N146" s="1"/>
      <c r="O146" s="1"/>
      <c r="S146" s="6"/>
      <c r="T146" s="1"/>
      <c r="U146" s="1"/>
      <c r="V146" s="1"/>
      <c r="W146" s="1"/>
    </row>
    <row r="147" spans="2:23" x14ac:dyDescent="0.5">
      <c r="B147" s="6"/>
      <c r="C147" s="1"/>
      <c r="D147" s="1"/>
      <c r="E147" s="1"/>
      <c r="F147" s="1"/>
      <c r="G147" s="1"/>
      <c r="J147" s="110"/>
      <c r="K147" s="6"/>
      <c r="L147" s="1"/>
      <c r="M147" s="1"/>
      <c r="N147" s="1"/>
      <c r="O147" s="1"/>
      <c r="S147" s="6"/>
      <c r="T147" s="1"/>
      <c r="U147" s="1"/>
      <c r="V147" s="1"/>
      <c r="W147" s="1"/>
    </row>
    <row r="148" spans="2:23" x14ac:dyDescent="0.5">
      <c r="B148" s="6"/>
      <c r="C148" s="1"/>
      <c r="D148" s="1"/>
      <c r="E148" s="1"/>
      <c r="F148" s="1"/>
      <c r="G148" s="1"/>
      <c r="J148" s="110"/>
      <c r="K148" s="6"/>
      <c r="L148" s="1"/>
      <c r="M148" s="1"/>
      <c r="N148" s="1"/>
      <c r="O148" s="1"/>
      <c r="S148" s="6"/>
      <c r="T148" s="1"/>
      <c r="U148" s="1"/>
      <c r="V148" s="1"/>
      <c r="W148" s="1"/>
    </row>
    <row r="149" spans="2:23" x14ac:dyDescent="0.5">
      <c r="B149" s="6"/>
      <c r="C149" s="1"/>
      <c r="D149" s="1"/>
      <c r="E149" s="1"/>
      <c r="F149" s="1"/>
      <c r="G149" s="1"/>
      <c r="J149" s="110"/>
      <c r="K149" s="6"/>
      <c r="L149" s="1"/>
      <c r="M149" s="1"/>
      <c r="N149" s="1"/>
      <c r="O149" s="1"/>
      <c r="S149" s="6"/>
      <c r="T149" s="1"/>
      <c r="U149" s="1"/>
      <c r="V149" s="1"/>
      <c r="W149" s="1"/>
    </row>
    <row r="150" spans="2:23" x14ac:dyDescent="0.5">
      <c r="B150" s="6"/>
      <c r="C150" s="1"/>
      <c r="D150" s="1"/>
      <c r="E150" s="1"/>
      <c r="F150" s="1"/>
      <c r="G150" s="1"/>
      <c r="J150" s="110"/>
      <c r="K150" s="6"/>
      <c r="L150" s="1"/>
      <c r="M150" s="1"/>
      <c r="N150" s="1"/>
      <c r="O150" s="1"/>
      <c r="S150" s="6"/>
      <c r="T150" s="1"/>
      <c r="U150" s="1"/>
      <c r="V150" s="1"/>
      <c r="W150" s="1"/>
    </row>
    <row r="151" spans="2:23" x14ac:dyDescent="0.5">
      <c r="B151" s="6"/>
      <c r="C151" s="1"/>
      <c r="D151" s="1"/>
      <c r="E151" s="1"/>
      <c r="F151" s="1"/>
      <c r="G151" s="1"/>
      <c r="J151" s="110"/>
      <c r="K151" s="6"/>
      <c r="L151" s="1"/>
      <c r="M151" s="1"/>
      <c r="N151" s="1"/>
      <c r="O151" s="1"/>
      <c r="S151" s="6"/>
      <c r="T151" s="1"/>
      <c r="U151" s="1"/>
      <c r="V151" s="1"/>
      <c r="W151" s="1"/>
    </row>
    <row r="152" spans="2:23" x14ac:dyDescent="0.5">
      <c r="B152" s="6"/>
      <c r="C152" s="1"/>
      <c r="D152" s="1"/>
      <c r="E152" s="1"/>
      <c r="F152" s="1"/>
      <c r="G152" s="1"/>
      <c r="J152" s="110"/>
      <c r="K152" s="6"/>
      <c r="L152" s="1"/>
      <c r="M152" s="1"/>
      <c r="N152" s="1"/>
      <c r="O152" s="1"/>
      <c r="S152" s="6"/>
      <c r="T152" s="1"/>
      <c r="U152" s="1"/>
      <c r="V152" s="1"/>
      <c r="W152" s="1"/>
    </row>
    <row r="153" spans="2:23" x14ac:dyDescent="0.5">
      <c r="B153" s="6"/>
      <c r="C153" s="1"/>
      <c r="D153" s="1"/>
      <c r="E153" s="1"/>
      <c r="F153" s="1"/>
      <c r="G153" s="1"/>
      <c r="J153" s="110"/>
      <c r="K153" s="6"/>
      <c r="L153" s="1"/>
      <c r="M153" s="1"/>
      <c r="N153" s="1"/>
      <c r="O153" s="1"/>
      <c r="S153" s="6"/>
      <c r="T153" s="1"/>
      <c r="U153" s="1"/>
      <c r="V153" s="1"/>
      <c r="W153" s="1"/>
    </row>
    <row r="154" spans="2:23" x14ac:dyDescent="0.5">
      <c r="B154" s="6"/>
      <c r="C154" s="1"/>
      <c r="D154" s="1"/>
      <c r="E154" s="1"/>
      <c r="F154" s="1"/>
      <c r="G154" s="1"/>
      <c r="J154" s="110"/>
      <c r="K154" s="6"/>
      <c r="L154" s="1"/>
      <c r="M154" s="1"/>
      <c r="N154" s="1"/>
      <c r="O154" s="1"/>
      <c r="S154" s="6"/>
      <c r="T154" s="1"/>
      <c r="U154" s="1"/>
      <c r="V154" s="1"/>
      <c r="W154" s="1"/>
    </row>
    <row r="155" spans="2:23" x14ac:dyDescent="0.5">
      <c r="B155" s="6"/>
      <c r="C155" s="1"/>
      <c r="D155" s="1"/>
      <c r="E155" s="1"/>
      <c r="F155" s="1"/>
      <c r="G155" s="1"/>
      <c r="J155" s="110"/>
      <c r="K155" s="6"/>
      <c r="L155" s="1"/>
      <c r="M155" s="1"/>
      <c r="N155" s="1"/>
      <c r="O155" s="1"/>
      <c r="S155" s="6"/>
      <c r="T155" s="1"/>
      <c r="U155" s="1"/>
      <c r="V155" s="1"/>
      <c r="W155" s="1"/>
    </row>
    <row r="156" spans="2:23" x14ac:dyDescent="0.5">
      <c r="B156" s="6"/>
      <c r="C156" s="1"/>
      <c r="D156" s="1"/>
      <c r="E156" s="1"/>
      <c r="F156" s="1"/>
      <c r="G156" s="1"/>
      <c r="J156" s="110"/>
      <c r="K156" s="6"/>
      <c r="L156" s="1"/>
      <c r="M156" s="1"/>
      <c r="N156" s="1"/>
      <c r="O156" s="1"/>
      <c r="S156" s="6"/>
      <c r="T156" s="1"/>
      <c r="U156" s="1"/>
      <c r="V156" s="1"/>
      <c r="W156" s="1"/>
    </row>
    <row r="157" spans="2:23" x14ac:dyDescent="0.5">
      <c r="B157" s="6"/>
      <c r="C157" s="1"/>
      <c r="D157" s="1"/>
      <c r="E157" s="1"/>
      <c r="F157" s="1"/>
      <c r="G157" s="1"/>
      <c r="J157" s="110"/>
      <c r="K157" s="6"/>
      <c r="L157" s="1"/>
      <c r="M157" s="1"/>
      <c r="N157" s="1"/>
      <c r="O157" s="1"/>
      <c r="S157" s="6"/>
      <c r="T157" s="1"/>
      <c r="U157" s="1"/>
      <c r="V157" s="1"/>
      <c r="W157" s="1"/>
    </row>
    <row r="158" spans="2:23" x14ac:dyDescent="0.5">
      <c r="B158" s="6"/>
      <c r="C158" s="1"/>
      <c r="D158" s="1"/>
      <c r="E158" s="1"/>
      <c r="F158" s="1"/>
      <c r="G158" s="1"/>
      <c r="J158" s="110"/>
      <c r="K158" s="6"/>
      <c r="L158" s="1"/>
      <c r="M158" s="1"/>
      <c r="N158" s="1"/>
      <c r="O158" s="1"/>
      <c r="S158" s="6"/>
      <c r="T158" s="1"/>
      <c r="U158" s="1"/>
      <c r="V158" s="1"/>
      <c r="W158" s="1"/>
    </row>
    <row r="159" spans="2:23" x14ac:dyDescent="0.5">
      <c r="B159" s="6"/>
      <c r="C159" s="1"/>
      <c r="D159" s="1"/>
      <c r="E159" s="1"/>
      <c r="F159" s="1"/>
      <c r="G159" s="1"/>
      <c r="J159" s="110"/>
      <c r="K159" s="6"/>
      <c r="L159" s="1"/>
      <c r="M159" s="1"/>
      <c r="N159" s="1"/>
      <c r="O159" s="1"/>
      <c r="S159" s="6"/>
      <c r="T159" s="1"/>
      <c r="U159" s="1"/>
      <c r="V159" s="1"/>
      <c r="W159" s="1"/>
    </row>
    <row r="160" spans="2:23" x14ac:dyDescent="0.5">
      <c r="B160" s="6"/>
      <c r="C160" s="1"/>
      <c r="D160" s="1"/>
      <c r="E160" s="1"/>
      <c r="F160" s="1"/>
      <c r="G160" s="1"/>
      <c r="J160" s="110"/>
      <c r="K160" s="6"/>
      <c r="L160" s="1"/>
      <c r="M160" s="1"/>
      <c r="N160" s="1"/>
      <c r="O160" s="1"/>
      <c r="S160" s="6"/>
      <c r="T160" s="1"/>
      <c r="U160" s="1"/>
      <c r="V160" s="1"/>
      <c r="W160" s="1"/>
    </row>
    <row r="161" spans="2:23" x14ac:dyDescent="0.5">
      <c r="B161" s="6"/>
      <c r="C161" s="1"/>
      <c r="D161" s="1"/>
      <c r="E161" s="1"/>
      <c r="F161" s="1"/>
      <c r="G161" s="1"/>
      <c r="J161" s="110"/>
      <c r="K161" s="6"/>
      <c r="L161" s="1"/>
      <c r="M161" s="1"/>
      <c r="N161" s="1"/>
      <c r="O161" s="1"/>
      <c r="S161" s="6"/>
      <c r="T161" s="1"/>
      <c r="U161" s="1"/>
      <c r="V161" s="1"/>
      <c r="W161" s="1"/>
    </row>
    <row r="162" spans="2:23" x14ac:dyDescent="0.5">
      <c r="B162" s="6"/>
      <c r="C162" s="1"/>
      <c r="D162" s="1"/>
      <c r="E162" s="1"/>
      <c r="F162" s="1"/>
      <c r="G162" s="1"/>
      <c r="J162" s="110"/>
      <c r="K162" s="6"/>
      <c r="L162" s="1"/>
      <c r="M162" s="1"/>
      <c r="N162" s="1"/>
      <c r="O162" s="1"/>
      <c r="S162" s="6"/>
      <c r="T162" s="1"/>
      <c r="U162" s="1"/>
      <c r="V162" s="1"/>
      <c r="W162" s="1"/>
    </row>
    <row r="163" spans="2:23" x14ac:dyDescent="0.5">
      <c r="B163" s="6"/>
      <c r="C163" s="1"/>
      <c r="D163" s="1"/>
      <c r="E163" s="1"/>
      <c r="F163" s="1"/>
      <c r="G163" s="1"/>
      <c r="J163" s="110"/>
      <c r="K163" s="6"/>
      <c r="L163" s="1"/>
      <c r="M163" s="1"/>
      <c r="N163" s="1"/>
      <c r="O163" s="1"/>
      <c r="S163" s="6"/>
      <c r="T163" s="1"/>
      <c r="U163" s="1"/>
      <c r="V163" s="1"/>
      <c r="W163" s="1"/>
    </row>
    <row r="164" spans="2:23" x14ac:dyDescent="0.5">
      <c r="B164" s="6"/>
      <c r="C164" s="1"/>
      <c r="D164" s="1"/>
      <c r="E164" s="1"/>
      <c r="F164" s="1"/>
      <c r="G164" s="1"/>
      <c r="J164" s="110"/>
      <c r="K164" s="6"/>
      <c r="L164" s="1"/>
      <c r="M164" s="1"/>
      <c r="N164" s="1"/>
      <c r="O164" s="1"/>
      <c r="S164" s="6"/>
      <c r="T164" s="1"/>
      <c r="U164" s="1"/>
      <c r="V164" s="1"/>
      <c r="W164" s="1"/>
    </row>
    <row r="165" spans="2:23" x14ac:dyDescent="0.5">
      <c r="B165" s="6"/>
      <c r="C165" s="1"/>
      <c r="D165" s="1"/>
      <c r="E165" s="1"/>
      <c r="F165" s="1"/>
      <c r="G165" s="1"/>
      <c r="J165" s="110"/>
      <c r="K165" s="6"/>
      <c r="L165" s="1"/>
      <c r="M165" s="1"/>
      <c r="N165" s="1"/>
      <c r="O165" s="1"/>
      <c r="S165" s="6"/>
      <c r="T165" s="1"/>
      <c r="U165" s="1"/>
      <c r="V165" s="1"/>
      <c r="W165" s="1"/>
    </row>
    <row r="166" spans="2:23" x14ac:dyDescent="0.5">
      <c r="B166" s="6"/>
      <c r="C166" s="1"/>
      <c r="D166" s="1"/>
      <c r="E166" s="1"/>
      <c r="F166" s="1"/>
      <c r="G166" s="1"/>
      <c r="J166" s="110"/>
      <c r="K166" s="6"/>
      <c r="L166" s="1"/>
      <c r="M166" s="1"/>
      <c r="N166" s="1"/>
      <c r="O166" s="1"/>
      <c r="S166" s="6"/>
      <c r="T166" s="1"/>
      <c r="U166" s="1"/>
      <c r="V166" s="1"/>
      <c r="W166" s="1"/>
    </row>
    <row r="167" spans="2:23" x14ac:dyDescent="0.5">
      <c r="B167" s="6"/>
      <c r="C167" s="1"/>
      <c r="D167" s="1"/>
      <c r="E167" s="1"/>
      <c r="F167" s="1"/>
      <c r="G167" s="1"/>
      <c r="J167" s="110"/>
      <c r="K167" s="6"/>
      <c r="L167" s="1"/>
      <c r="M167" s="1"/>
      <c r="N167" s="1"/>
      <c r="O167" s="1"/>
      <c r="S167" s="6"/>
      <c r="T167" s="1"/>
      <c r="U167" s="1"/>
      <c r="V167" s="1"/>
      <c r="W167" s="1"/>
    </row>
    <row r="168" spans="2:23" x14ac:dyDescent="0.5">
      <c r="B168" s="6"/>
      <c r="C168" s="1"/>
      <c r="D168" s="1"/>
      <c r="E168" s="1"/>
      <c r="F168" s="1"/>
      <c r="G168" s="1"/>
      <c r="J168" s="110"/>
      <c r="K168" s="6"/>
      <c r="L168" s="1"/>
      <c r="M168" s="1"/>
      <c r="N168" s="1"/>
      <c r="O168" s="1"/>
      <c r="S168" s="6"/>
      <c r="T168" s="1"/>
      <c r="U168" s="1"/>
      <c r="V168" s="1"/>
      <c r="W168" s="1"/>
    </row>
    <row r="169" spans="2:23" x14ac:dyDescent="0.5">
      <c r="B169" s="6"/>
      <c r="C169" s="1"/>
      <c r="D169" s="1"/>
      <c r="E169" s="1"/>
      <c r="F169" s="1"/>
      <c r="G169" s="1"/>
      <c r="J169" s="110"/>
      <c r="K169" s="6"/>
      <c r="L169" s="1"/>
      <c r="M169" s="1"/>
      <c r="N169" s="1"/>
      <c r="O169" s="1"/>
      <c r="S169" s="6"/>
      <c r="T169" s="1"/>
      <c r="U169" s="1"/>
      <c r="V169" s="1"/>
      <c r="W169" s="1"/>
    </row>
    <row r="170" spans="2:23" x14ac:dyDescent="0.5">
      <c r="B170" s="6"/>
      <c r="C170" s="1"/>
      <c r="D170" s="1"/>
      <c r="E170" s="1"/>
      <c r="F170" s="1"/>
      <c r="G170" s="1"/>
      <c r="J170" s="110"/>
      <c r="K170" s="6"/>
      <c r="L170" s="1"/>
      <c r="M170" s="1"/>
      <c r="N170" s="1"/>
      <c r="O170" s="1"/>
      <c r="S170" s="6"/>
      <c r="T170" s="1"/>
      <c r="U170" s="1"/>
      <c r="V170" s="1"/>
      <c r="W170" s="1"/>
    </row>
    <row r="171" spans="2:23" x14ac:dyDescent="0.5">
      <c r="B171" s="6"/>
      <c r="C171" s="1"/>
      <c r="D171" s="1"/>
      <c r="E171" s="1"/>
      <c r="F171" s="1"/>
      <c r="G171" s="1"/>
      <c r="J171" s="110"/>
      <c r="K171" s="6"/>
      <c r="L171" s="1"/>
      <c r="M171" s="1"/>
      <c r="N171" s="1"/>
      <c r="O171" s="1"/>
      <c r="S171" s="6"/>
      <c r="T171" s="1"/>
      <c r="U171" s="1"/>
      <c r="V171" s="1"/>
      <c r="W171" s="1"/>
    </row>
    <row r="172" spans="2:23" x14ac:dyDescent="0.5">
      <c r="B172" s="6"/>
      <c r="C172" s="1"/>
      <c r="D172" s="1"/>
      <c r="E172" s="1"/>
      <c r="F172" s="1"/>
      <c r="G172" s="1"/>
      <c r="J172" s="110"/>
      <c r="K172" s="6"/>
      <c r="L172" s="1"/>
      <c r="M172" s="1"/>
      <c r="N172" s="1"/>
      <c r="O172" s="1"/>
      <c r="S172" s="6"/>
      <c r="T172" s="1"/>
      <c r="U172" s="1"/>
      <c r="V172" s="1"/>
      <c r="W172" s="1"/>
    </row>
    <row r="173" spans="2:23" x14ac:dyDescent="0.5">
      <c r="B173" s="6"/>
      <c r="C173" s="1"/>
      <c r="D173" s="1"/>
      <c r="E173" s="1"/>
      <c r="F173" s="1"/>
      <c r="G173" s="1"/>
      <c r="J173" s="110"/>
      <c r="K173" s="6"/>
      <c r="L173" s="1"/>
      <c r="M173" s="1"/>
      <c r="N173" s="1"/>
      <c r="O173" s="1"/>
      <c r="S173" s="6"/>
      <c r="T173" s="1"/>
      <c r="U173" s="1"/>
      <c r="V173" s="1"/>
      <c r="W173" s="1"/>
    </row>
    <row r="174" spans="2:23" x14ac:dyDescent="0.5">
      <c r="B174" s="6"/>
      <c r="C174" s="1"/>
      <c r="D174" s="1"/>
      <c r="E174" s="1"/>
      <c r="F174" s="1"/>
      <c r="G174" s="1"/>
      <c r="J174" s="110"/>
      <c r="K174" s="6"/>
      <c r="L174" s="1"/>
      <c r="M174" s="1"/>
      <c r="N174" s="1"/>
      <c r="O174" s="1"/>
      <c r="S174" s="6"/>
      <c r="T174" s="1"/>
      <c r="U174" s="1"/>
      <c r="V174" s="1"/>
      <c r="W174" s="1"/>
    </row>
    <row r="175" spans="2:23" x14ac:dyDescent="0.5">
      <c r="B175" s="6"/>
      <c r="C175" s="1"/>
      <c r="D175" s="1"/>
      <c r="E175" s="1"/>
      <c r="F175" s="1"/>
      <c r="G175" s="1"/>
      <c r="J175" s="110"/>
      <c r="K175" s="6"/>
      <c r="L175" s="1"/>
      <c r="M175" s="1"/>
      <c r="N175" s="1"/>
      <c r="O175" s="1"/>
      <c r="S175" s="6"/>
      <c r="T175" s="1"/>
      <c r="U175" s="1"/>
      <c r="V175" s="1"/>
      <c r="W175" s="1"/>
    </row>
    <row r="176" spans="2:23" x14ac:dyDescent="0.5">
      <c r="B176" s="6"/>
      <c r="C176" s="1"/>
      <c r="D176" s="1"/>
      <c r="E176" s="1"/>
      <c r="F176" s="1"/>
      <c r="G176" s="1"/>
      <c r="J176" s="110"/>
      <c r="K176" s="6"/>
      <c r="L176" s="1"/>
      <c r="M176" s="1"/>
      <c r="N176" s="1"/>
      <c r="O176" s="1"/>
      <c r="S176" s="6"/>
      <c r="T176" s="1"/>
      <c r="U176" s="1"/>
      <c r="V176" s="1"/>
      <c r="W176" s="1"/>
    </row>
    <row r="177" spans="2:23" x14ac:dyDescent="0.5">
      <c r="B177" s="6"/>
      <c r="C177" s="1"/>
      <c r="D177" s="1"/>
      <c r="E177" s="1"/>
      <c r="F177" s="1"/>
      <c r="G177" s="1"/>
      <c r="J177" s="110"/>
      <c r="K177" s="6"/>
      <c r="L177" s="1"/>
      <c r="M177" s="1"/>
      <c r="N177" s="1"/>
      <c r="O177" s="1"/>
      <c r="S177" s="6"/>
      <c r="T177" s="1"/>
      <c r="U177" s="1"/>
      <c r="V177" s="1"/>
      <c r="W177" s="1"/>
    </row>
    <row r="178" spans="2:23" x14ac:dyDescent="0.5">
      <c r="B178" s="6"/>
      <c r="C178" s="1"/>
      <c r="D178" s="1"/>
      <c r="E178" s="1"/>
      <c r="F178" s="1"/>
      <c r="G178" s="1"/>
      <c r="J178" s="110"/>
      <c r="K178" s="6"/>
      <c r="L178" s="1"/>
      <c r="M178" s="1"/>
      <c r="N178" s="1"/>
      <c r="O178" s="1"/>
      <c r="S178" s="6"/>
      <c r="T178" s="1"/>
      <c r="U178" s="1"/>
      <c r="V178" s="1"/>
      <c r="W178" s="1"/>
    </row>
    <row r="179" spans="2:23" x14ac:dyDescent="0.5">
      <c r="B179" s="6"/>
      <c r="C179" s="1"/>
      <c r="D179" s="1"/>
      <c r="E179" s="1"/>
      <c r="F179" s="1"/>
      <c r="G179" s="1"/>
      <c r="J179" s="110"/>
      <c r="K179" s="6"/>
      <c r="L179" s="1"/>
      <c r="M179" s="1"/>
      <c r="N179" s="1"/>
      <c r="O179" s="1"/>
      <c r="S179" s="6"/>
      <c r="T179" s="1"/>
      <c r="U179" s="1"/>
      <c r="V179" s="1"/>
      <c r="W179" s="1"/>
    </row>
    <row r="180" spans="2:23" x14ac:dyDescent="0.5">
      <c r="B180" s="6"/>
      <c r="C180" s="1"/>
      <c r="D180" s="1"/>
      <c r="E180" s="1"/>
      <c r="F180" s="1"/>
      <c r="G180" s="1"/>
      <c r="J180" s="110"/>
      <c r="K180" s="6"/>
      <c r="L180" s="1"/>
      <c r="M180" s="1"/>
      <c r="N180" s="1"/>
      <c r="O180" s="1"/>
      <c r="S180" s="6"/>
      <c r="T180" s="1"/>
      <c r="U180" s="1"/>
      <c r="V180" s="1"/>
      <c r="W180" s="1"/>
    </row>
    <row r="181" spans="2:23" x14ac:dyDescent="0.5">
      <c r="B181" s="6"/>
      <c r="C181" s="1"/>
      <c r="D181" s="1"/>
      <c r="E181" s="1"/>
      <c r="F181" s="1"/>
      <c r="G181" s="1"/>
      <c r="J181" s="110"/>
      <c r="K181" s="6"/>
      <c r="L181" s="1"/>
      <c r="M181" s="1"/>
      <c r="N181" s="1"/>
      <c r="O181" s="1"/>
      <c r="S181" s="6"/>
      <c r="T181" s="1"/>
      <c r="U181" s="1"/>
      <c r="V181" s="1"/>
      <c r="W181" s="1"/>
    </row>
    <row r="182" spans="2:23" x14ac:dyDescent="0.5">
      <c r="B182" s="6"/>
      <c r="C182" s="1"/>
      <c r="D182" s="1"/>
      <c r="E182" s="1"/>
      <c r="F182" s="1"/>
      <c r="G182" s="1"/>
      <c r="J182" s="110"/>
      <c r="K182" s="6"/>
      <c r="L182" s="1"/>
      <c r="M182" s="1"/>
      <c r="N182" s="1"/>
      <c r="O182" s="1"/>
      <c r="S182" s="6"/>
      <c r="T182" s="1"/>
      <c r="U182" s="1"/>
      <c r="V182" s="1"/>
      <c r="W182" s="1"/>
    </row>
    <row r="183" spans="2:23" x14ac:dyDescent="0.5">
      <c r="B183" s="6"/>
      <c r="C183" s="1"/>
      <c r="D183" s="1"/>
      <c r="E183" s="1"/>
      <c r="F183" s="1"/>
      <c r="G183" s="1"/>
      <c r="J183" s="110"/>
      <c r="K183" s="6"/>
      <c r="L183" s="1"/>
      <c r="M183" s="1"/>
      <c r="N183" s="1"/>
      <c r="O183" s="1"/>
      <c r="S183" s="6"/>
      <c r="T183" s="1"/>
      <c r="U183" s="1"/>
      <c r="V183" s="1"/>
      <c r="W183" s="1"/>
    </row>
    <row r="184" spans="2:23" x14ac:dyDescent="0.5">
      <c r="B184" s="6"/>
      <c r="C184" s="1"/>
      <c r="D184" s="1"/>
      <c r="E184" s="1"/>
      <c r="F184" s="1"/>
      <c r="G184" s="1"/>
      <c r="J184" s="110"/>
      <c r="K184" s="6"/>
      <c r="L184" s="1"/>
      <c r="M184" s="1"/>
      <c r="N184" s="1"/>
      <c r="O184" s="1"/>
      <c r="S184" s="6"/>
      <c r="T184" s="1"/>
      <c r="U184" s="1"/>
      <c r="V184" s="1"/>
      <c r="W184" s="1"/>
    </row>
    <row r="185" spans="2:23" x14ac:dyDescent="0.5">
      <c r="B185" s="6"/>
      <c r="C185" s="1"/>
      <c r="D185" s="1"/>
      <c r="E185" s="1"/>
      <c r="F185" s="1"/>
      <c r="G185" s="1"/>
      <c r="J185" s="110"/>
      <c r="K185" s="6"/>
      <c r="L185" s="1"/>
      <c r="M185" s="1"/>
      <c r="N185" s="1"/>
      <c r="O185" s="1"/>
      <c r="S185" s="6"/>
      <c r="T185" s="1"/>
      <c r="U185" s="1"/>
      <c r="V185" s="1"/>
      <c r="W185" s="1"/>
    </row>
    <row r="186" spans="2:23" x14ac:dyDescent="0.5">
      <c r="B186" s="6"/>
      <c r="C186" s="1"/>
      <c r="D186" s="1"/>
      <c r="E186" s="1"/>
      <c r="F186" s="1"/>
      <c r="G186" s="1"/>
      <c r="J186" s="110"/>
      <c r="K186" s="6"/>
      <c r="L186" s="1"/>
      <c r="M186" s="1"/>
      <c r="N186" s="1"/>
      <c r="O186" s="1"/>
      <c r="S186" s="6"/>
      <c r="T186" s="1"/>
      <c r="U186" s="1"/>
      <c r="V186" s="1"/>
      <c r="W186" s="1"/>
    </row>
    <row r="187" spans="2:23" x14ac:dyDescent="0.5">
      <c r="B187" s="6"/>
      <c r="C187" s="1"/>
      <c r="D187" s="1"/>
      <c r="E187" s="1"/>
      <c r="F187" s="1"/>
      <c r="G187" s="1"/>
      <c r="J187" s="110"/>
      <c r="K187" s="6"/>
      <c r="L187" s="1"/>
      <c r="M187" s="1"/>
      <c r="N187" s="1"/>
      <c r="O187" s="1"/>
      <c r="S187" s="6"/>
      <c r="T187" s="1"/>
      <c r="U187" s="1"/>
      <c r="V187" s="1"/>
      <c r="W187" s="1"/>
    </row>
    <row r="188" spans="2:23" x14ac:dyDescent="0.5">
      <c r="B188" s="6"/>
      <c r="C188" s="1"/>
      <c r="D188" s="1"/>
      <c r="E188" s="1"/>
      <c r="F188" s="1"/>
      <c r="G188" s="1"/>
      <c r="J188" s="110"/>
      <c r="K188" s="6"/>
      <c r="L188" s="1"/>
      <c r="M188" s="1"/>
      <c r="N188" s="1"/>
      <c r="O188" s="1"/>
      <c r="S188" s="6"/>
      <c r="T188" s="1"/>
      <c r="U188" s="1"/>
      <c r="V188" s="1"/>
      <c r="W188" s="1"/>
    </row>
    <row r="189" spans="2:23" x14ac:dyDescent="0.5">
      <c r="B189" s="6"/>
      <c r="C189" s="1"/>
      <c r="D189" s="1"/>
      <c r="E189" s="1"/>
      <c r="F189" s="1"/>
      <c r="G189" s="1"/>
      <c r="J189" s="110"/>
      <c r="K189" s="6"/>
      <c r="L189" s="1"/>
      <c r="M189" s="1"/>
      <c r="N189" s="1"/>
      <c r="O189" s="1"/>
      <c r="S189" s="6"/>
      <c r="T189" s="1"/>
      <c r="U189" s="1"/>
      <c r="V189" s="1"/>
      <c r="W189" s="1"/>
    </row>
    <row r="190" spans="2:23" x14ac:dyDescent="0.5">
      <c r="B190" s="6"/>
      <c r="C190" s="1"/>
      <c r="D190" s="1"/>
      <c r="E190" s="1"/>
      <c r="F190" s="1"/>
      <c r="G190" s="1"/>
      <c r="J190" s="110"/>
      <c r="K190" s="6"/>
      <c r="L190" s="1"/>
      <c r="M190" s="1"/>
      <c r="N190" s="1"/>
      <c r="O190" s="1"/>
      <c r="S190" s="6"/>
      <c r="T190" s="1"/>
      <c r="U190" s="1"/>
      <c r="V190" s="1"/>
      <c r="W190" s="1"/>
    </row>
    <row r="191" spans="2:23" x14ac:dyDescent="0.5">
      <c r="B191" s="6"/>
      <c r="C191" s="1"/>
      <c r="D191" s="1"/>
      <c r="E191" s="1"/>
      <c r="F191" s="1"/>
      <c r="G191" s="1"/>
      <c r="J191" s="110"/>
      <c r="K191" s="6"/>
      <c r="L191" s="1"/>
      <c r="M191" s="1"/>
      <c r="N191" s="1"/>
      <c r="O191" s="1"/>
      <c r="S191" s="6"/>
      <c r="T191" s="1"/>
      <c r="U191" s="1"/>
      <c r="V191" s="1"/>
      <c r="W191" s="1"/>
    </row>
    <row r="192" spans="2:23" x14ac:dyDescent="0.5">
      <c r="B192" s="6"/>
      <c r="C192" s="1"/>
      <c r="D192" s="1"/>
      <c r="E192" s="1"/>
      <c r="F192" s="1"/>
      <c r="G192" s="1"/>
      <c r="J192" s="110"/>
      <c r="K192" s="6"/>
      <c r="L192" s="1"/>
      <c r="M192" s="1"/>
      <c r="N192" s="1"/>
      <c r="O192" s="1"/>
      <c r="S192" s="6"/>
      <c r="T192" s="1"/>
      <c r="U192" s="1"/>
      <c r="V192" s="1"/>
      <c r="W192" s="1"/>
    </row>
    <row r="193" spans="2:23" x14ac:dyDescent="0.5">
      <c r="B193" s="6"/>
      <c r="C193" s="1"/>
      <c r="D193" s="1"/>
      <c r="E193" s="1"/>
      <c r="F193" s="1"/>
      <c r="G193" s="1"/>
      <c r="J193" s="110"/>
      <c r="K193" s="6"/>
      <c r="L193" s="1"/>
      <c r="M193" s="1"/>
      <c r="N193" s="1"/>
      <c r="O193" s="1"/>
      <c r="S193" s="6"/>
      <c r="T193" s="1"/>
      <c r="U193" s="1"/>
      <c r="V193" s="1"/>
      <c r="W193" s="1"/>
    </row>
    <row r="194" spans="2:23" x14ac:dyDescent="0.5">
      <c r="B194" s="6"/>
      <c r="C194" s="1"/>
      <c r="D194" s="1"/>
      <c r="E194" s="1"/>
      <c r="F194" s="1"/>
      <c r="G194" s="1"/>
      <c r="J194" s="110"/>
      <c r="K194" s="6"/>
      <c r="L194" s="1"/>
      <c r="M194" s="1"/>
      <c r="N194" s="1"/>
      <c r="O194" s="1"/>
      <c r="S194" s="6"/>
      <c r="T194" s="1"/>
      <c r="U194" s="1"/>
      <c r="V194" s="1"/>
      <c r="W194" s="1"/>
    </row>
    <row r="195" spans="2:23" x14ac:dyDescent="0.5">
      <c r="B195" s="6"/>
      <c r="C195" s="1"/>
      <c r="D195" s="1"/>
      <c r="E195" s="1"/>
      <c r="F195" s="1"/>
      <c r="G195" s="1"/>
      <c r="J195" s="110"/>
      <c r="K195" s="6"/>
      <c r="L195" s="1"/>
      <c r="M195" s="1"/>
      <c r="N195" s="1"/>
      <c r="O195" s="1"/>
      <c r="S195" s="6"/>
      <c r="T195" s="1"/>
      <c r="U195" s="1"/>
      <c r="V195" s="1"/>
      <c r="W195" s="1"/>
    </row>
    <row r="196" spans="2:23" x14ac:dyDescent="0.5">
      <c r="B196" s="6"/>
      <c r="C196" s="1"/>
      <c r="D196" s="1"/>
      <c r="E196" s="1"/>
      <c r="F196" s="1"/>
      <c r="G196" s="1"/>
      <c r="J196" s="110"/>
      <c r="K196" s="6"/>
      <c r="L196" s="1"/>
      <c r="M196" s="1"/>
      <c r="N196" s="1"/>
      <c r="O196" s="1"/>
      <c r="S196" s="6"/>
      <c r="T196" s="1"/>
      <c r="U196" s="1"/>
      <c r="V196" s="1"/>
      <c r="W196" s="1"/>
    </row>
    <row r="197" spans="2:23" x14ac:dyDescent="0.5">
      <c r="B197" s="6"/>
      <c r="C197" s="1"/>
      <c r="D197" s="1"/>
      <c r="E197" s="1"/>
      <c r="F197" s="1"/>
      <c r="G197" s="1"/>
      <c r="J197" s="110"/>
      <c r="K197" s="6"/>
      <c r="L197" s="1"/>
      <c r="M197" s="1"/>
      <c r="N197" s="1"/>
      <c r="O197" s="1"/>
      <c r="S197" s="6"/>
      <c r="T197" s="1"/>
      <c r="U197" s="1"/>
      <c r="V197" s="1"/>
      <c r="W197" s="1"/>
    </row>
    <row r="198" spans="2:23" x14ac:dyDescent="0.5">
      <c r="B198" s="6"/>
      <c r="C198" s="1"/>
      <c r="D198" s="1"/>
      <c r="E198" s="1"/>
      <c r="F198" s="1"/>
      <c r="G198" s="1"/>
      <c r="J198" s="110"/>
      <c r="K198" s="6"/>
      <c r="L198" s="1"/>
      <c r="M198" s="1"/>
      <c r="N198" s="1"/>
      <c r="O198" s="1"/>
      <c r="S198" s="6"/>
      <c r="T198" s="1"/>
      <c r="U198" s="1"/>
      <c r="V198" s="1"/>
      <c r="W198" s="1"/>
    </row>
    <row r="199" spans="2:23" x14ac:dyDescent="0.5">
      <c r="B199" s="6"/>
      <c r="C199" s="1"/>
      <c r="D199" s="1"/>
      <c r="E199" s="1"/>
      <c r="F199" s="1"/>
      <c r="G199" s="1"/>
      <c r="J199" s="110"/>
      <c r="K199" s="6"/>
      <c r="L199" s="1"/>
      <c r="M199" s="1"/>
      <c r="N199" s="1"/>
      <c r="O199" s="1"/>
      <c r="S199" s="6"/>
      <c r="T199" s="1"/>
      <c r="U199" s="1"/>
      <c r="V199" s="1"/>
      <c r="W199" s="1"/>
    </row>
    <row r="200" spans="2:23" x14ac:dyDescent="0.5">
      <c r="B200" s="6"/>
      <c r="C200" s="1"/>
      <c r="D200" s="1"/>
      <c r="E200" s="1"/>
      <c r="F200" s="1"/>
      <c r="G200" s="1"/>
      <c r="J200" s="110"/>
      <c r="K200" s="6"/>
      <c r="L200" s="1"/>
      <c r="M200" s="1"/>
      <c r="N200" s="1"/>
      <c r="O200" s="1"/>
      <c r="S200" s="6"/>
      <c r="T200" s="1"/>
      <c r="U200" s="1"/>
      <c r="V200" s="1"/>
      <c r="W200" s="1"/>
    </row>
    <row r="201" spans="2:23" x14ac:dyDescent="0.5">
      <c r="B201" s="6"/>
      <c r="C201" s="1"/>
      <c r="D201" s="1"/>
      <c r="E201" s="1"/>
      <c r="F201" s="1"/>
      <c r="G201" s="1"/>
      <c r="J201" s="110"/>
      <c r="K201" s="6"/>
      <c r="L201" s="1"/>
      <c r="M201" s="1"/>
      <c r="N201" s="1"/>
      <c r="O201" s="1"/>
      <c r="S201" s="6"/>
      <c r="T201" s="1"/>
      <c r="U201" s="1"/>
      <c r="V201" s="1"/>
      <c r="W201" s="1"/>
    </row>
    <row r="202" spans="2:23" x14ac:dyDescent="0.5">
      <c r="B202" s="6"/>
      <c r="C202" s="1"/>
      <c r="D202" s="1"/>
      <c r="E202" s="1"/>
      <c r="F202" s="1"/>
      <c r="G202" s="1"/>
      <c r="J202" s="110"/>
      <c r="K202" s="6"/>
      <c r="L202" s="1"/>
      <c r="M202" s="1"/>
      <c r="N202" s="1"/>
      <c r="O202" s="1"/>
      <c r="S202" s="6"/>
      <c r="T202" s="1"/>
      <c r="U202" s="1"/>
      <c r="V202" s="1"/>
      <c r="W202" s="1"/>
    </row>
    <row r="203" spans="2:23" x14ac:dyDescent="0.5">
      <c r="B203" s="6"/>
      <c r="C203" s="1"/>
      <c r="D203" s="1"/>
      <c r="E203" s="1"/>
      <c r="F203" s="1"/>
      <c r="G203" s="1"/>
      <c r="J203" s="110"/>
      <c r="K203" s="6"/>
      <c r="L203" s="1"/>
      <c r="M203" s="1"/>
      <c r="N203" s="1"/>
      <c r="O203" s="1"/>
      <c r="S203" s="6"/>
      <c r="T203" s="1"/>
      <c r="U203" s="1"/>
      <c r="V203" s="1"/>
      <c r="W203" s="1"/>
    </row>
    <row r="204" spans="2:23" x14ac:dyDescent="0.5">
      <c r="B204" s="6"/>
      <c r="C204" s="1"/>
      <c r="D204" s="1"/>
      <c r="E204" s="1"/>
      <c r="F204" s="1"/>
      <c r="G204" s="1"/>
      <c r="J204" s="110"/>
      <c r="K204" s="6"/>
      <c r="L204" s="1"/>
      <c r="M204" s="1"/>
      <c r="N204" s="1"/>
      <c r="O204" s="1"/>
      <c r="S204" s="6"/>
      <c r="T204" s="1"/>
      <c r="U204" s="1"/>
      <c r="V204" s="1"/>
      <c r="W204" s="1"/>
    </row>
    <row r="205" spans="2:23" x14ac:dyDescent="0.5">
      <c r="B205" s="6"/>
      <c r="C205" s="1"/>
      <c r="D205" s="1"/>
      <c r="E205" s="1"/>
      <c r="F205" s="1"/>
      <c r="G205" s="1"/>
      <c r="J205" s="110"/>
      <c r="K205" s="6"/>
      <c r="L205" s="1"/>
      <c r="M205" s="1"/>
      <c r="N205" s="1"/>
      <c r="O205" s="1"/>
      <c r="S205" s="6"/>
      <c r="T205" s="1"/>
      <c r="U205" s="1"/>
      <c r="V205" s="1"/>
      <c r="W205" s="1"/>
    </row>
    <row r="206" spans="2:23" x14ac:dyDescent="0.5">
      <c r="B206" s="6"/>
      <c r="C206" s="1"/>
      <c r="D206" s="1"/>
      <c r="E206" s="1"/>
      <c r="F206" s="1"/>
      <c r="G206" s="1"/>
      <c r="J206" s="110"/>
      <c r="K206" s="6"/>
      <c r="L206" s="1"/>
      <c r="M206" s="1"/>
      <c r="N206" s="1"/>
      <c r="O206" s="1"/>
      <c r="S206" s="6"/>
      <c r="T206" s="1"/>
      <c r="U206" s="1"/>
      <c r="V206" s="1"/>
      <c r="W206" s="1"/>
    </row>
    <row r="207" spans="2:23" x14ac:dyDescent="0.5">
      <c r="B207" s="6"/>
      <c r="C207" s="1"/>
      <c r="D207" s="1"/>
      <c r="E207" s="1"/>
      <c r="F207" s="1"/>
      <c r="G207" s="1"/>
      <c r="J207" s="110"/>
      <c r="K207" s="6"/>
      <c r="L207" s="1"/>
      <c r="M207" s="1"/>
      <c r="N207" s="1"/>
      <c r="O207" s="1"/>
      <c r="S207" s="6"/>
      <c r="T207" s="1"/>
      <c r="U207" s="1"/>
      <c r="V207" s="1"/>
      <c r="W207" s="1"/>
    </row>
    <row r="208" spans="2:23" x14ac:dyDescent="0.5">
      <c r="B208" s="6"/>
      <c r="C208" s="1"/>
      <c r="D208" s="1"/>
      <c r="E208" s="1"/>
      <c r="F208" s="1"/>
      <c r="G208" s="1"/>
      <c r="J208" s="110"/>
      <c r="K208" s="6"/>
      <c r="L208" s="1"/>
      <c r="M208" s="1"/>
      <c r="N208" s="1"/>
      <c r="O208" s="1"/>
      <c r="S208" s="6"/>
      <c r="T208" s="1"/>
      <c r="U208" s="1"/>
      <c r="V208" s="1"/>
      <c r="W208" s="1"/>
    </row>
    <row r="209" spans="2:23" x14ac:dyDescent="0.5">
      <c r="B209" s="6"/>
      <c r="C209" s="1"/>
      <c r="D209" s="1"/>
      <c r="E209" s="1"/>
      <c r="F209" s="1"/>
      <c r="G209" s="1"/>
      <c r="J209" s="110"/>
      <c r="K209" s="6"/>
      <c r="L209" s="1"/>
      <c r="M209" s="1"/>
      <c r="N209" s="1"/>
      <c r="O209" s="1"/>
      <c r="S209" s="6"/>
      <c r="T209" s="1"/>
      <c r="U209" s="1"/>
      <c r="V209" s="1"/>
      <c r="W209" s="1"/>
    </row>
    <row r="210" spans="2:23" x14ac:dyDescent="0.5">
      <c r="B210" s="6"/>
      <c r="C210" s="1"/>
      <c r="D210" s="1"/>
      <c r="E210" s="1"/>
      <c r="F210" s="1"/>
      <c r="G210" s="1"/>
      <c r="J210" s="110"/>
      <c r="K210" s="6"/>
      <c r="L210" s="1"/>
      <c r="M210" s="1"/>
      <c r="N210" s="1"/>
      <c r="O210" s="1"/>
      <c r="S210" s="6"/>
      <c r="T210" s="1"/>
      <c r="U210" s="1"/>
      <c r="V210" s="1"/>
      <c r="W210" s="1"/>
    </row>
    <row r="211" spans="2:23" x14ac:dyDescent="0.5">
      <c r="B211" s="6"/>
      <c r="C211" s="1"/>
      <c r="D211" s="1"/>
      <c r="E211" s="1"/>
      <c r="F211" s="1"/>
      <c r="G211" s="1"/>
      <c r="J211" s="110"/>
      <c r="K211" s="6"/>
      <c r="L211" s="1"/>
      <c r="M211" s="1"/>
      <c r="N211" s="1"/>
      <c r="O211" s="1"/>
      <c r="S211" s="6"/>
      <c r="T211" s="1"/>
      <c r="U211" s="1"/>
      <c r="V211" s="1"/>
      <c r="W211" s="1"/>
    </row>
    <row r="212" spans="2:23" x14ac:dyDescent="0.5">
      <c r="B212" s="6"/>
      <c r="C212" s="1"/>
      <c r="D212" s="1"/>
      <c r="E212" s="1"/>
      <c r="F212" s="1"/>
      <c r="G212" s="1"/>
      <c r="J212" s="110"/>
      <c r="K212" s="6"/>
      <c r="L212" s="1"/>
      <c r="M212" s="1"/>
      <c r="N212" s="1"/>
      <c r="O212" s="1"/>
      <c r="S212" s="6"/>
      <c r="T212" s="1"/>
      <c r="U212" s="1"/>
      <c r="V212" s="1"/>
      <c r="W212" s="1"/>
    </row>
    <row r="213" spans="2:23" x14ac:dyDescent="0.5">
      <c r="B213" s="6"/>
      <c r="C213" s="1"/>
      <c r="D213" s="1"/>
      <c r="E213" s="1"/>
      <c r="F213" s="1"/>
      <c r="G213" s="1"/>
      <c r="J213" s="110"/>
      <c r="K213" s="6"/>
      <c r="L213" s="1"/>
      <c r="M213" s="1"/>
      <c r="N213" s="1"/>
      <c r="O213" s="1"/>
      <c r="S213" s="6"/>
      <c r="T213" s="1"/>
      <c r="U213" s="1"/>
      <c r="V213" s="1"/>
      <c r="W213" s="1"/>
    </row>
    <row r="214" spans="2:23" x14ac:dyDescent="0.5">
      <c r="B214" s="6"/>
      <c r="C214" s="1"/>
      <c r="D214" s="1"/>
      <c r="E214" s="1"/>
      <c r="F214" s="1"/>
      <c r="G214" s="1"/>
      <c r="J214" s="110"/>
      <c r="K214" s="6"/>
      <c r="L214" s="1"/>
      <c r="M214" s="1"/>
      <c r="N214" s="1"/>
      <c r="O214" s="1"/>
      <c r="S214" s="6"/>
      <c r="T214" s="1"/>
      <c r="U214" s="1"/>
      <c r="V214" s="1"/>
      <c r="W214" s="1"/>
    </row>
    <row r="215" spans="2:23" x14ac:dyDescent="0.5">
      <c r="B215" s="6"/>
      <c r="C215" s="1"/>
      <c r="D215" s="1"/>
      <c r="E215" s="1"/>
      <c r="F215" s="1"/>
      <c r="G215" s="1"/>
      <c r="J215" s="110"/>
      <c r="K215" s="6"/>
      <c r="L215" s="1"/>
      <c r="M215" s="1"/>
      <c r="N215" s="1"/>
      <c r="O215" s="1"/>
      <c r="S215" s="6"/>
      <c r="T215" s="1"/>
      <c r="U215" s="1"/>
      <c r="V215" s="1"/>
      <c r="W215" s="1"/>
    </row>
    <row r="216" spans="2:23" x14ac:dyDescent="0.5">
      <c r="B216" s="6"/>
      <c r="C216" s="1"/>
      <c r="D216" s="1"/>
      <c r="E216" s="1"/>
      <c r="F216" s="1"/>
      <c r="G216" s="1"/>
      <c r="J216" s="110"/>
      <c r="K216" s="6"/>
      <c r="L216" s="1"/>
      <c r="M216" s="1"/>
      <c r="N216" s="1"/>
      <c r="O216" s="1"/>
      <c r="S216" s="6"/>
      <c r="T216" s="1"/>
      <c r="U216" s="1"/>
      <c r="V216" s="1"/>
      <c r="W216" s="1"/>
    </row>
    <row r="217" spans="2:23" x14ac:dyDescent="0.5">
      <c r="B217" s="6"/>
      <c r="C217" s="1"/>
      <c r="D217" s="1"/>
      <c r="E217" s="1"/>
      <c r="F217" s="1"/>
      <c r="G217" s="1"/>
      <c r="J217" s="110"/>
      <c r="K217" s="6"/>
      <c r="L217" s="1"/>
      <c r="M217" s="1"/>
      <c r="N217" s="1"/>
      <c r="O217" s="1"/>
      <c r="S217" s="6"/>
      <c r="T217" s="1"/>
      <c r="U217" s="1"/>
      <c r="V217" s="1"/>
      <c r="W217" s="1"/>
    </row>
    <row r="218" spans="2:23" x14ac:dyDescent="0.5">
      <c r="B218" s="6"/>
      <c r="C218" s="1"/>
      <c r="D218" s="1"/>
      <c r="E218" s="1"/>
      <c r="F218" s="1"/>
      <c r="G218" s="1"/>
      <c r="J218" s="110"/>
      <c r="K218" s="6"/>
      <c r="L218" s="1"/>
      <c r="M218" s="1"/>
      <c r="N218" s="1"/>
      <c r="O218" s="1"/>
      <c r="S218" s="6"/>
      <c r="T218" s="1"/>
      <c r="U218" s="1"/>
      <c r="V218" s="1"/>
      <c r="W218" s="1"/>
    </row>
    <row r="219" spans="2:23" x14ac:dyDescent="0.5">
      <c r="B219" s="6"/>
      <c r="C219" s="1"/>
      <c r="D219" s="1"/>
      <c r="E219" s="1"/>
      <c r="F219" s="1"/>
      <c r="G219" s="1"/>
      <c r="J219" s="110"/>
      <c r="K219" s="6"/>
      <c r="L219" s="1"/>
      <c r="M219" s="1"/>
      <c r="N219" s="1"/>
      <c r="O219" s="1"/>
      <c r="S219" s="6"/>
      <c r="T219" s="1"/>
      <c r="U219" s="1"/>
      <c r="V219" s="1"/>
      <c r="W219" s="1"/>
    </row>
    <row r="220" spans="2:23" x14ac:dyDescent="0.5">
      <c r="B220" s="6"/>
      <c r="C220" s="1"/>
      <c r="D220" s="1"/>
      <c r="E220" s="1"/>
      <c r="F220" s="1"/>
      <c r="G220" s="1"/>
      <c r="J220" s="110"/>
      <c r="K220" s="6"/>
      <c r="L220" s="1"/>
      <c r="M220" s="1"/>
      <c r="N220" s="1"/>
      <c r="O220" s="1"/>
      <c r="S220" s="6"/>
      <c r="T220" s="1"/>
      <c r="U220" s="1"/>
      <c r="V220" s="1"/>
      <c r="W220" s="1"/>
    </row>
    <row r="221" spans="2:23" x14ac:dyDescent="0.5">
      <c r="B221" s="6"/>
      <c r="C221" s="1"/>
      <c r="D221" s="1"/>
      <c r="E221" s="1"/>
      <c r="F221" s="1"/>
      <c r="G221" s="1"/>
      <c r="J221" s="110"/>
      <c r="K221" s="6"/>
      <c r="L221" s="1"/>
      <c r="M221" s="1"/>
      <c r="N221" s="1"/>
      <c r="O221" s="1"/>
      <c r="S221" s="6"/>
      <c r="T221" s="1"/>
      <c r="U221" s="1"/>
      <c r="V221" s="1"/>
      <c r="W221" s="1"/>
    </row>
    <row r="222" spans="2:23" x14ac:dyDescent="0.5">
      <c r="B222" s="6"/>
      <c r="C222" s="1"/>
      <c r="D222" s="1"/>
      <c r="E222" s="1"/>
      <c r="F222" s="1"/>
      <c r="G222" s="1"/>
      <c r="J222" s="110"/>
      <c r="K222" s="6"/>
      <c r="L222" s="1"/>
      <c r="M222" s="1"/>
      <c r="N222" s="1"/>
      <c r="O222" s="1"/>
      <c r="S222" s="6"/>
      <c r="T222" s="1"/>
      <c r="U222" s="1"/>
      <c r="V222" s="1"/>
      <c r="W222" s="1"/>
    </row>
    <row r="223" spans="2:23" x14ac:dyDescent="0.5">
      <c r="B223" s="6"/>
      <c r="C223" s="1"/>
      <c r="D223" s="1"/>
      <c r="E223" s="1"/>
      <c r="F223" s="1"/>
      <c r="G223" s="1"/>
      <c r="J223" s="110"/>
      <c r="K223" s="6"/>
      <c r="L223" s="1"/>
      <c r="M223" s="1"/>
      <c r="N223" s="1"/>
      <c r="O223" s="1"/>
      <c r="S223" s="6"/>
      <c r="T223" s="1"/>
      <c r="U223" s="1"/>
      <c r="V223" s="1"/>
      <c r="W223" s="1"/>
    </row>
    <row r="224" spans="2:23" x14ac:dyDescent="0.5">
      <c r="B224" s="6"/>
      <c r="C224" s="1"/>
      <c r="D224" s="1"/>
      <c r="E224" s="1"/>
      <c r="F224" s="1"/>
      <c r="G224" s="1"/>
      <c r="J224" s="110"/>
      <c r="K224" s="6"/>
      <c r="L224" s="1"/>
      <c r="M224" s="1"/>
      <c r="N224" s="1"/>
      <c r="O224" s="1"/>
      <c r="S224" s="6"/>
      <c r="T224" s="1"/>
      <c r="U224" s="1"/>
      <c r="V224" s="1"/>
      <c r="W224" s="1"/>
    </row>
    <row r="225" spans="2:23" x14ac:dyDescent="0.5">
      <c r="B225" s="6"/>
      <c r="C225" s="1"/>
      <c r="D225" s="1"/>
      <c r="E225" s="1"/>
      <c r="F225" s="1"/>
      <c r="G225" s="1"/>
      <c r="J225" s="110"/>
      <c r="K225" s="6"/>
      <c r="L225" s="1"/>
      <c r="M225" s="1"/>
      <c r="N225" s="1"/>
      <c r="O225" s="1"/>
      <c r="S225" s="6"/>
      <c r="T225" s="1"/>
      <c r="U225" s="1"/>
      <c r="V225" s="1"/>
      <c r="W225" s="1"/>
    </row>
    <row r="226" spans="2:23" x14ac:dyDescent="0.5">
      <c r="B226" s="6"/>
      <c r="C226" s="1"/>
      <c r="D226" s="1"/>
      <c r="E226" s="1"/>
      <c r="F226" s="1"/>
      <c r="G226" s="1"/>
      <c r="J226" s="110"/>
      <c r="K226" s="6"/>
      <c r="L226" s="1"/>
      <c r="M226" s="1"/>
      <c r="N226" s="1"/>
      <c r="O226" s="1"/>
      <c r="S226" s="6"/>
      <c r="T226" s="1"/>
      <c r="U226" s="1"/>
      <c r="V226" s="1"/>
      <c r="W226" s="1"/>
    </row>
    <row r="227" spans="2:23" x14ac:dyDescent="0.5">
      <c r="B227" s="6"/>
      <c r="C227" s="1"/>
      <c r="D227" s="1"/>
      <c r="E227" s="1"/>
      <c r="F227" s="1"/>
      <c r="G227" s="1"/>
      <c r="J227" s="110"/>
      <c r="K227" s="6"/>
      <c r="L227" s="1"/>
      <c r="M227" s="1"/>
      <c r="N227" s="1"/>
      <c r="O227" s="1"/>
      <c r="S227" s="6"/>
      <c r="T227" s="1"/>
      <c r="U227" s="1"/>
      <c r="V227" s="1"/>
      <c r="W227" s="1"/>
    </row>
    <row r="228" spans="2:23" x14ac:dyDescent="0.5">
      <c r="B228" s="6"/>
      <c r="C228" s="1"/>
      <c r="D228" s="1"/>
      <c r="E228" s="1"/>
      <c r="F228" s="1"/>
      <c r="G228" s="1"/>
      <c r="J228" s="110"/>
      <c r="K228" s="6"/>
      <c r="L228" s="1"/>
      <c r="M228" s="1"/>
      <c r="N228" s="1"/>
      <c r="O228" s="1"/>
      <c r="S228" s="6"/>
      <c r="T228" s="1"/>
      <c r="U228" s="1"/>
      <c r="V228" s="1"/>
      <c r="W228" s="1"/>
    </row>
    <row r="229" spans="2:23" x14ac:dyDescent="0.5">
      <c r="B229" s="6"/>
      <c r="C229" s="1"/>
      <c r="D229" s="1"/>
      <c r="E229" s="1"/>
      <c r="F229" s="1"/>
      <c r="G229" s="1"/>
      <c r="J229" s="110"/>
      <c r="K229" s="6"/>
      <c r="L229" s="1"/>
      <c r="M229" s="1"/>
      <c r="N229" s="1"/>
      <c r="O229" s="1"/>
      <c r="S229" s="6"/>
      <c r="T229" s="1"/>
      <c r="U229" s="1"/>
      <c r="V229" s="1"/>
      <c r="W229" s="1"/>
    </row>
    <row r="230" spans="2:23" x14ac:dyDescent="0.5">
      <c r="B230" s="6"/>
      <c r="C230" s="1"/>
      <c r="D230" s="1"/>
      <c r="E230" s="1"/>
      <c r="F230" s="1"/>
      <c r="G230" s="1"/>
      <c r="J230" s="110"/>
      <c r="K230" s="6"/>
      <c r="L230" s="1"/>
      <c r="M230" s="1"/>
      <c r="N230" s="1"/>
      <c r="O230" s="1"/>
      <c r="S230" s="6"/>
      <c r="T230" s="1"/>
      <c r="U230" s="1"/>
      <c r="V230" s="1"/>
      <c r="W230" s="1"/>
    </row>
    <row r="231" spans="2:23" x14ac:dyDescent="0.5">
      <c r="B231" s="6"/>
      <c r="C231" s="1"/>
      <c r="D231" s="1"/>
      <c r="E231" s="1"/>
      <c r="F231" s="1"/>
      <c r="G231" s="1"/>
      <c r="J231" s="110"/>
      <c r="K231" s="6"/>
      <c r="L231" s="1"/>
      <c r="M231" s="1"/>
      <c r="N231" s="1"/>
      <c r="O231" s="1"/>
      <c r="S231" s="6"/>
      <c r="T231" s="1"/>
      <c r="U231" s="1"/>
      <c r="V231" s="1"/>
      <c r="W231" s="1"/>
    </row>
    <row r="232" spans="2:23" x14ac:dyDescent="0.5">
      <c r="B232" s="6"/>
      <c r="C232" s="1"/>
      <c r="D232" s="1"/>
      <c r="E232" s="1"/>
      <c r="F232" s="1"/>
      <c r="G232" s="1"/>
      <c r="J232" s="110"/>
      <c r="K232" s="6"/>
      <c r="L232" s="1"/>
      <c r="M232" s="1"/>
      <c r="N232" s="1"/>
      <c r="O232" s="1"/>
      <c r="S232" s="6"/>
      <c r="T232" s="1"/>
      <c r="U232" s="1"/>
      <c r="V232" s="1"/>
      <c r="W232" s="1"/>
    </row>
    <row r="233" spans="2:23" x14ac:dyDescent="0.5">
      <c r="B233" s="6"/>
      <c r="C233" s="1"/>
      <c r="D233" s="1"/>
      <c r="E233" s="1"/>
      <c r="F233" s="1"/>
      <c r="G233" s="1"/>
      <c r="J233" s="110"/>
      <c r="K233" s="6"/>
      <c r="L233" s="1"/>
      <c r="M233" s="1"/>
      <c r="N233" s="1"/>
      <c r="O233" s="1"/>
      <c r="S233" s="6"/>
      <c r="T233" s="1"/>
      <c r="U233" s="1"/>
      <c r="V233" s="1"/>
      <c r="W233" s="1"/>
    </row>
    <row r="234" spans="2:23" x14ac:dyDescent="0.5">
      <c r="B234" s="6"/>
      <c r="C234" s="1"/>
      <c r="D234" s="1"/>
      <c r="E234" s="1"/>
      <c r="F234" s="1"/>
      <c r="G234" s="1"/>
      <c r="J234" s="110"/>
      <c r="K234" s="6"/>
      <c r="L234" s="1"/>
      <c r="M234" s="1"/>
      <c r="N234" s="1"/>
      <c r="O234" s="1"/>
      <c r="S234" s="6"/>
      <c r="T234" s="1"/>
      <c r="U234" s="1"/>
      <c r="V234" s="1"/>
      <c r="W234" s="1"/>
    </row>
    <row r="235" spans="2:23" x14ac:dyDescent="0.5">
      <c r="B235" s="6"/>
      <c r="C235" s="1"/>
      <c r="D235" s="1"/>
      <c r="E235" s="1"/>
      <c r="F235" s="1"/>
      <c r="G235" s="1"/>
      <c r="J235" s="110"/>
      <c r="K235" s="6"/>
      <c r="L235" s="1"/>
      <c r="M235" s="1"/>
      <c r="N235" s="1"/>
      <c r="O235" s="1"/>
      <c r="S235" s="6"/>
      <c r="T235" s="1"/>
      <c r="U235" s="1"/>
      <c r="V235" s="1"/>
      <c r="W235" s="1"/>
    </row>
    <row r="236" spans="2:23" x14ac:dyDescent="0.5">
      <c r="B236" s="6"/>
      <c r="C236" s="1"/>
      <c r="D236" s="1"/>
      <c r="E236" s="1"/>
      <c r="F236" s="1"/>
      <c r="G236" s="1"/>
      <c r="J236" s="110"/>
      <c r="K236" s="6"/>
      <c r="L236" s="1"/>
      <c r="M236" s="1"/>
      <c r="N236" s="1"/>
      <c r="O236" s="1"/>
      <c r="S236" s="6"/>
      <c r="T236" s="1"/>
      <c r="U236" s="1"/>
      <c r="V236" s="1"/>
      <c r="W236" s="1"/>
    </row>
    <row r="237" spans="2:23" x14ac:dyDescent="0.5">
      <c r="B237" s="6"/>
      <c r="C237" s="1"/>
      <c r="D237" s="1"/>
      <c r="E237" s="1"/>
      <c r="F237" s="1"/>
      <c r="G237" s="1"/>
      <c r="J237" s="110"/>
      <c r="K237" s="6"/>
      <c r="L237" s="1"/>
      <c r="M237" s="1"/>
      <c r="N237" s="1"/>
      <c r="O237" s="1"/>
      <c r="S237" s="6"/>
      <c r="T237" s="1"/>
      <c r="U237" s="1"/>
      <c r="V237" s="1"/>
      <c r="W237" s="1"/>
    </row>
    <row r="238" spans="2:23" x14ac:dyDescent="0.5">
      <c r="B238" s="6"/>
      <c r="C238" s="1"/>
      <c r="D238" s="1"/>
      <c r="E238" s="1"/>
      <c r="F238" s="1"/>
      <c r="G238" s="1"/>
      <c r="J238" s="110"/>
      <c r="K238" s="6"/>
      <c r="L238" s="1"/>
      <c r="M238" s="1"/>
      <c r="N238" s="1"/>
      <c r="O238" s="1"/>
      <c r="S238" s="6"/>
      <c r="T238" s="1"/>
      <c r="U238" s="1"/>
      <c r="V238" s="1"/>
      <c r="W238" s="1"/>
    </row>
    <row r="239" spans="2:23" x14ac:dyDescent="0.5">
      <c r="B239" s="6"/>
      <c r="C239" s="1"/>
      <c r="D239" s="1"/>
      <c r="E239" s="1"/>
      <c r="F239" s="1"/>
      <c r="G239" s="1"/>
      <c r="J239" s="110"/>
      <c r="K239" s="6"/>
      <c r="L239" s="1"/>
      <c r="M239" s="1"/>
      <c r="N239" s="1"/>
      <c r="O239" s="1"/>
      <c r="S239" s="6"/>
      <c r="T239" s="1"/>
      <c r="U239" s="1"/>
      <c r="V239" s="1"/>
      <c r="W239" s="1"/>
    </row>
    <row r="240" spans="2:23" x14ac:dyDescent="0.5">
      <c r="B240" s="6"/>
      <c r="C240" s="1"/>
      <c r="D240" s="1"/>
      <c r="E240" s="1"/>
      <c r="F240" s="1"/>
      <c r="G240" s="1"/>
      <c r="J240" s="110"/>
      <c r="K240" s="6"/>
      <c r="L240" s="1"/>
      <c r="M240" s="1"/>
      <c r="N240" s="1"/>
      <c r="O240" s="1"/>
      <c r="S240" s="6"/>
      <c r="T240" s="1"/>
      <c r="U240" s="1"/>
      <c r="V240" s="1"/>
      <c r="W240" s="1"/>
    </row>
    <row r="241" spans="2:23" x14ac:dyDescent="0.5">
      <c r="B241" s="6"/>
      <c r="C241" s="1"/>
      <c r="D241" s="1"/>
      <c r="E241" s="1"/>
      <c r="F241" s="1"/>
      <c r="G241" s="1"/>
      <c r="J241" s="110"/>
      <c r="K241" s="6"/>
      <c r="L241" s="1"/>
      <c r="M241" s="1"/>
      <c r="N241" s="1"/>
      <c r="O241" s="1"/>
      <c r="S241" s="6"/>
      <c r="T241" s="1"/>
      <c r="U241" s="1"/>
      <c r="V241" s="1"/>
      <c r="W241" s="1"/>
    </row>
    <row r="242" spans="2:23" x14ac:dyDescent="0.5">
      <c r="B242" s="6"/>
      <c r="C242" s="1"/>
      <c r="D242" s="1"/>
      <c r="E242" s="1"/>
      <c r="F242" s="1"/>
      <c r="G242" s="1"/>
      <c r="J242" s="110"/>
      <c r="K242" s="6"/>
      <c r="L242" s="1"/>
      <c r="M242" s="1"/>
      <c r="N242" s="1"/>
      <c r="O242" s="1"/>
      <c r="S242" s="6"/>
      <c r="T242" s="1"/>
      <c r="U242" s="1"/>
      <c r="V242" s="1"/>
      <c r="W242" s="1"/>
    </row>
    <row r="243" spans="2:23" x14ac:dyDescent="0.5">
      <c r="B243" s="6"/>
      <c r="C243" s="1"/>
      <c r="D243" s="1"/>
      <c r="E243" s="1"/>
      <c r="F243" s="1"/>
      <c r="G243" s="1"/>
      <c r="J243" s="110"/>
      <c r="K243" s="6"/>
      <c r="L243" s="1"/>
      <c r="M243" s="1"/>
      <c r="N243" s="1"/>
      <c r="O243" s="1"/>
      <c r="S243" s="6"/>
      <c r="T243" s="1"/>
      <c r="U243" s="1"/>
      <c r="V243" s="1"/>
      <c r="W243" s="1"/>
    </row>
    <row r="244" spans="2:23" x14ac:dyDescent="0.5">
      <c r="B244" s="6"/>
      <c r="C244" s="1"/>
      <c r="D244" s="1"/>
      <c r="E244" s="1"/>
      <c r="F244" s="1"/>
      <c r="G244" s="1"/>
      <c r="J244" s="110"/>
      <c r="K244" s="6"/>
      <c r="L244" s="1"/>
      <c r="M244" s="1"/>
      <c r="N244" s="1"/>
      <c r="O244" s="1"/>
      <c r="S244" s="6"/>
      <c r="T244" s="1"/>
      <c r="U244" s="1"/>
      <c r="V244" s="1"/>
      <c r="W244" s="1"/>
    </row>
    <row r="245" spans="2:23" x14ac:dyDescent="0.5">
      <c r="B245" s="6"/>
      <c r="C245" s="1"/>
      <c r="D245" s="1"/>
      <c r="E245" s="1"/>
      <c r="F245" s="1"/>
      <c r="G245" s="1"/>
      <c r="J245" s="110"/>
      <c r="K245" s="6"/>
      <c r="L245" s="1"/>
      <c r="M245" s="1"/>
      <c r="N245" s="1"/>
      <c r="O245" s="1"/>
      <c r="S245" s="6"/>
      <c r="T245" s="1"/>
      <c r="U245" s="1"/>
      <c r="V245" s="1"/>
      <c r="W245" s="1"/>
    </row>
    <row r="246" spans="2:23" x14ac:dyDescent="0.5">
      <c r="B246" s="6"/>
      <c r="C246" s="1"/>
      <c r="D246" s="1"/>
      <c r="E246" s="1"/>
      <c r="F246" s="1"/>
      <c r="G246" s="1"/>
      <c r="J246" s="110"/>
      <c r="K246" s="6"/>
      <c r="L246" s="1"/>
      <c r="M246" s="1"/>
      <c r="N246" s="1"/>
      <c r="O246" s="1"/>
      <c r="S246" s="6"/>
      <c r="T246" s="1"/>
      <c r="U246" s="1"/>
      <c r="V246" s="1"/>
      <c r="W246" s="1"/>
    </row>
    <row r="247" spans="2:23" x14ac:dyDescent="0.5">
      <c r="B247" s="6"/>
      <c r="C247" s="1"/>
      <c r="D247" s="1"/>
      <c r="E247" s="1"/>
      <c r="F247" s="1"/>
      <c r="G247" s="1"/>
      <c r="J247" s="110"/>
      <c r="K247" s="6"/>
      <c r="L247" s="1"/>
      <c r="M247" s="1"/>
      <c r="N247" s="1"/>
      <c r="O247" s="1"/>
      <c r="S247" s="6"/>
      <c r="T247" s="1"/>
      <c r="U247" s="1"/>
      <c r="V247" s="1"/>
      <c r="W247" s="1"/>
    </row>
    <row r="248" spans="2:23" x14ac:dyDescent="0.5">
      <c r="B248" s="6"/>
      <c r="C248" s="1"/>
      <c r="D248" s="1"/>
      <c r="E248" s="1"/>
      <c r="F248" s="1"/>
      <c r="G248" s="1"/>
      <c r="J248" s="110"/>
      <c r="K248" s="6"/>
      <c r="L248" s="1"/>
      <c r="M248" s="1"/>
      <c r="N248" s="1"/>
      <c r="O248" s="1"/>
      <c r="S248" s="6"/>
      <c r="T248" s="1"/>
      <c r="U248" s="1"/>
      <c r="V248" s="1"/>
      <c r="W248" s="1"/>
    </row>
    <row r="249" spans="2:23" x14ac:dyDescent="0.5">
      <c r="B249" s="6"/>
      <c r="C249" s="1"/>
      <c r="D249" s="1"/>
      <c r="E249" s="1"/>
      <c r="F249" s="1"/>
      <c r="G249" s="1"/>
      <c r="J249" s="110"/>
      <c r="K249" s="6"/>
      <c r="L249" s="1"/>
      <c r="M249" s="1"/>
      <c r="N249" s="1"/>
      <c r="O249" s="1"/>
      <c r="S249" s="6"/>
      <c r="T249" s="1"/>
      <c r="U249" s="1"/>
      <c r="V249" s="1"/>
      <c r="W249" s="1"/>
    </row>
    <row r="250" spans="2:23" x14ac:dyDescent="0.5">
      <c r="B250" s="6"/>
      <c r="C250" s="1"/>
      <c r="D250" s="1"/>
      <c r="E250" s="1"/>
      <c r="F250" s="1"/>
      <c r="G250" s="1"/>
      <c r="J250" s="110"/>
      <c r="K250" s="6"/>
      <c r="L250" s="1"/>
      <c r="M250" s="1"/>
      <c r="N250" s="1"/>
      <c r="O250" s="1"/>
      <c r="S250" s="6"/>
      <c r="T250" s="1"/>
      <c r="U250" s="1"/>
      <c r="V250" s="1"/>
      <c r="W250" s="1"/>
    </row>
    <row r="251" spans="2:23" x14ac:dyDescent="0.5">
      <c r="B251" s="6"/>
      <c r="C251" s="1"/>
      <c r="D251" s="1"/>
      <c r="E251" s="1"/>
      <c r="F251" s="1"/>
      <c r="G251" s="1"/>
      <c r="J251" s="110"/>
      <c r="K251" s="6"/>
      <c r="L251" s="1"/>
      <c r="M251" s="1"/>
      <c r="N251" s="1"/>
      <c r="O251" s="1"/>
      <c r="S251" s="6"/>
      <c r="T251" s="1"/>
      <c r="U251" s="1"/>
      <c r="V251" s="1"/>
      <c r="W251" s="1"/>
    </row>
    <row r="252" spans="2:23" x14ac:dyDescent="0.5">
      <c r="B252" s="6"/>
      <c r="C252" s="1"/>
      <c r="D252" s="1"/>
      <c r="E252" s="1"/>
      <c r="F252" s="1"/>
      <c r="G252" s="1"/>
      <c r="J252" s="110"/>
      <c r="K252" s="6"/>
      <c r="L252" s="1"/>
      <c r="M252" s="1"/>
      <c r="N252" s="1"/>
      <c r="O252" s="1"/>
      <c r="S252" s="6"/>
      <c r="T252" s="1"/>
      <c r="U252" s="1"/>
      <c r="V252" s="1"/>
      <c r="W252" s="1"/>
    </row>
    <row r="253" spans="2:23" x14ac:dyDescent="0.5">
      <c r="B253" s="6"/>
      <c r="C253" s="1"/>
      <c r="D253" s="1"/>
      <c r="E253" s="1"/>
      <c r="F253" s="1"/>
      <c r="G253" s="1"/>
      <c r="J253" s="110"/>
      <c r="K253" s="6"/>
      <c r="L253" s="1"/>
      <c r="M253" s="1"/>
      <c r="N253" s="1"/>
      <c r="O253" s="1"/>
      <c r="S253" s="6"/>
      <c r="T253" s="1"/>
      <c r="U253" s="1"/>
      <c r="V253" s="1"/>
      <c r="W253" s="1"/>
    </row>
    <row r="254" spans="2:23" x14ac:dyDescent="0.5">
      <c r="B254" s="6"/>
      <c r="C254" s="1"/>
      <c r="D254" s="1"/>
      <c r="E254" s="1"/>
      <c r="F254" s="1"/>
      <c r="G254" s="1"/>
      <c r="J254" s="110"/>
      <c r="K254" s="6"/>
      <c r="L254" s="1"/>
      <c r="M254" s="1"/>
      <c r="N254" s="1"/>
      <c r="O254" s="1"/>
      <c r="S254" s="6"/>
      <c r="T254" s="1"/>
      <c r="U254" s="1"/>
      <c r="V254" s="1"/>
      <c r="W254" s="1"/>
    </row>
    <row r="255" spans="2:23" x14ac:dyDescent="0.5">
      <c r="B255" s="6"/>
      <c r="C255" s="1"/>
      <c r="D255" s="1"/>
      <c r="E255" s="1"/>
      <c r="F255" s="1"/>
      <c r="G255" s="1"/>
      <c r="J255" s="110"/>
      <c r="K255" s="6"/>
      <c r="L255" s="1"/>
      <c r="M255" s="1"/>
      <c r="N255" s="1"/>
      <c r="O255" s="1"/>
      <c r="S255" s="6"/>
      <c r="T255" s="1"/>
      <c r="U255" s="1"/>
      <c r="V255" s="1"/>
      <c r="W255" s="1"/>
    </row>
    <row r="256" spans="2:23" x14ac:dyDescent="0.5">
      <c r="B256" s="6"/>
      <c r="C256" s="1"/>
      <c r="D256" s="1"/>
      <c r="E256" s="1"/>
      <c r="F256" s="1"/>
      <c r="G256" s="1"/>
      <c r="J256" s="110"/>
      <c r="K256" s="6"/>
      <c r="L256" s="1"/>
      <c r="M256" s="1"/>
      <c r="N256" s="1"/>
      <c r="O256" s="1"/>
      <c r="S256" s="6"/>
      <c r="T256" s="1"/>
      <c r="U256" s="1"/>
      <c r="V256" s="1"/>
      <c r="W256" s="1"/>
    </row>
    <row r="257" spans="2:23" x14ac:dyDescent="0.5">
      <c r="B257" s="6"/>
      <c r="C257" s="1"/>
      <c r="D257" s="1"/>
      <c r="E257" s="1"/>
      <c r="F257" s="1"/>
      <c r="G257" s="1"/>
      <c r="J257" s="110"/>
      <c r="K257" s="6"/>
      <c r="L257" s="1"/>
      <c r="M257" s="1"/>
      <c r="N257" s="1"/>
      <c r="O257" s="1"/>
      <c r="S257" s="6"/>
      <c r="T257" s="1"/>
      <c r="U257" s="1"/>
      <c r="V257" s="1"/>
      <c r="W257" s="1"/>
    </row>
    <row r="258" spans="2:23" x14ac:dyDescent="0.5">
      <c r="B258" s="6"/>
      <c r="C258" s="1"/>
      <c r="D258" s="1"/>
      <c r="E258" s="1"/>
      <c r="F258" s="1"/>
      <c r="G258" s="1"/>
      <c r="J258" s="110"/>
      <c r="K258" s="6"/>
      <c r="L258" s="1"/>
      <c r="M258" s="1"/>
      <c r="N258" s="1"/>
      <c r="O258" s="1"/>
      <c r="S258" s="6"/>
      <c r="T258" s="1"/>
      <c r="U258" s="1"/>
      <c r="V258" s="1"/>
      <c r="W258" s="1"/>
    </row>
    <row r="259" spans="2:23" x14ac:dyDescent="0.5">
      <c r="B259" s="6"/>
      <c r="C259" s="1"/>
      <c r="D259" s="1"/>
      <c r="E259" s="1"/>
      <c r="F259" s="1"/>
      <c r="G259" s="1"/>
      <c r="J259" s="110"/>
      <c r="K259" s="6"/>
      <c r="L259" s="1"/>
      <c r="M259" s="1"/>
      <c r="N259" s="1"/>
      <c r="O259" s="1"/>
      <c r="S259" s="6"/>
      <c r="T259" s="1"/>
      <c r="U259" s="1"/>
      <c r="V259" s="1"/>
      <c r="W259" s="1"/>
    </row>
    <row r="260" spans="2:23" x14ac:dyDescent="0.5">
      <c r="B260" s="6"/>
      <c r="C260" s="1"/>
      <c r="D260" s="1"/>
      <c r="E260" s="1"/>
      <c r="F260" s="1"/>
      <c r="G260" s="1"/>
      <c r="J260" s="110"/>
      <c r="K260" s="6"/>
      <c r="L260" s="1"/>
      <c r="M260" s="1"/>
      <c r="N260" s="1"/>
      <c r="O260" s="1"/>
      <c r="S260" s="6"/>
      <c r="T260" s="1"/>
      <c r="U260" s="1"/>
      <c r="V260" s="1"/>
      <c r="W260" s="1"/>
    </row>
    <row r="261" spans="2:23" x14ac:dyDescent="0.5">
      <c r="B261" s="6"/>
      <c r="C261" s="1"/>
      <c r="D261" s="1"/>
      <c r="E261" s="1"/>
      <c r="F261" s="1"/>
      <c r="G261" s="1"/>
      <c r="J261" s="110"/>
      <c r="K261" s="6"/>
      <c r="L261" s="1"/>
      <c r="M261" s="1"/>
      <c r="N261" s="1"/>
      <c r="O261" s="1"/>
      <c r="S261" s="6"/>
      <c r="T261" s="1"/>
      <c r="U261" s="1"/>
      <c r="V261" s="1"/>
      <c r="W261" s="1"/>
    </row>
    <row r="262" spans="2:23" x14ac:dyDescent="0.5">
      <c r="B262" s="6"/>
      <c r="C262" s="1"/>
      <c r="D262" s="1"/>
      <c r="E262" s="1"/>
      <c r="F262" s="1"/>
      <c r="G262" s="1"/>
      <c r="J262" s="110"/>
      <c r="K262" s="6"/>
      <c r="L262" s="1"/>
      <c r="M262" s="1"/>
      <c r="N262" s="1"/>
      <c r="O262" s="1"/>
      <c r="S262" s="6"/>
      <c r="T262" s="1"/>
      <c r="U262" s="1"/>
      <c r="V262" s="1"/>
      <c r="W262" s="1"/>
    </row>
    <row r="263" spans="2:23" x14ac:dyDescent="0.5">
      <c r="B263" s="6"/>
      <c r="C263" s="1"/>
      <c r="D263" s="1"/>
      <c r="E263" s="1"/>
      <c r="F263" s="1"/>
      <c r="G263" s="1"/>
      <c r="J263" s="110"/>
      <c r="K263" s="6"/>
      <c r="L263" s="1"/>
      <c r="M263" s="1"/>
      <c r="N263" s="1"/>
      <c r="O263" s="1"/>
      <c r="S263" s="6"/>
      <c r="T263" s="1"/>
      <c r="U263" s="1"/>
      <c r="V263" s="1"/>
      <c r="W263" s="1"/>
    </row>
    <row r="264" spans="2:23" x14ac:dyDescent="0.5">
      <c r="B264" s="6"/>
      <c r="C264" s="1"/>
      <c r="D264" s="1"/>
      <c r="E264" s="1"/>
      <c r="F264" s="1"/>
      <c r="G264" s="1"/>
      <c r="J264" s="110"/>
      <c r="K264" s="6"/>
      <c r="L264" s="1"/>
      <c r="M264" s="1"/>
      <c r="N264" s="1"/>
      <c r="O264" s="1"/>
      <c r="S264" s="6"/>
      <c r="T264" s="1"/>
      <c r="U264" s="1"/>
      <c r="V264" s="1"/>
      <c r="W264" s="1"/>
    </row>
    <row r="265" spans="2:23" x14ac:dyDescent="0.5">
      <c r="B265" s="6"/>
      <c r="C265" s="1"/>
      <c r="D265" s="1"/>
      <c r="E265" s="1"/>
      <c r="F265" s="1"/>
      <c r="G265" s="1"/>
      <c r="J265" s="110"/>
      <c r="K265" s="6"/>
      <c r="L265" s="1"/>
      <c r="M265" s="1"/>
      <c r="N265" s="1"/>
      <c r="O265" s="1"/>
      <c r="S265" s="6"/>
      <c r="T265" s="1"/>
      <c r="U265" s="1"/>
      <c r="V265" s="1"/>
      <c r="W265" s="1"/>
    </row>
    <row r="266" spans="2:23" x14ac:dyDescent="0.5">
      <c r="B266" s="6"/>
      <c r="C266" s="1"/>
      <c r="D266" s="1"/>
      <c r="E266" s="1"/>
      <c r="F266" s="1"/>
      <c r="G266" s="1"/>
      <c r="J266" s="110"/>
      <c r="K266" s="6"/>
      <c r="L266" s="1"/>
      <c r="M266" s="1"/>
      <c r="N266" s="1"/>
      <c r="O266" s="1"/>
      <c r="S266" s="6"/>
      <c r="T266" s="1"/>
      <c r="U266" s="1"/>
      <c r="V266" s="1"/>
      <c r="W266" s="1"/>
    </row>
    <row r="267" spans="2:23" x14ac:dyDescent="0.5">
      <c r="B267" s="6"/>
      <c r="C267" s="1"/>
      <c r="D267" s="1"/>
      <c r="E267" s="1"/>
      <c r="F267" s="1"/>
      <c r="G267" s="1"/>
      <c r="J267" s="110"/>
      <c r="K267" s="6"/>
      <c r="L267" s="1"/>
      <c r="M267" s="1"/>
      <c r="N267" s="1"/>
      <c r="O267" s="1"/>
      <c r="S267" s="6"/>
      <c r="T267" s="1"/>
      <c r="U267" s="1"/>
      <c r="V267" s="1"/>
      <c r="W267" s="1"/>
    </row>
    <row r="268" spans="2:23" x14ac:dyDescent="0.5">
      <c r="B268" s="6"/>
      <c r="C268" s="1"/>
      <c r="D268" s="1"/>
      <c r="E268" s="1"/>
      <c r="F268" s="1"/>
      <c r="G268" s="1"/>
      <c r="J268" s="110"/>
      <c r="K268" s="6"/>
      <c r="L268" s="1"/>
      <c r="M268" s="1"/>
      <c r="N268" s="1"/>
      <c r="O268" s="1"/>
      <c r="S268" s="6"/>
      <c r="T268" s="1"/>
      <c r="U268" s="1"/>
      <c r="V268" s="1"/>
      <c r="W268" s="1"/>
    </row>
    <row r="269" spans="2:23" x14ac:dyDescent="0.5">
      <c r="B269" s="6"/>
      <c r="C269" s="1"/>
      <c r="D269" s="1"/>
      <c r="E269" s="1"/>
      <c r="F269" s="1"/>
      <c r="G269" s="1"/>
      <c r="J269" s="110"/>
      <c r="K269" s="6"/>
      <c r="L269" s="1"/>
      <c r="M269" s="1"/>
      <c r="N269" s="1"/>
      <c r="O269" s="1"/>
      <c r="S269" s="6"/>
      <c r="T269" s="1"/>
      <c r="U269" s="1"/>
      <c r="V269" s="1"/>
      <c r="W269" s="1"/>
    </row>
    <row r="270" spans="2:23" x14ac:dyDescent="0.5">
      <c r="B270" s="6"/>
      <c r="C270" s="1"/>
      <c r="D270" s="1"/>
      <c r="E270" s="1"/>
      <c r="F270" s="1"/>
      <c r="G270" s="1"/>
      <c r="J270" s="110"/>
      <c r="K270" s="6"/>
      <c r="L270" s="1"/>
      <c r="M270" s="1"/>
      <c r="N270" s="1"/>
      <c r="O270" s="1"/>
      <c r="S270" s="6"/>
      <c r="T270" s="1"/>
      <c r="U270" s="1"/>
      <c r="V270" s="1"/>
      <c r="W270" s="1"/>
    </row>
    <row r="271" spans="2:23" x14ac:dyDescent="0.5">
      <c r="B271" s="6"/>
      <c r="C271" s="1"/>
      <c r="D271" s="1"/>
      <c r="E271" s="1"/>
      <c r="F271" s="1"/>
      <c r="G271" s="1"/>
      <c r="J271" s="110"/>
      <c r="K271" s="6"/>
      <c r="L271" s="1"/>
      <c r="M271" s="1"/>
      <c r="N271" s="1"/>
      <c r="O271" s="1"/>
      <c r="S271" s="6"/>
      <c r="T271" s="1"/>
      <c r="U271" s="1"/>
      <c r="V271" s="1"/>
      <c r="W271" s="1"/>
    </row>
    <row r="272" spans="2:23" x14ac:dyDescent="0.5">
      <c r="B272" s="6"/>
      <c r="C272" s="1"/>
      <c r="D272" s="1"/>
      <c r="E272" s="1"/>
      <c r="F272" s="1"/>
      <c r="G272" s="1"/>
      <c r="J272" s="110"/>
      <c r="K272" s="6"/>
      <c r="L272" s="1"/>
      <c r="M272" s="1"/>
      <c r="N272" s="1"/>
      <c r="O272" s="1"/>
      <c r="S272" s="6"/>
      <c r="T272" s="1"/>
      <c r="U272" s="1"/>
      <c r="V272" s="1"/>
      <c r="W272" s="1"/>
    </row>
    <row r="273" spans="2:23" x14ac:dyDescent="0.5">
      <c r="B273" s="6"/>
      <c r="C273" s="1"/>
      <c r="D273" s="1"/>
      <c r="E273" s="1"/>
      <c r="F273" s="1"/>
      <c r="G273" s="1"/>
      <c r="J273" s="110"/>
      <c r="K273" s="6"/>
      <c r="L273" s="1"/>
      <c r="M273" s="1"/>
      <c r="N273" s="1"/>
      <c r="O273" s="1"/>
      <c r="S273" s="6"/>
      <c r="T273" s="1"/>
      <c r="U273" s="1"/>
      <c r="V273" s="1"/>
      <c r="W273" s="1"/>
    </row>
    <row r="274" spans="2:23" x14ac:dyDescent="0.5">
      <c r="B274" s="6"/>
      <c r="C274" s="1"/>
      <c r="D274" s="1"/>
      <c r="E274" s="1"/>
      <c r="F274" s="1"/>
      <c r="G274" s="1"/>
      <c r="J274" s="110"/>
      <c r="K274" s="6"/>
      <c r="L274" s="1"/>
      <c r="M274" s="1"/>
      <c r="N274" s="1"/>
      <c r="O274" s="1"/>
      <c r="S274" s="6"/>
      <c r="T274" s="1"/>
      <c r="U274" s="1"/>
      <c r="V274" s="1"/>
      <c r="W274" s="1"/>
    </row>
    <row r="275" spans="2:23" x14ac:dyDescent="0.5">
      <c r="B275" s="6"/>
      <c r="C275" s="1"/>
      <c r="D275" s="1"/>
      <c r="E275" s="1"/>
      <c r="F275" s="1"/>
      <c r="G275" s="1"/>
      <c r="J275" s="110"/>
      <c r="K275" s="6"/>
      <c r="L275" s="1"/>
      <c r="M275" s="1"/>
      <c r="N275" s="1"/>
      <c r="O275" s="1"/>
      <c r="S275" s="6"/>
      <c r="T275" s="1"/>
      <c r="U275" s="1"/>
      <c r="V275" s="1"/>
      <c r="W275" s="1"/>
    </row>
    <row r="276" spans="2:23" x14ac:dyDescent="0.5">
      <c r="B276" s="6"/>
      <c r="C276" s="1"/>
      <c r="D276" s="1"/>
      <c r="E276" s="1"/>
      <c r="F276" s="1"/>
      <c r="G276" s="1"/>
      <c r="J276" s="110"/>
      <c r="K276" s="6"/>
      <c r="L276" s="1"/>
      <c r="M276" s="1"/>
      <c r="N276" s="1"/>
      <c r="O276" s="1"/>
      <c r="S276" s="6"/>
      <c r="T276" s="1"/>
      <c r="U276" s="1"/>
      <c r="V276" s="1"/>
      <c r="W276" s="1"/>
    </row>
    <row r="277" spans="2:23" x14ac:dyDescent="0.5">
      <c r="B277" s="6"/>
      <c r="C277" s="1"/>
      <c r="D277" s="1"/>
      <c r="E277" s="1"/>
      <c r="F277" s="1"/>
      <c r="G277" s="1"/>
      <c r="J277" s="110"/>
      <c r="K277" s="6"/>
      <c r="L277" s="1"/>
      <c r="M277" s="1"/>
      <c r="N277" s="1"/>
      <c r="O277" s="1"/>
      <c r="S277" s="6"/>
      <c r="T277" s="1"/>
      <c r="U277" s="1"/>
      <c r="V277" s="1"/>
      <c r="W277" s="1"/>
    </row>
    <row r="278" spans="2:23" x14ac:dyDescent="0.5">
      <c r="B278" s="6"/>
      <c r="C278" s="1"/>
      <c r="D278" s="1"/>
      <c r="E278" s="1"/>
      <c r="F278" s="1"/>
      <c r="G278" s="1"/>
      <c r="J278" s="110"/>
      <c r="K278" s="6"/>
      <c r="L278" s="1"/>
      <c r="M278" s="1"/>
      <c r="N278" s="1"/>
      <c r="O278" s="1"/>
      <c r="S278" s="6"/>
      <c r="T278" s="1"/>
      <c r="U278" s="1"/>
      <c r="V278" s="1"/>
      <c r="W278" s="1"/>
    </row>
    <row r="279" spans="2:23" x14ac:dyDescent="0.5">
      <c r="B279" s="6"/>
      <c r="C279" s="1"/>
      <c r="D279" s="1"/>
      <c r="E279" s="1"/>
      <c r="F279" s="1"/>
      <c r="G279" s="1"/>
      <c r="J279" s="110"/>
      <c r="K279" s="6"/>
      <c r="L279" s="1"/>
      <c r="M279" s="1"/>
      <c r="N279" s="1"/>
      <c r="O279" s="1"/>
      <c r="S279" s="6"/>
      <c r="T279" s="1"/>
      <c r="U279" s="1"/>
      <c r="V279" s="1"/>
      <c r="W279" s="1"/>
    </row>
    <row r="280" spans="2:23" x14ac:dyDescent="0.5">
      <c r="B280" s="6"/>
      <c r="C280" s="1"/>
      <c r="D280" s="1"/>
      <c r="E280" s="1"/>
      <c r="F280" s="1"/>
      <c r="G280" s="1"/>
      <c r="J280" s="110"/>
      <c r="K280" s="6"/>
      <c r="L280" s="1"/>
      <c r="M280" s="1"/>
      <c r="N280" s="1"/>
      <c r="O280" s="1"/>
      <c r="S280" s="6"/>
      <c r="T280" s="1"/>
      <c r="U280" s="1"/>
      <c r="V280" s="1"/>
      <c r="W280" s="1"/>
    </row>
    <row r="281" spans="2:23" x14ac:dyDescent="0.5">
      <c r="B281" s="6"/>
      <c r="C281" s="1"/>
      <c r="D281" s="1"/>
      <c r="E281" s="1"/>
      <c r="F281" s="1"/>
      <c r="G281" s="1"/>
      <c r="J281" s="110"/>
      <c r="K281" s="6"/>
      <c r="L281" s="1"/>
      <c r="M281" s="1"/>
      <c r="N281" s="1"/>
      <c r="O281" s="1"/>
      <c r="S281" s="6"/>
      <c r="T281" s="1"/>
      <c r="U281" s="1"/>
      <c r="V281" s="1"/>
      <c r="W281" s="1"/>
    </row>
    <row r="282" spans="2:23" x14ac:dyDescent="0.5">
      <c r="B282" s="6"/>
      <c r="C282" s="1"/>
      <c r="D282" s="1"/>
      <c r="E282" s="1"/>
      <c r="F282" s="1"/>
      <c r="G282" s="1"/>
      <c r="J282" s="110"/>
      <c r="K282" s="6"/>
      <c r="L282" s="1"/>
      <c r="M282" s="1"/>
      <c r="N282" s="1"/>
      <c r="O282" s="1"/>
      <c r="S282" s="6"/>
      <c r="T282" s="1"/>
      <c r="U282" s="1"/>
      <c r="V282" s="1"/>
      <c r="W282" s="1"/>
    </row>
    <row r="283" spans="2:23" x14ac:dyDescent="0.5">
      <c r="B283" s="6"/>
      <c r="C283" s="1"/>
      <c r="D283" s="1"/>
      <c r="E283" s="1"/>
      <c r="F283" s="1"/>
      <c r="G283" s="1"/>
      <c r="J283" s="110"/>
      <c r="K283" s="6"/>
      <c r="L283" s="1"/>
      <c r="M283" s="1"/>
      <c r="N283" s="1"/>
      <c r="O283" s="1"/>
      <c r="S283" s="6"/>
      <c r="T283" s="1"/>
      <c r="U283" s="1"/>
      <c r="V283" s="1"/>
      <c r="W283" s="1"/>
    </row>
    <row r="284" spans="2:23" x14ac:dyDescent="0.5">
      <c r="B284" s="6"/>
      <c r="C284" s="1"/>
      <c r="D284" s="1"/>
      <c r="E284" s="1"/>
      <c r="F284" s="1"/>
      <c r="G284" s="1"/>
      <c r="J284" s="110"/>
      <c r="K284" s="6"/>
      <c r="L284" s="1"/>
      <c r="M284" s="1"/>
      <c r="N284" s="1"/>
      <c r="O284" s="1"/>
      <c r="S284" s="6"/>
      <c r="T284" s="1"/>
      <c r="U284" s="1"/>
      <c r="V284" s="1"/>
      <c r="W284" s="1"/>
    </row>
    <row r="285" spans="2:23" x14ac:dyDescent="0.5">
      <c r="B285" s="6"/>
      <c r="C285" s="1"/>
      <c r="D285" s="1"/>
      <c r="E285" s="1"/>
      <c r="F285" s="1"/>
      <c r="G285" s="1"/>
      <c r="J285" s="110"/>
      <c r="K285" s="6"/>
      <c r="L285" s="1"/>
      <c r="M285" s="1"/>
      <c r="N285" s="1"/>
      <c r="O285" s="1"/>
      <c r="S285" s="6"/>
      <c r="T285" s="1"/>
      <c r="U285" s="1"/>
      <c r="V285" s="1"/>
      <c r="W285" s="1"/>
    </row>
    <row r="286" spans="2:23" x14ac:dyDescent="0.5">
      <c r="B286" s="6"/>
      <c r="C286" s="1"/>
      <c r="D286" s="1"/>
      <c r="E286" s="1"/>
      <c r="F286" s="1"/>
      <c r="G286" s="1"/>
      <c r="J286" s="110"/>
      <c r="K286" s="6"/>
      <c r="L286" s="1"/>
      <c r="M286" s="1"/>
      <c r="N286" s="1"/>
      <c r="O286" s="1"/>
      <c r="S286" s="6"/>
      <c r="T286" s="1"/>
      <c r="U286" s="1"/>
      <c r="V286" s="1"/>
      <c r="W286" s="1"/>
    </row>
    <row r="287" spans="2:23" x14ac:dyDescent="0.5">
      <c r="B287" s="6"/>
      <c r="C287" s="1"/>
      <c r="D287" s="1"/>
      <c r="E287" s="1"/>
      <c r="F287" s="1"/>
      <c r="G287" s="1"/>
      <c r="J287" s="110"/>
      <c r="K287" s="6"/>
      <c r="L287" s="1"/>
      <c r="M287" s="1"/>
      <c r="N287" s="1"/>
      <c r="O287" s="1"/>
      <c r="S287" s="6"/>
      <c r="T287" s="1"/>
      <c r="U287" s="1"/>
      <c r="V287" s="1"/>
      <c r="W287" s="1"/>
    </row>
    <row r="288" spans="2:23" x14ac:dyDescent="0.5">
      <c r="B288" s="6"/>
      <c r="C288" s="1"/>
      <c r="D288" s="1"/>
      <c r="E288" s="1"/>
      <c r="F288" s="1"/>
      <c r="G288" s="1"/>
      <c r="J288" s="110"/>
      <c r="K288" s="6"/>
      <c r="L288" s="1"/>
      <c r="M288" s="1"/>
      <c r="N288" s="1"/>
      <c r="O288" s="1"/>
      <c r="S288" s="6"/>
      <c r="T288" s="1"/>
      <c r="U288" s="1"/>
      <c r="V288" s="1"/>
      <c r="W288" s="1"/>
    </row>
    <row r="289" spans="2:23" x14ac:dyDescent="0.5">
      <c r="B289" s="6"/>
      <c r="C289" s="1"/>
      <c r="D289" s="1"/>
      <c r="E289" s="1"/>
      <c r="F289" s="1"/>
      <c r="G289" s="1"/>
      <c r="J289" s="110"/>
      <c r="K289" s="6"/>
      <c r="L289" s="1"/>
      <c r="M289" s="1"/>
      <c r="N289" s="1"/>
      <c r="O289" s="1"/>
      <c r="S289" s="6"/>
      <c r="T289" s="1"/>
      <c r="U289" s="1"/>
      <c r="V289" s="1"/>
      <c r="W289" s="1"/>
    </row>
    <row r="290" spans="2:23" x14ac:dyDescent="0.5">
      <c r="B290" s="6"/>
      <c r="C290" s="1"/>
      <c r="D290" s="1"/>
      <c r="E290" s="1"/>
      <c r="F290" s="1"/>
      <c r="G290" s="1"/>
      <c r="J290" s="110"/>
      <c r="K290" s="6"/>
      <c r="L290" s="1"/>
      <c r="M290" s="1"/>
      <c r="N290" s="1"/>
      <c r="O290" s="1"/>
      <c r="S290" s="6"/>
      <c r="T290" s="1"/>
      <c r="U290" s="1"/>
      <c r="V290" s="1"/>
      <c r="W290" s="1"/>
    </row>
    <row r="291" spans="2:23" x14ac:dyDescent="0.5">
      <c r="B291" s="6"/>
      <c r="C291" s="1"/>
      <c r="D291" s="1"/>
      <c r="E291" s="1"/>
      <c r="F291" s="1"/>
      <c r="G291" s="1"/>
      <c r="J291" s="110"/>
      <c r="K291" s="6"/>
      <c r="L291" s="1"/>
      <c r="M291" s="1"/>
      <c r="N291" s="1"/>
      <c r="O291" s="1"/>
      <c r="S291" s="6"/>
      <c r="T291" s="1"/>
      <c r="U291" s="1"/>
      <c r="V291" s="1"/>
      <c r="W291" s="1"/>
    </row>
    <row r="292" spans="2:23" x14ac:dyDescent="0.5">
      <c r="B292" s="6"/>
      <c r="C292" s="1"/>
      <c r="D292" s="1"/>
      <c r="E292" s="1"/>
      <c r="F292" s="1"/>
      <c r="G292" s="1"/>
      <c r="J292" s="110"/>
      <c r="K292" s="6"/>
      <c r="L292" s="1"/>
      <c r="M292" s="1"/>
      <c r="N292" s="1"/>
      <c r="O292" s="1"/>
      <c r="S292" s="6"/>
      <c r="T292" s="1"/>
      <c r="U292" s="1"/>
      <c r="V292" s="1"/>
      <c r="W292" s="1"/>
    </row>
    <row r="293" spans="2:23" x14ac:dyDescent="0.5">
      <c r="B293" s="6"/>
      <c r="C293" s="1"/>
      <c r="D293" s="1"/>
      <c r="E293" s="1"/>
      <c r="F293" s="1"/>
      <c r="G293" s="1"/>
      <c r="J293" s="110"/>
      <c r="K293" s="6"/>
      <c r="L293" s="1"/>
      <c r="M293" s="1"/>
      <c r="N293" s="1"/>
      <c r="O293" s="1"/>
      <c r="S293" s="6"/>
      <c r="T293" s="1"/>
      <c r="U293" s="1"/>
      <c r="V293" s="1"/>
      <c r="W293" s="1"/>
    </row>
    <row r="294" spans="2:23" x14ac:dyDescent="0.5">
      <c r="B294" s="6"/>
      <c r="C294" s="1"/>
      <c r="D294" s="1"/>
      <c r="E294" s="1"/>
      <c r="F294" s="1"/>
      <c r="G294" s="1"/>
      <c r="J294" s="110"/>
      <c r="K294" s="6"/>
      <c r="L294" s="1"/>
      <c r="M294" s="1"/>
      <c r="N294" s="1"/>
      <c r="O294" s="1"/>
      <c r="S294" s="6"/>
      <c r="T294" s="1"/>
      <c r="U294" s="1"/>
      <c r="V294" s="1"/>
      <c r="W294" s="1"/>
    </row>
    <row r="295" spans="2:23" x14ac:dyDescent="0.5">
      <c r="B295" s="6"/>
      <c r="C295" s="1"/>
      <c r="D295" s="1"/>
      <c r="E295" s="1"/>
      <c r="F295" s="1"/>
      <c r="G295" s="1"/>
      <c r="J295" s="110"/>
      <c r="K295" s="6"/>
      <c r="L295" s="1"/>
      <c r="M295" s="1"/>
      <c r="N295" s="1"/>
      <c r="O295" s="1"/>
      <c r="S295" s="6"/>
      <c r="T295" s="1"/>
      <c r="U295" s="1"/>
      <c r="V295" s="1"/>
      <c r="W295" s="1"/>
    </row>
    <row r="296" spans="2:23" x14ac:dyDescent="0.5">
      <c r="B296" s="6"/>
      <c r="C296" s="1"/>
      <c r="D296" s="1"/>
      <c r="E296" s="1"/>
      <c r="F296" s="1"/>
      <c r="G296" s="1"/>
      <c r="J296" s="110"/>
      <c r="K296" s="6"/>
      <c r="L296" s="1"/>
      <c r="M296" s="1"/>
      <c r="N296" s="1"/>
      <c r="O296" s="1"/>
      <c r="S296" s="6"/>
      <c r="T296" s="1"/>
      <c r="U296" s="1"/>
      <c r="V296" s="1"/>
      <c r="W296" s="1"/>
    </row>
    <row r="297" spans="2:23" x14ac:dyDescent="0.5">
      <c r="B297" s="6"/>
      <c r="C297" s="1"/>
      <c r="D297" s="1"/>
      <c r="E297" s="1"/>
      <c r="F297" s="1"/>
      <c r="G297" s="1"/>
      <c r="J297" s="110"/>
      <c r="K297" s="6"/>
      <c r="L297" s="1"/>
      <c r="M297" s="1"/>
      <c r="N297" s="1"/>
      <c r="O297" s="1"/>
      <c r="S297" s="6"/>
      <c r="T297" s="1"/>
      <c r="U297" s="1"/>
      <c r="V297" s="1"/>
      <c r="W297" s="1"/>
    </row>
    <row r="298" spans="2:23" x14ac:dyDescent="0.5">
      <c r="B298" s="6"/>
      <c r="C298" s="1"/>
      <c r="D298" s="1"/>
      <c r="E298" s="1"/>
      <c r="F298" s="1"/>
      <c r="G298" s="1"/>
      <c r="J298" s="110"/>
      <c r="K298" s="6"/>
      <c r="L298" s="1"/>
      <c r="M298" s="1"/>
      <c r="N298" s="1"/>
      <c r="O298" s="1"/>
      <c r="S298" s="6"/>
      <c r="T298" s="1"/>
      <c r="U298" s="1"/>
      <c r="V298" s="1"/>
      <c r="W298" s="1"/>
    </row>
    <row r="299" spans="2:23" x14ac:dyDescent="0.5">
      <c r="B299" s="6"/>
      <c r="C299" s="1"/>
      <c r="D299" s="1"/>
      <c r="E299" s="1"/>
      <c r="F299" s="1"/>
      <c r="G299" s="1"/>
      <c r="J299" s="110"/>
      <c r="K299" s="6"/>
      <c r="L299" s="1"/>
      <c r="M299" s="1"/>
      <c r="N299" s="1"/>
      <c r="O299" s="1"/>
      <c r="S299" s="6"/>
      <c r="T299" s="1"/>
      <c r="U299" s="1"/>
      <c r="V299" s="1"/>
      <c r="W299" s="1"/>
    </row>
    <row r="300" spans="2:23" x14ac:dyDescent="0.5">
      <c r="B300" s="6"/>
      <c r="C300" s="1"/>
      <c r="D300" s="1"/>
      <c r="E300" s="1"/>
      <c r="F300" s="1"/>
      <c r="G300" s="1"/>
      <c r="J300" s="110"/>
      <c r="K300" s="6"/>
      <c r="L300" s="1"/>
      <c r="M300" s="1"/>
      <c r="N300" s="1"/>
      <c r="O300" s="1"/>
      <c r="S300" s="6"/>
      <c r="T300" s="1"/>
      <c r="U300" s="1"/>
      <c r="V300" s="1"/>
      <c r="W300" s="1"/>
    </row>
    <row r="301" spans="2:23" x14ac:dyDescent="0.5">
      <c r="B301" s="6"/>
      <c r="C301" s="1"/>
      <c r="D301" s="1"/>
      <c r="E301" s="1"/>
      <c r="F301" s="1"/>
      <c r="G301" s="1"/>
      <c r="J301" s="110"/>
      <c r="K301" s="6"/>
      <c r="L301" s="1"/>
      <c r="M301" s="1"/>
      <c r="N301" s="1"/>
      <c r="O301" s="1"/>
      <c r="S301" s="6"/>
      <c r="T301" s="1"/>
      <c r="U301" s="1"/>
      <c r="V301" s="1"/>
      <c r="W301" s="1"/>
    </row>
    <row r="302" spans="2:23" x14ac:dyDescent="0.5">
      <c r="B302" s="6"/>
      <c r="C302" s="1"/>
      <c r="D302" s="1"/>
      <c r="E302" s="1"/>
      <c r="F302" s="1"/>
      <c r="G302" s="1"/>
      <c r="J302" s="110"/>
      <c r="K302" s="6"/>
      <c r="L302" s="1"/>
      <c r="M302" s="1"/>
      <c r="N302" s="1"/>
      <c r="O302" s="1"/>
      <c r="S302" s="6"/>
      <c r="T302" s="1"/>
      <c r="U302" s="1"/>
      <c r="V302" s="1"/>
      <c r="W302" s="1"/>
    </row>
    <row r="303" spans="2:23" x14ac:dyDescent="0.5">
      <c r="B303" s="6"/>
      <c r="C303" s="1"/>
      <c r="D303" s="1"/>
      <c r="E303" s="1"/>
      <c r="F303" s="1"/>
      <c r="G303" s="1"/>
      <c r="J303" s="110"/>
      <c r="K303" s="6"/>
      <c r="L303" s="1"/>
      <c r="M303" s="1"/>
      <c r="N303" s="1"/>
      <c r="O303" s="1"/>
      <c r="S303" s="6"/>
      <c r="T303" s="1"/>
      <c r="U303" s="1"/>
      <c r="V303" s="1"/>
      <c r="W303" s="1"/>
    </row>
    <row r="304" spans="2:23" x14ac:dyDescent="0.5">
      <c r="B304" s="6"/>
      <c r="C304" s="1"/>
      <c r="D304" s="1"/>
      <c r="E304" s="1"/>
      <c r="F304" s="1"/>
      <c r="G304" s="1"/>
      <c r="J304" s="110"/>
      <c r="K304" s="6"/>
      <c r="L304" s="1"/>
      <c r="M304" s="1"/>
      <c r="N304" s="1"/>
      <c r="O304" s="1"/>
      <c r="S304" s="6"/>
      <c r="T304" s="1"/>
      <c r="U304" s="1"/>
      <c r="V304" s="1"/>
      <c r="W304" s="1"/>
    </row>
    <row r="305" spans="2:23" x14ac:dyDescent="0.5">
      <c r="B305" s="6"/>
      <c r="C305" s="1"/>
      <c r="D305" s="1"/>
      <c r="E305" s="1"/>
      <c r="F305" s="1"/>
      <c r="G305" s="1"/>
      <c r="J305" s="110"/>
      <c r="K305" s="6"/>
      <c r="L305" s="1"/>
      <c r="M305" s="1"/>
      <c r="N305" s="1"/>
      <c r="O305" s="1"/>
      <c r="S305" s="6"/>
      <c r="T305" s="1"/>
      <c r="U305" s="1"/>
      <c r="V305" s="1"/>
      <c r="W305" s="1"/>
    </row>
    <row r="306" spans="2:23" x14ac:dyDescent="0.5">
      <c r="B306" s="6"/>
      <c r="C306" s="1"/>
      <c r="D306" s="1"/>
      <c r="E306" s="1"/>
      <c r="F306" s="1"/>
      <c r="G306" s="1"/>
      <c r="J306" s="110"/>
      <c r="K306" s="6"/>
      <c r="L306" s="1"/>
      <c r="M306" s="1"/>
      <c r="N306" s="1"/>
      <c r="O306" s="1"/>
      <c r="S306" s="6"/>
      <c r="T306" s="1"/>
      <c r="U306" s="1"/>
      <c r="V306" s="1"/>
      <c r="W306" s="1"/>
    </row>
    <row r="307" spans="2:23" x14ac:dyDescent="0.5">
      <c r="B307" s="6"/>
      <c r="C307" s="1"/>
      <c r="D307" s="1"/>
      <c r="E307" s="1"/>
      <c r="F307" s="1"/>
      <c r="G307" s="1"/>
      <c r="J307" s="110"/>
      <c r="K307" s="6"/>
      <c r="L307" s="1"/>
      <c r="M307" s="1"/>
      <c r="N307" s="1"/>
      <c r="O307" s="1"/>
      <c r="S307" s="6"/>
      <c r="T307" s="1"/>
      <c r="U307" s="1"/>
      <c r="V307" s="1"/>
      <c r="W307" s="1"/>
    </row>
    <row r="308" spans="2:23" x14ac:dyDescent="0.5">
      <c r="B308" s="6"/>
      <c r="C308" s="1"/>
      <c r="D308" s="1"/>
      <c r="E308" s="1"/>
      <c r="F308" s="1"/>
      <c r="G308" s="1"/>
      <c r="J308" s="110"/>
      <c r="K308" s="6"/>
      <c r="L308" s="1"/>
      <c r="M308" s="1"/>
      <c r="N308" s="1"/>
      <c r="O308" s="1"/>
      <c r="S308" s="6"/>
      <c r="T308" s="1"/>
      <c r="U308" s="1"/>
      <c r="V308" s="1"/>
      <c r="W308" s="1"/>
    </row>
    <row r="309" spans="2:23" x14ac:dyDescent="0.5">
      <c r="B309" s="6"/>
      <c r="C309" s="1"/>
      <c r="D309" s="1"/>
      <c r="E309" s="1"/>
      <c r="F309" s="1"/>
      <c r="G309" s="1"/>
      <c r="J309" s="110"/>
      <c r="K309" s="6"/>
      <c r="L309" s="1"/>
      <c r="M309" s="1"/>
      <c r="N309" s="1"/>
      <c r="O309" s="1"/>
      <c r="S309" s="6"/>
      <c r="T309" s="1"/>
      <c r="U309" s="1"/>
      <c r="V309" s="1"/>
      <c r="W309" s="1"/>
    </row>
    <row r="310" spans="2:23" x14ac:dyDescent="0.5">
      <c r="B310" s="6"/>
      <c r="C310" s="1"/>
      <c r="D310" s="1"/>
      <c r="E310" s="1"/>
      <c r="F310" s="1"/>
      <c r="G310" s="1"/>
      <c r="J310" s="110"/>
      <c r="K310" s="6"/>
      <c r="L310" s="1"/>
      <c r="M310" s="1"/>
      <c r="N310" s="1"/>
      <c r="O310" s="1"/>
      <c r="S310" s="6"/>
      <c r="T310" s="1"/>
      <c r="U310" s="1"/>
      <c r="V310" s="1"/>
      <c r="W310" s="1"/>
    </row>
    <row r="311" spans="2:23" x14ac:dyDescent="0.5">
      <c r="B311" s="6"/>
      <c r="C311" s="1"/>
      <c r="D311" s="1"/>
      <c r="E311" s="1"/>
      <c r="F311" s="1"/>
      <c r="G311" s="1"/>
      <c r="J311" s="110"/>
      <c r="K311" s="6"/>
      <c r="L311" s="1"/>
      <c r="M311" s="1"/>
      <c r="N311" s="1"/>
      <c r="O311" s="1"/>
      <c r="S311" s="6"/>
      <c r="T311" s="1"/>
      <c r="U311" s="1"/>
      <c r="V311" s="1"/>
      <c r="W311" s="1"/>
    </row>
    <row r="312" spans="2:23" x14ac:dyDescent="0.5">
      <c r="B312" s="6"/>
      <c r="C312" s="1"/>
      <c r="D312" s="1"/>
      <c r="E312" s="1"/>
      <c r="F312" s="1"/>
      <c r="G312" s="1"/>
      <c r="J312" s="110"/>
      <c r="K312" s="6"/>
      <c r="L312" s="1"/>
      <c r="M312" s="1"/>
      <c r="N312" s="1"/>
      <c r="O312" s="1"/>
      <c r="S312" s="6"/>
      <c r="T312" s="1"/>
      <c r="U312" s="1"/>
      <c r="V312" s="1"/>
      <c r="W312" s="1"/>
    </row>
    <row r="313" spans="2:23" x14ac:dyDescent="0.5">
      <c r="B313" s="6"/>
      <c r="C313" s="1"/>
      <c r="D313" s="1"/>
      <c r="E313" s="1"/>
      <c r="F313" s="1"/>
      <c r="G313" s="1"/>
      <c r="J313" s="110"/>
      <c r="K313" s="6"/>
      <c r="L313" s="1"/>
      <c r="M313" s="1"/>
      <c r="N313" s="1"/>
      <c r="O313" s="1"/>
      <c r="S313" s="6"/>
      <c r="T313" s="1"/>
      <c r="U313" s="1"/>
      <c r="V313" s="1"/>
      <c r="W313" s="1"/>
    </row>
    <row r="314" spans="2:23" x14ac:dyDescent="0.5">
      <c r="B314" s="6"/>
      <c r="C314" s="1"/>
      <c r="D314" s="1"/>
      <c r="E314" s="1"/>
      <c r="F314" s="1"/>
      <c r="G314" s="1"/>
      <c r="J314" s="110"/>
      <c r="K314" s="6"/>
      <c r="L314" s="1"/>
      <c r="M314" s="1"/>
      <c r="N314" s="1"/>
      <c r="O314" s="1"/>
      <c r="S314" s="6"/>
      <c r="T314" s="1"/>
      <c r="U314" s="1"/>
      <c r="V314" s="1"/>
      <c r="W314" s="1"/>
    </row>
    <row r="315" spans="2:23" x14ac:dyDescent="0.5">
      <c r="B315" s="6"/>
      <c r="C315" s="1"/>
      <c r="D315" s="1"/>
      <c r="E315" s="1"/>
      <c r="F315" s="1"/>
      <c r="G315" s="1"/>
      <c r="J315" s="110"/>
      <c r="K315" s="6"/>
      <c r="L315" s="1"/>
      <c r="M315" s="1"/>
      <c r="N315" s="1"/>
      <c r="O315" s="1"/>
      <c r="S315" s="6"/>
      <c r="T315" s="1"/>
      <c r="U315" s="1"/>
      <c r="V315" s="1"/>
      <c r="W315" s="1"/>
    </row>
    <row r="316" spans="2:23" x14ac:dyDescent="0.5">
      <c r="B316" s="6"/>
      <c r="C316" s="1"/>
      <c r="D316" s="1"/>
      <c r="E316" s="1"/>
      <c r="F316" s="1"/>
      <c r="G316" s="1"/>
      <c r="J316" s="110"/>
      <c r="K316" s="6"/>
      <c r="L316" s="1"/>
      <c r="M316" s="1"/>
      <c r="N316" s="1"/>
      <c r="O316" s="1"/>
      <c r="S316" s="6"/>
      <c r="T316" s="1"/>
      <c r="U316" s="1"/>
      <c r="V316" s="1"/>
      <c r="W316" s="1"/>
    </row>
    <row r="317" spans="2:23" x14ac:dyDescent="0.5">
      <c r="B317" s="6"/>
      <c r="C317" s="1"/>
      <c r="D317" s="1"/>
      <c r="E317" s="1"/>
      <c r="F317" s="1"/>
      <c r="G317" s="1"/>
      <c r="J317" s="110"/>
      <c r="K317" s="6"/>
      <c r="L317" s="1"/>
      <c r="M317" s="1"/>
      <c r="N317" s="1"/>
      <c r="O317" s="1"/>
      <c r="S317" s="6"/>
      <c r="T317" s="1"/>
      <c r="U317" s="1"/>
      <c r="V317" s="1"/>
      <c r="W317" s="1"/>
    </row>
    <row r="318" spans="2:23" x14ac:dyDescent="0.5">
      <c r="B318" s="6"/>
      <c r="C318" s="1"/>
      <c r="D318" s="1"/>
      <c r="E318" s="1"/>
      <c r="F318" s="1"/>
      <c r="G318" s="1"/>
      <c r="J318" s="110"/>
      <c r="K318" s="6"/>
      <c r="L318" s="1"/>
      <c r="M318" s="1"/>
      <c r="N318" s="1"/>
      <c r="O318" s="1"/>
      <c r="S318" s="6"/>
      <c r="T318" s="1"/>
      <c r="U318" s="1"/>
      <c r="V318" s="1"/>
      <c r="W318" s="1"/>
    </row>
    <row r="319" spans="2:23" x14ac:dyDescent="0.5">
      <c r="B319" s="6"/>
      <c r="C319" s="1"/>
      <c r="D319" s="1"/>
      <c r="E319" s="1"/>
      <c r="F319" s="1"/>
      <c r="G319" s="1"/>
      <c r="J319" s="110"/>
      <c r="K319" s="6"/>
      <c r="L319" s="1"/>
      <c r="M319" s="1"/>
      <c r="N319" s="1"/>
      <c r="O319" s="1"/>
      <c r="S319" s="6"/>
      <c r="T319" s="1"/>
      <c r="U319" s="1"/>
      <c r="V319" s="1"/>
      <c r="W319" s="1"/>
    </row>
    <row r="320" spans="2:23" x14ac:dyDescent="0.5">
      <c r="B320" s="6"/>
      <c r="C320" s="1"/>
      <c r="D320" s="1"/>
      <c r="E320" s="1"/>
      <c r="F320" s="1"/>
      <c r="G320" s="1"/>
      <c r="J320" s="110"/>
      <c r="K320" s="6"/>
      <c r="L320" s="1"/>
      <c r="M320" s="1"/>
      <c r="N320" s="1"/>
      <c r="O320" s="1"/>
      <c r="S320" s="6"/>
      <c r="T320" s="1"/>
      <c r="U320" s="1"/>
      <c r="V320" s="1"/>
      <c r="W320" s="1"/>
    </row>
    <row r="321" spans="2:23" x14ac:dyDescent="0.5">
      <c r="B321" s="6"/>
      <c r="C321" s="1"/>
      <c r="D321" s="1"/>
      <c r="E321" s="1"/>
      <c r="F321" s="1"/>
      <c r="G321" s="1"/>
      <c r="J321" s="110"/>
      <c r="K321" s="6"/>
      <c r="L321" s="1"/>
      <c r="M321" s="1"/>
      <c r="N321" s="1"/>
      <c r="O321" s="1"/>
      <c r="S321" s="6"/>
      <c r="T321" s="1"/>
      <c r="U321" s="1"/>
      <c r="V321" s="1"/>
      <c r="W321" s="1"/>
    </row>
    <row r="322" spans="2:23" x14ac:dyDescent="0.5">
      <c r="B322" s="6"/>
      <c r="C322" s="1"/>
      <c r="D322" s="1"/>
      <c r="E322" s="1"/>
      <c r="F322" s="1"/>
      <c r="G322" s="1"/>
      <c r="J322" s="110"/>
      <c r="K322" s="6"/>
      <c r="L322" s="1"/>
      <c r="M322" s="1"/>
      <c r="N322" s="1"/>
      <c r="O322" s="1"/>
      <c r="S322" s="6"/>
      <c r="T322" s="1"/>
      <c r="U322" s="1"/>
      <c r="V322" s="1"/>
      <c r="W322" s="1"/>
    </row>
    <row r="323" spans="2:23" x14ac:dyDescent="0.5">
      <c r="B323" s="6"/>
      <c r="C323" s="1"/>
      <c r="D323" s="1"/>
      <c r="E323" s="1"/>
      <c r="F323" s="1"/>
      <c r="G323" s="1"/>
      <c r="J323" s="110"/>
      <c r="K323" s="6"/>
      <c r="L323" s="1"/>
      <c r="M323" s="1"/>
      <c r="N323" s="1"/>
      <c r="O323" s="1"/>
      <c r="S323" s="6"/>
      <c r="T323" s="1"/>
      <c r="U323" s="1"/>
      <c r="V323" s="1"/>
      <c r="W323" s="1"/>
    </row>
    <row r="324" spans="2:23" x14ac:dyDescent="0.5">
      <c r="B324" s="6"/>
      <c r="C324" s="1"/>
      <c r="D324" s="1"/>
      <c r="E324" s="1"/>
      <c r="F324" s="1"/>
      <c r="G324" s="1"/>
      <c r="J324" s="110"/>
      <c r="K324" s="6"/>
      <c r="L324" s="1"/>
      <c r="M324" s="1"/>
      <c r="N324" s="1"/>
      <c r="O324" s="1"/>
      <c r="S324" s="6"/>
      <c r="T324" s="1"/>
      <c r="U324" s="1"/>
      <c r="V324" s="1"/>
      <c r="W324" s="1"/>
    </row>
    <row r="325" spans="2:23" x14ac:dyDescent="0.5">
      <c r="B325" s="6"/>
      <c r="C325" s="1"/>
      <c r="D325" s="1"/>
      <c r="E325" s="1"/>
      <c r="F325" s="1"/>
      <c r="G325" s="1"/>
      <c r="J325" s="110"/>
      <c r="K325" s="6"/>
      <c r="L325" s="1"/>
      <c r="M325" s="1"/>
      <c r="N325" s="1"/>
      <c r="O325" s="1"/>
      <c r="S325" s="6"/>
      <c r="T325" s="1"/>
      <c r="U325" s="1"/>
      <c r="V325" s="1"/>
      <c r="W325" s="1"/>
    </row>
    <row r="326" spans="2:23" x14ac:dyDescent="0.5">
      <c r="B326" s="6"/>
      <c r="C326" s="1"/>
      <c r="D326" s="1"/>
      <c r="E326" s="1"/>
      <c r="F326" s="1"/>
      <c r="G326" s="1"/>
      <c r="J326" s="110"/>
      <c r="K326" s="6"/>
      <c r="L326" s="1"/>
      <c r="M326" s="1"/>
      <c r="N326" s="1"/>
      <c r="O326" s="1"/>
      <c r="S326" s="6"/>
      <c r="T326" s="1"/>
      <c r="U326" s="1"/>
      <c r="V326" s="1"/>
      <c r="W326" s="1"/>
    </row>
    <row r="327" spans="2:23" x14ac:dyDescent="0.5">
      <c r="B327" s="6"/>
      <c r="C327" s="1"/>
      <c r="D327" s="1"/>
      <c r="E327" s="1"/>
      <c r="F327" s="1"/>
      <c r="G327" s="1"/>
      <c r="J327" s="110"/>
      <c r="K327" s="6"/>
      <c r="L327" s="1"/>
      <c r="M327" s="1"/>
      <c r="N327" s="1"/>
      <c r="O327" s="1"/>
      <c r="S327" s="6"/>
      <c r="T327" s="1"/>
      <c r="U327" s="1"/>
      <c r="V327" s="1"/>
      <c r="W327" s="1"/>
    </row>
    <row r="328" spans="2:23" x14ac:dyDescent="0.5">
      <c r="B328" s="6"/>
      <c r="C328" s="1"/>
      <c r="D328" s="1"/>
      <c r="E328" s="1"/>
      <c r="F328" s="1"/>
      <c r="G328" s="1"/>
      <c r="J328" s="110"/>
      <c r="K328" s="6"/>
      <c r="L328" s="1"/>
      <c r="M328" s="1"/>
      <c r="N328" s="1"/>
      <c r="O328" s="1"/>
      <c r="S328" s="6"/>
      <c r="T328" s="1"/>
      <c r="U328" s="1"/>
      <c r="V328" s="1"/>
      <c r="W328" s="1"/>
    </row>
    <row r="329" spans="2:23" x14ac:dyDescent="0.5">
      <c r="B329" s="6"/>
      <c r="C329" s="1"/>
      <c r="D329" s="1"/>
      <c r="E329" s="1"/>
      <c r="F329" s="1"/>
      <c r="G329" s="1"/>
      <c r="J329" s="110"/>
      <c r="K329" s="6"/>
      <c r="L329" s="1"/>
      <c r="M329" s="1"/>
      <c r="N329" s="1"/>
      <c r="O329" s="1"/>
      <c r="S329" s="6"/>
      <c r="T329" s="1"/>
      <c r="U329" s="1"/>
      <c r="V329" s="1"/>
      <c r="W329" s="1"/>
    </row>
    <row r="330" spans="2:23" x14ac:dyDescent="0.5">
      <c r="B330" s="6"/>
      <c r="C330" s="1"/>
      <c r="D330" s="1"/>
      <c r="E330" s="1"/>
      <c r="F330" s="1"/>
      <c r="G330" s="1"/>
      <c r="J330" s="110"/>
      <c r="K330" s="6"/>
      <c r="L330" s="1"/>
      <c r="M330" s="1"/>
      <c r="N330" s="1"/>
      <c r="O330" s="1"/>
      <c r="S330" s="6"/>
      <c r="T330" s="1"/>
      <c r="U330" s="1"/>
      <c r="V330" s="1"/>
      <c r="W330" s="1"/>
    </row>
    <row r="331" spans="2:23" x14ac:dyDescent="0.5">
      <c r="B331" s="6"/>
      <c r="C331" s="1"/>
      <c r="D331" s="1"/>
      <c r="E331" s="1"/>
      <c r="F331" s="1"/>
      <c r="G331" s="1"/>
      <c r="J331" s="110"/>
      <c r="K331" s="6"/>
      <c r="L331" s="1"/>
      <c r="M331" s="1"/>
      <c r="N331" s="1"/>
      <c r="O331" s="1"/>
      <c r="S331" s="6"/>
      <c r="T331" s="1"/>
      <c r="U331" s="1"/>
      <c r="V331" s="1"/>
      <c r="W331" s="1"/>
    </row>
    <row r="332" spans="2:23" x14ac:dyDescent="0.5">
      <c r="B332" s="6"/>
      <c r="C332" s="1"/>
      <c r="D332" s="1"/>
      <c r="E332" s="1"/>
      <c r="F332" s="1"/>
      <c r="G332" s="1"/>
      <c r="J332" s="110"/>
      <c r="K332" s="6"/>
      <c r="L332" s="1"/>
      <c r="M332" s="1"/>
      <c r="N332" s="1"/>
      <c r="O332" s="1"/>
      <c r="S332" s="6"/>
      <c r="T332" s="1"/>
      <c r="U332" s="1"/>
      <c r="V332" s="1"/>
      <c r="W332" s="1"/>
    </row>
    <row r="333" spans="2:23" x14ac:dyDescent="0.5">
      <c r="B333" s="6"/>
      <c r="C333" s="1"/>
      <c r="D333" s="1"/>
      <c r="E333" s="1"/>
      <c r="F333" s="1"/>
      <c r="G333" s="1"/>
      <c r="J333" s="110"/>
      <c r="K333" s="6"/>
      <c r="L333" s="1"/>
      <c r="M333" s="1"/>
      <c r="N333" s="1"/>
      <c r="O333" s="1"/>
      <c r="S333" s="6"/>
      <c r="T333" s="1"/>
      <c r="U333" s="1"/>
      <c r="V333" s="1"/>
      <c r="W333" s="1"/>
    </row>
    <row r="334" spans="2:23" x14ac:dyDescent="0.5">
      <c r="B334" s="6"/>
      <c r="C334" s="1"/>
      <c r="D334" s="1"/>
      <c r="E334" s="1"/>
      <c r="F334" s="1"/>
      <c r="G334" s="1"/>
      <c r="J334" s="110"/>
      <c r="K334" s="6"/>
      <c r="L334" s="1"/>
      <c r="M334" s="1"/>
      <c r="N334" s="1"/>
      <c r="O334" s="1"/>
      <c r="S334" s="6"/>
      <c r="T334" s="1"/>
      <c r="U334" s="1"/>
      <c r="V334" s="1"/>
      <c r="W334" s="1"/>
    </row>
    <row r="335" spans="2:23" x14ac:dyDescent="0.5">
      <c r="B335" s="6"/>
      <c r="C335" s="1"/>
      <c r="D335" s="1"/>
      <c r="E335" s="1"/>
      <c r="F335" s="1"/>
      <c r="G335" s="1"/>
      <c r="J335" s="110"/>
      <c r="K335" s="6"/>
      <c r="L335" s="1"/>
      <c r="M335" s="1"/>
      <c r="N335" s="1"/>
      <c r="O335" s="1"/>
      <c r="S335" s="6"/>
      <c r="T335" s="1"/>
      <c r="U335" s="1"/>
      <c r="V335" s="1"/>
      <c r="W335" s="1"/>
    </row>
    <row r="336" spans="2:23" x14ac:dyDescent="0.5">
      <c r="B336" s="6"/>
      <c r="C336" s="1"/>
      <c r="D336" s="1"/>
      <c r="E336" s="1"/>
      <c r="F336" s="1"/>
      <c r="G336" s="1"/>
      <c r="J336" s="110"/>
      <c r="K336" s="6"/>
      <c r="L336" s="1"/>
      <c r="M336" s="1"/>
      <c r="N336" s="1"/>
      <c r="O336" s="1"/>
      <c r="S336" s="6"/>
      <c r="T336" s="1"/>
      <c r="U336" s="1"/>
      <c r="V336" s="1"/>
      <c r="W336" s="1"/>
    </row>
    <row r="337" spans="2:23" x14ac:dyDescent="0.5">
      <c r="B337" s="6"/>
      <c r="C337" s="1"/>
      <c r="D337" s="1"/>
      <c r="E337" s="1"/>
      <c r="F337" s="1"/>
      <c r="G337" s="1"/>
      <c r="J337" s="110"/>
      <c r="K337" s="6"/>
      <c r="L337" s="1"/>
      <c r="M337" s="1"/>
      <c r="N337" s="1"/>
      <c r="O337" s="1"/>
      <c r="S337" s="6"/>
      <c r="T337" s="1"/>
      <c r="U337" s="1"/>
      <c r="V337" s="1"/>
      <c r="W337" s="1"/>
    </row>
    <row r="338" spans="2:23" x14ac:dyDescent="0.5">
      <c r="B338" s="6"/>
      <c r="C338" s="1"/>
      <c r="D338" s="1"/>
      <c r="E338" s="1"/>
      <c r="F338" s="1"/>
      <c r="G338" s="1"/>
      <c r="J338" s="110"/>
      <c r="K338" s="6"/>
      <c r="L338" s="1"/>
      <c r="M338" s="1"/>
      <c r="N338" s="1"/>
      <c r="O338" s="1"/>
      <c r="S338" s="6"/>
      <c r="T338" s="1"/>
      <c r="U338" s="1"/>
      <c r="V338" s="1"/>
      <c r="W338" s="1"/>
    </row>
    <row r="339" spans="2:23" x14ac:dyDescent="0.5">
      <c r="B339" s="6"/>
      <c r="C339" s="1"/>
      <c r="D339" s="1"/>
      <c r="E339" s="1"/>
      <c r="F339" s="1"/>
      <c r="G339" s="1"/>
      <c r="J339" s="110"/>
      <c r="K339" s="6"/>
      <c r="L339" s="1"/>
      <c r="M339" s="1"/>
      <c r="N339" s="1"/>
      <c r="O339" s="1"/>
      <c r="S339" s="6"/>
      <c r="T339" s="1"/>
      <c r="U339" s="1"/>
      <c r="V339" s="1"/>
      <c r="W339" s="1"/>
    </row>
    <row r="340" spans="2:23" x14ac:dyDescent="0.5">
      <c r="B340" s="6"/>
      <c r="C340" s="1"/>
      <c r="D340" s="1"/>
      <c r="E340" s="1"/>
      <c r="F340" s="1"/>
      <c r="G340" s="1"/>
      <c r="J340" s="110"/>
      <c r="K340" s="6"/>
      <c r="L340" s="1"/>
      <c r="M340" s="1"/>
      <c r="N340" s="1"/>
      <c r="O340" s="1"/>
      <c r="S340" s="6"/>
      <c r="T340" s="1"/>
      <c r="U340" s="1"/>
      <c r="V340" s="1"/>
      <c r="W340" s="1"/>
    </row>
    <row r="341" spans="2:23" x14ac:dyDescent="0.5">
      <c r="B341" s="6"/>
      <c r="C341" s="1"/>
      <c r="D341" s="1"/>
      <c r="E341" s="1"/>
      <c r="F341" s="1"/>
      <c r="G341" s="1"/>
      <c r="J341" s="110"/>
      <c r="K341" s="6"/>
      <c r="L341" s="1"/>
      <c r="M341" s="1"/>
      <c r="N341" s="1"/>
      <c r="O341" s="1"/>
      <c r="S341" s="6"/>
      <c r="T341" s="1"/>
      <c r="U341" s="1"/>
      <c r="V341" s="1"/>
      <c r="W341" s="1"/>
    </row>
    <row r="342" spans="2:23" x14ac:dyDescent="0.5">
      <c r="B342" s="6"/>
      <c r="C342" s="1"/>
      <c r="D342" s="1"/>
      <c r="E342" s="1"/>
      <c r="F342" s="1"/>
      <c r="G342" s="1"/>
      <c r="J342" s="110"/>
      <c r="K342" s="6"/>
      <c r="L342" s="1"/>
      <c r="M342" s="1"/>
      <c r="N342" s="1"/>
      <c r="O342" s="1"/>
      <c r="S342" s="6"/>
      <c r="T342" s="1"/>
      <c r="U342" s="1"/>
      <c r="V342" s="1"/>
      <c r="W342" s="1"/>
    </row>
    <row r="343" spans="2:23" x14ac:dyDescent="0.5">
      <c r="B343" s="6"/>
      <c r="C343" s="1"/>
      <c r="D343" s="1"/>
      <c r="E343" s="1"/>
      <c r="F343" s="1"/>
      <c r="G343" s="1"/>
      <c r="J343" s="110"/>
      <c r="K343" s="6"/>
      <c r="L343" s="1"/>
      <c r="M343" s="1"/>
      <c r="N343" s="1"/>
      <c r="O343" s="1"/>
      <c r="S343" s="6"/>
      <c r="T343" s="1"/>
      <c r="U343" s="1"/>
      <c r="V343" s="1"/>
      <c r="W343" s="1"/>
    </row>
    <row r="344" spans="2:23" x14ac:dyDescent="0.5">
      <c r="B344" s="6"/>
      <c r="C344" s="1"/>
      <c r="D344" s="1"/>
      <c r="E344" s="1"/>
      <c r="F344" s="1"/>
      <c r="G344" s="1"/>
      <c r="J344" s="110"/>
      <c r="K344" s="6"/>
      <c r="L344" s="1"/>
      <c r="M344" s="1"/>
      <c r="N344" s="1"/>
      <c r="O344" s="1"/>
      <c r="S344" s="6"/>
      <c r="T344" s="1"/>
      <c r="U344" s="1"/>
      <c r="V344" s="1"/>
      <c r="W344" s="1"/>
    </row>
    <row r="345" spans="2:23" x14ac:dyDescent="0.5">
      <c r="B345" s="6"/>
      <c r="C345" s="1"/>
      <c r="D345" s="1"/>
      <c r="E345" s="1"/>
      <c r="F345" s="1"/>
      <c r="G345" s="1"/>
      <c r="J345" s="110"/>
      <c r="K345" s="6"/>
      <c r="L345" s="1"/>
      <c r="M345" s="1"/>
      <c r="N345" s="1"/>
      <c r="O345" s="1"/>
      <c r="S345" s="6"/>
      <c r="T345" s="1"/>
      <c r="U345" s="1"/>
      <c r="V345" s="1"/>
      <c r="W345" s="1"/>
    </row>
    <row r="346" spans="2:23" x14ac:dyDescent="0.5">
      <c r="B346" s="6"/>
      <c r="C346" s="1"/>
      <c r="D346" s="1"/>
      <c r="E346" s="1"/>
      <c r="F346" s="1"/>
      <c r="G346" s="1"/>
      <c r="J346" s="110"/>
      <c r="K346" s="6"/>
      <c r="L346" s="1"/>
      <c r="M346" s="1"/>
      <c r="N346" s="1"/>
      <c r="O346" s="1"/>
      <c r="S346" s="6"/>
      <c r="T346" s="1"/>
      <c r="U346" s="1"/>
      <c r="V346" s="1"/>
      <c r="W346" s="1"/>
    </row>
    <row r="347" spans="2:23" x14ac:dyDescent="0.5">
      <c r="B347" s="6"/>
      <c r="C347" s="1"/>
      <c r="D347" s="1"/>
      <c r="E347" s="1"/>
      <c r="F347" s="1"/>
      <c r="G347" s="1"/>
      <c r="J347" s="110"/>
      <c r="K347" s="6"/>
      <c r="L347" s="1"/>
      <c r="M347" s="1"/>
      <c r="N347" s="1"/>
      <c r="O347" s="1"/>
      <c r="S347" s="6"/>
      <c r="T347" s="1"/>
      <c r="U347" s="1"/>
      <c r="V347" s="1"/>
      <c r="W347" s="1"/>
    </row>
    <row r="348" spans="2:23" x14ac:dyDescent="0.5">
      <c r="B348" s="6"/>
      <c r="C348" s="1"/>
      <c r="D348" s="1"/>
      <c r="E348" s="1"/>
      <c r="F348" s="1"/>
      <c r="G348" s="1"/>
      <c r="J348" s="110"/>
      <c r="K348" s="6"/>
      <c r="L348" s="1"/>
      <c r="M348" s="1"/>
      <c r="N348" s="1"/>
      <c r="O348" s="1"/>
      <c r="S348" s="6"/>
      <c r="T348" s="1"/>
      <c r="U348" s="1"/>
      <c r="V348" s="1"/>
      <c r="W348" s="1"/>
    </row>
    <row r="349" spans="2:23" x14ac:dyDescent="0.5">
      <c r="B349" s="6"/>
      <c r="C349" s="1"/>
      <c r="D349" s="1"/>
      <c r="E349" s="1"/>
      <c r="F349" s="1"/>
      <c r="G349" s="1"/>
      <c r="J349" s="110"/>
      <c r="K349" s="6"/>
      <c r="L349" s="1"/>
      <c r="M349" s="1"/>
      <c r="N349" s="1"/>
      <c r="O349" s="1"/>
      <c r="S349" s="6"/>
      <c r="T349" s="1"/>
      <c r="U349" s="1"/>
      <c r="V349" s="1"/>
      <c r="W349" s="1"/>
    </row>
    <row r="350" spans="2:23" x14ac:dyDescent="0.5">
      <c r="B350" s="6"/>
      <c r="C350" s="1"/>
      <c r="D350" s="1"/>
      <c r="E350" s="1"/>
      <c r="F350" s="1"/>
      <c r="G350" s="1"/>
      <c r="J350" s="110"/>
      <c r="K350" s="6"/>
      <c r="L350" s="1"/>
      <c r="M350" s="1"/>
      <c r="N350" s="1"/>
      <c r="O350" s="1"/>
      <c r="S350" s="6"/>
      <c r="T350" s="1"/>
      <c r="U350" s="1"/>
      <c r="V350" s="1"/>
      <c r="W350" s="1"/>
    </row>
    <row r="351" spans="2:23" x14ac:dyDescent="0.5">
      <c r="B351" s="6"/>
      <c r="C351" s="1"/>
      <c r="D351" s="1"/>
      <c r="E351" s="1"/>
      <c r="F351" s="1"/>
      <c r="G351" s="1"/>
      <c r="J351" s="110"/>
      <c r="K351" s="6"/>
      <c r="L351" s="1"/>
      <c r="M351" s="1"/>
      <c r="N351" s="1"/>
      <c r="O351" s="1"/>
      <c r="S351" s="6"/>
      <c r="T351" s="1"/>
      <c r="U351" s="1"/>
      <c r="V351" s="1"/>
      <c r="W351" s="1"/>
    </row>
    <row r="352" spans="2:23" x14ac:dyDescent="0.5">
      <c r="B352" s="6"/>
      <c r="C352" s="1"/>
      <c r="D352" s="1"/>
      <c r="E352" s="1"/>
      <c r="F352" s="1"/>
      <c r="G352" s="1"/>
      <c r="J352" s="110"/>
      <c r="K352" s="6"/>
      <c r="L352" s="1"/>
      <c r="M352" s="1"/>
      <c r="N352" s="1"/>
      <c r="O352" s="1"/>
      <c r="S352" s="6"/>
      <c r="T352" s="1"/>
      <c r="U352" s="1"/>
      <c r="V352" s="1"/>
      <c r="W352" s="1"/>
    </row>
    <row r="353" spans="2:23" x14ac:dyDescent="0.5">
      <c r="B353" s="6"/>
      <c r="C353" s="1"/>
      <c r="D353" s="1"/>
      <c r="E353" s="1"/>
      <c r="F353" s="1"/>
      <c r="G353" s="1"/>
      <c r="J353" s="110"/>
      <c r="K353" s="6"/>
      <c r="L353" s="1"/>
      <c r="M353" s="1"/>
      <c r="N353" s="1"/>
      <c r="O353" s="1"/>
      <c r="S353" s="6"/>
      <c r="T353" s="1"/>
      <c r="U353" s="1"/>
      <c r="V353" s="1"/>
      <c r="W353" s="1"/>
    </row>
    <row r="354" spans="2:23" x14ac:dyDescent="0.5">
      <c r="B354" s="6"/>
      <c r="C354" s="1"/>
      <c r="D354" s="1"/>
      <c r="E354" s="1"/>
      <c r="F354" s="1"/>
      <c r="G354" s="1"/>
      <c r="J354" s="110"/>
      <c r="K354" s="6"/>
      <c r="L354" s="1"/>
      <c r="M354" s="1"/>
      <c r="N354" s="1"/>
      <c r="O354" s="1"/>
      <c r="S354" s="6"/>
      <c r="T354" s="1"/>
      <c r="U354" s="1"/>
      <c r="V354" s="1"/>
      <c r="W354" s="1"/>
    </row>
    <row r="355" spans="2:23" x14ac:dyDescent="0.5">
      <c r="B355" s="6"/>
      <c r="C355" s="1"/>
      <c r="D355" s="1"/>
      <c r="E355" s="1"/>
      <c r="F355" s="1"/>
      <c r="G355" s="1"/>
      <c r="J355" s="110"/>
      <c r="K355" s="6"/>
      <c r="L355" s="1"/>
      <c r="M355" s="1"/>
      <c r="N355" s="1"/>
      <c r="O355" s="1"/>
      <c r="S355" s="6"/>
      <c r="T355" s="1"/>
      <c r="U355" s="1"/>
      <c r="V355" s="1"/>
      <c r="W355" s="1"/>
    </row>
    <row r="356" spans="2:23" x14ac:dyDescent="0.5">
      <c r="B356" s="6"/>
      <c r="C356" s="1"/>
      <c r="D356" s="1"/>
      <c r="E356" s="1"/>
      <c r="F356" s="1"/>
      <c r="G356" s="1"/>
      <c r="J356" s="110"/>
      <c r="K356" s="6"/>
      <c r="L356" s="1"/>
      <c r="M356" s="1"/>
      <c r="N356" s="1"/>
      <c r="O356" s="1"/>
      <c r="S356" s="6"/>
      <c r="T356" s="1"/>
      <c r="U356" s="1"/>
      <c r="V356" s="1"/>
      <c r="W356" s="1"/>
    </row>
    <row r="357" spans="2:23" x14ac:dyDescent="0.5">
      <c r="B357" s="6"/>
      <c r="C357" s="1"/>
      <c r="D357" s="1"/>
      <c r="E357" s="1"/>
      <c r="F357" s="1"/>
      <c r="G357" s="1"/>
      <c r="J357" s="110"/>
      <c r="K357" s="6"/>
      <c r="L357" s="1"/>
      <c r="M357" s="1"/>
      <c r="N357" s="1"/>
      <c r="O357" s="1"/>
      <c r="S357" s="6"/>
      <c r="T357" s="1"/>
      <c r="U357" s="1"/>
      <c r="V357" s="1"/>
      <c r="W357" s="1"/>
    </row>
    <row r="358" spans="2:23" x14ac:dyDescent="0.5">
      <c r="B358" s="6"/>
      <c r="C358" s="1"/>
      <c r="D358" s="1"/>
      <c r="E358" s="1"/>
      <c r="F358" s="1"/>
      <c r="G358" s="1"/>
      <c r="J358" s="110"/>
      <c r="K358" s="6"/>
      <c r="L358" s="1"/>
      <c r="M358" s="1"/>
      <c r="N358" s="1"/>
      <c r="O358" s="1"/>
      <c r="S358" s="6"/>
      <c r="T358" s="1"/>
      <c r="U358" s="1"/>
      <c r="V358" s="1"/>
      <c r="W358" s="1"/>
    </row>
    <row r="359" spans="2:23" x14ac:dyDescent="0.5">
      <c r="B359" s="6"/>
      <c r="C359" s="1"/>
      <c r="D359" s="1"/>
      <c r="E359" s="1"/>
      <c r="F359" s="1"/>
      <c r="G359" s="1"/>
      <c r="J359" s="110"/>
      <c r="K359" s="6"/>
      <c r="L359" s="1"/>
      <c r="M359" s="1"/>
      <c r="N359" s="1"/>
      <c r="O359" s="1"/>
      <c r="S359" s="6"/>
      <c r="T359" s="1"/>
      <c r="U359" s="1"/>
      <c r="V359" s="1"/>
      <c r="W359" s="1"/>
    </row>
    <row r="360" spans="2:23" x14ac:dyDescent="0.5">
      <c r="B360" s="6"/>
      <c r="C360" s="1"/>
      <c r="D360" s="1"/>
      <c r="E360" s="1"/>
      <c r="F360" s="1"/>
      <c r="G360" s="1"/>
      <c r="J360" s="110"/>
      <c r="K360" s="6"/>
      <c r="L360" s="1"/>
      <c r="M360" s="1"/>
      <c r="N360" s="1"/>
      <c r="O360" s="1"/>
      <c r="S360" s="6"/>
      <c r="T360" s="1"/>
      <c r="U360" s="1"/>
      <c r="V360" s="1"/>
      <c r="W360" s="1"/>
    </row>
    <row r="361" spans="2:23" x14ac:dyDescent="0.5">
      <c r="B361" s="6"/>
      <c r="C361" s="1"/>
      <c r="D361" s="1"/>
      <c r="E361" s="1"/>
      <c r="F361" s="1"/>
      <c r="G361" s="1"/>
      <c r="J361" s="110"/>
      <c r="K361" s="6"/>
      <c r="L361" s="1"/>
      <c r="M361" s="1"/>
      <c r="N361" s="1"/>
      <c r="O361" s="1"/>
      <c r="S361" s="6"/>
      <c r="T361" s="1"/>
      <c r="U361" s="1"/>
      <c r="V361" s="1"/>
      <c r="W361" s="1"/>
    </row>
    <row r="362" spans="2:23" x14ac:dyDescent="0.5">
      <c r="B362" s="6"/>
      <c r="C362" s="1"/>
      <c r="D362" s="1"/>
      <c r="E362" s="1"/>
      <c r="F362" s="1"/>
      <c r="G362" s="1"/>
      <c r="J362" s="110"/>
      <c r="K362" s="6"/>
      <c r="L362" s="1"/>
      <c r="M362" s="1"/>
      <c r="N362" s="1"/>
      <c r="O362" s="1"/>
      <c r="S362" s="6"/>
      <c r="T362" s="1"/>
      <c r="U362" s="1"/>
      <c r="V362" s="1"/>
      <c r="W362" s="1"/>
    </row>
    <row r="363" spans="2:23" x14ac:dyDescent="0.5">
      <c r="B363" s="6"/>
      <c r="C363" s="1"/>
      <c r="D363" s="1"/>
      <c r="E363" s="1"/>
      <c r="F363" s="1"/>
      <c r="G363" s="1"/>
      <c r="J363" s="110"/>
      <c r="K363" s="6"/>
      <c r="L363" s="1"/>
      <c r="M363" s="1"/>
      <c r="N363" s="1"/>
      <c r="O363" s="1"/>
      <c r="S363" s="6"/>
      <c r="T363" s="1"/>
      <c r="U363" s="1"/>
      <c r="V363" s="1"/>
      <c r="W363" s="1"/>
    </row>
    <row r="364" spans="2:23" x14ac:dyDescent="0.5">
      <c r="B364" s="6"/>
      <c r="C364" s="1"/>
      <c r="D364" s="1"/>
      <c r="E364" s="1"/>
      <c r="F364" s="1"/>
      <c r="G364" s="1"/>
      <c r="J364" s="110"/>
      <c r="K364" s="6"/>
      <c r="L364" s="1"/>
      <c r="M364" s="1"/>
      <c r="N364" s="1"/>
      <c r="O364" s="1"/>
      <c r="S364" s="6"/>
      <c r="T364" s="1"/>
      <c r="U364" s="1"/>
      <c r="V364" s="1"/>
      <c r="W364" s="1"/>
    </row>
    <row r="365" spans="2:23" x14ac:dyDescent="0.5">
      <c r="B365" s="6"/>
      <c r="C365" s="1"/>
      <c r="D365" s="1"/>
      <c r="E365" s="1"/>
      <c r="F365" s="1"/>
      <c r="G365" s="1"/>
      <c r="J365" s="110"/>
      <c r="K365" s="6"/>
      <c r="L365" s="1"/>
      <c r="M365" s="1"/>
      <c r="N365" s="1"/>
      <c r="O365" s="1"/>
      <c r="S365" s="6"/>
      <c r="T365" s="1"/>
      <c r="U365" s="1"/>
      <c r="V365" s="1"/>
      <c r="W365" s="1"/>
    </row>
    <row r="366" spans="2:23" x14ac:dyDescent="0.5">
      <c r="B366" s="6"/>
      <c r="C366" s="1"/>
      <c r="D366" s="1"/>
      <c r="E366" s="1"/>
      <c r="F366" s="1"/>
      <c r="G366" s="1"/>
      <c r="J366" s="110"/>
      <c r="K366" s="6"/>
      <c r="L366" s="1"/>
      <c r="M366" s="1"/>
      <c r="N366" s="1"/>
      <c r="O366" s="1"/>
      <c r="S366" s="6"/>
      <c r="T366" s="1"/>
      <c r="U366" s="1"/>
      <c r="V366" s="1"/>
      <c r="W366" s="1"/>
    </row>
    <row r="367" spans="2:23" x14ac:dyDescent="0.5">
      <c r="B367" s="6"/>
      <c r="C367" s="1"/>
      <c r="D367" s="1"/>
      <c r="E367" s="1"/>
      <c r="F367" s="1"/>
      <c r="G367" s="1"/>
      <c r="J367" s="110"/>
      <c r="K367" s="6"/>
      <c r="L367" s="1"/>
      <c r="M367" s="1"/>
      <c r="N367" s="1"/>
      <c r="O367" s="1"/>
      <c r="S367" s="6"/>
      <c r="T367" s="1"/>
      <c r="U367" s="1"/>
      <c r="V367" s="1"/>
      <c r="W367" s="1"/>
    </row>
    <row r="368" spans="2:23" x14ac:dyDescent="0.5">
      <c r="B368" s="6"/>
      <c r="C368" s="1"/>
      <c r="D368" s="1"/>
      <c r="E368" s="1"/>
      <c r="F368" s="1"/>
      <c r="G368" s="1"/>
      <c r="J368" s="110"/>
      <c r="K368" s="6"/>
      <c r="L368" s="1"/>
      <c r="M368" s="1"/>
      <c r="N368" s="1"/>
      <c r="O368" s="1"/>
      <c r="S368" s="6"/>
      <c r="T368" s="1"/>
      <c r="U368" s="1"/>
      <c r="V368" s="1"/>
      <c r="W368" s="1"/>
    </row>
    <row r="369" spans="2:23" x14ac:dyDescent="0.5">
      <c r="B369" s="6"/>
      <c r="C369" s="1"/>
      <c r="D369" s="1"/>
      <c r="E369" s="1"/>
      <c r="F369" s="1"/>
      <c r="G369" s="1"/>
      <c r="J369" s="110"/>
      <c r="K369" s="6"/>
      <c r="L369" s="1"/>
      <c r="M369" s="1"/>
      <c r="N369" s="1"/>
      <c r="O369" s="1"/>
      <c r="S369" s="6"/>
      <c r="T369" s="1"/>
      <c r="U369" s="1"/>
      <c r="V369" s="1"/>
      <c r="W369" s="1"/>
    </row>
    <row r="370" spans="2:23" x14ac:dyDescent="0.5">
      <c r="B370" s="6"/>
      <c r="C370" s="1"/>
      <c r="D370" s="1"/>
      <c r="E370" s="1"/>
      <c r="F370" s="1"/>
      <c r="G370" s="1"/>
      <c r="J370" s="110"/>
      <c r="K370" s="6"/>
      <c r="L370" s="1"/>
      <c r="M370" s="1"/>
      <c r="N370" s="1"/>
      <c r="O370" s="1"/>
      <c r="S370" s="6"/>
      <c r="T370" s="1"/>
      <c r="U370" s="1"/>
      <c r="V370" s="1"/>
      <c r="W370" s="1"/>
    </row>
    <row r="371" spans="2:23" x14ac:dyDescent="0.5">
      <c r="B371" s="6"/>
      <c r="C371" s="1"/>
      <c r="D371" s="1"/>
      <c r="E371" s="1"/>
      <c r="F371" s="1"/>
      <c r="G371" s="1"/>
      <c r="J371" s="110"/>
      <c r="K371" s="6"/>
      <c r="L371" s="1"/>
      <c r="M371" s="1"/>
      <c r="N371" s="1"/>
      <c r="O371" s="1"/>
      <c r="S371" s="6"/>
      <c r="T371" s="1"/>
      <c r="U371" s="1"/>
      <c r="V371" s="1"/>
      <c r="W371" s="1"/>
    </row>
    <row r="372" spans="2:23" x14ac:dyDescent="0.5">
      <c r="B372" s="6"/>
      <c r="C372" s="1"/>
      <c r="D372" s="1"/>
      <c r="E372" s="1"/>
      <c r="F372" s="1"/>
      <c r="G372" s="1"/>
      <c r="J372" s="110"/>
      <c r="K372" s="6"/>
      <c r="L372" s="1"/>
      <c r="M372" s="1"/>
      <c r="N372" s="1"/>
      <c r="O372" s="1"/>
      <c r="S372" s="6"/>
      <c r="T372" s="1"/>
      <c r="U372" s="1"/>
      <c r="V372" s="1"/>
      <c r="W372" s="1"/>
    </row>
    <row r="373" spans="2:23" x14ac:dyDescent="0.5">
      <c r="B373" s="6"/>
      <c r="C373" s="1"/>
      <c r="D373" s="1"/>
      <c r="E373" s="1"/>
      <c r="F373" s="1"/>
      <c r="G373" s="1"/>
      <c r="J373" s="110"/>
      <c r="K373" s="6"/>
      <c r="L373" s="1"/>
      <c r="M373" s="1"/>
      <c r="N373" s="1"/>
      <c r="O373" s="1"/>
      <c r="S373" s="6"/>
      <c r="T373" s="1"/>
      <c r="U373" s="1"/>
      <c r="V373" s="1"/>
      <c r="W373" s="1"/>
    </row>
    <row r="374" spans="2:23" x14ac:dyDescent="0.5">
      <c r="B374" s="6"/>
      <c r="C374" s="1"/>
      <c r="D374" s="1"/>
      <c r="E374" s="1"/>
      <c r="F374" s="1"/>
      <c r="G374" s="1"/>
      <c r="J374" s="110"/>
      <c r="K374" s="6"/>
      <c r="L374" s="1"/>
      <c r="M374" s="1"/>
      <c r="N374" s="1"/>
      <c r="O374" s="1"/>
      <c r="S374" s="6"/>
      <c r="T374" s="1"/>
      <c r="U374" s="1"/>
      <c r="V374" s="1"/>
      <c r="W374" s="1"/>
    </row>
    <row r="375" spans="2:23" x14ac:dyDescent="0.5">
      <c r="B375" s="6"/>
      <c r="C375" s="1"/>
      <c r="D375" s="1"/>
      <c r="E375" s="1"/>
      <c r="F375" s="1"/>
      <c r="G375" s="1"/>
      <c r="J375" s="110"/>
      <c r="K375" s="6"/>
      <c r="L375" s="1"/>
      <c r="M375" s="1"/>
      <c r="N375" s="1"/>
      <c r="O375" s="1"/>
      <c r="S375" s="6"/>
      <c r="T375" s="1"/>
      <c r="U375" s="1"/>
      <c r="V375" s="1"/>
      <c r="W375" s="1"/>
    </row>
    <row r="376" spans="2:23" x14ac:dyDescent="0.5">
      <c r="B376" s="6"/>
      <c r="C376" s="1"/>
      <c r="D376" s="1"/>
      <c r="E376" s="1"/>
      <c r="F376" s="1"/>
      <c r="G376" s="1"/>
      <c r="J376" s="110"/>
      <c r="K376" s="6"/>
      <c r="L376" s="1"/>
      <c r="M376" s="1"/>
      <c r="N376" s="1"/>
      <c r="O376" s="1"/>
      <c r="S376" s="6"/>
      <c r="T376" s="1"/>
      <c r="U376" s="1"/>
      <c r="V376" s="1"/>
      <c r="W376" s="1"/>
    </row>
    <row r="377" spans="2:23" x14ac:dyDescent="0.5">
      <c r="B377" s="6"/>
      <c r="C377" s="1"/>
      <c r="D377" s="1"/>
      <c r="E377" s="1"/>
      <c r="F377" s="1"/>
      <c r="G377" s="1"/>
      <c r="J377" s="110"/>
      <c r="K377" s="6"/>
      <c r="L377" s="1"/>
      <c r="M377" s="1"/>
      <c r="N377" s="1"/>
      <c r="O377" s="1"/>
      <c r="S377" s="6"/>
      <c r="T377" s="1"/>
      <c r="U377" s="1"/>
      <c r="V377" s="1"/>
      <c r="W377" s="1"/>
    </row>
    <row r="378" spans="2:23" x14ac:dyDescent="0.5">
      <c r="B378" s="6"/>
      <c r="C378" s="1"/>
      <c r="D378" s="1"/>
      <c r="E378" s="1"/>
      <c r="F378" s="1"/>
      <c r="G378" s="1"/>
      <c r="J378" s="110"/>
      <c r="K378" s="6"/>
      <c r="L378" s="1"/>
      <c r="M378" s="1"/>
      <c r="N378" s="1"/>
      <c r="O378" s="1"/>
      <c r="S378" s="6"/>
      <c r="T378" s="1"/>
      <c r="U378" s="1"/>
      <c r="V378" s="1"/>
      <c r="W378" s="1"/>
    </row>
    <row r="379" spans="2:23" x14ac:dyDescent="0.5">
      <c r="B379" s="6"/>
      <c r="C379" s="1"/>
      <c r="D379" s="1"/>
      <c r="E379" s="1"/>
      <c r="F379" s="1"/>
      <c r="G379" s="1"/>
      <c r="J379" s="110"/>
      <c r="K379" s="6"/>
      <c r="L379" s="1"/>
      <c r="M379" s="1"/>
      <c r="N379" s="1"/>
      <c r="O379" s="1"/>
      <c r="S379" s="6"/>
      <c r="T379" s="1"/>
      <c r="U379" s="1"/>
      <c r="V379" s="1"/>
      <c r="W379" s="1"/>
    </row>
    <row r="380" spans="2:23" x14ac:dyDescent="0.5">
      <c r="B380" s="6"/>
      <c r="C380" s="1"/>
      <c r="D380" s="1"/>
      <c r="E380" s="1"/>
      <c r="F380" s="1"/>
      <c r="G380" s="1"/>
      <c r="J380" s="110"/>
      <c r="K380" s="6"/>
      <c r="L380" s="1"/>
      <c r="M380" s="1"/>
      <c r="N380" s="1"/>
      <c r="O380" s="1"/>
      <c r="S380" s="6"/>
      <c r="T380" s="1"/>
      <c r="U380" s="1"/>
      <c r="V380" s="1"/>
      <c r="W380" s="1"/>
    </row>
    <row r="381" spans="2:23" x14ac:dyDescent="0.5">
      <c r="B381" s="6"/>
      <c r="C381" s="1"/>
      <c r="D381" s="1"/>
      <c r="E381" s="1"/>
      <c r="F381" s="1"/>
      <c r="G381" s="1"/>
      <c r="J381" s="111"/>
      <c r="K381" s="6"/>
      <c r="L381" s="1"/>
      <c r="S381" s="6"/>
      <c r="T381" s="1"/>
    </row>
    <row r="382" spans="2:23" x14ac:dyDescent="0.5">
      <c r="B382" s="6"/>
      <c r="C382" s="1"/>
      <c r="D382" s="1"/>
      <c r="E382" s="1"/>
      <c r="F382" s="1"/>
      <c r="G382" s="1"/>
      <c r="J382" s="111"/>
      <c r="K382" s="6"/>
      <c r="L382" s="1"/>
      <c r="S382" s="6"/>
      <c r="T382" s="1"/>
    </row>
    <row r="383" spans="2:23" x14ac:dyDescent="0.5">
      <c r="B383" s="6"/>
      <c r="C383" s="1"/>
      <c r="D383" s="1"/>
      <c r="E383" s="1"/>
      <c r="F383" s="1"/>
      <c r="G383" s="1"/>
      <c r="J383" s="111"/>
      <c r="K383" s="6"/>
      <c r="L383" s="1"/>
      <c r="S383" s="6"/>
      <c r="T383" s="1"/>
    </row>
    <row r="384" spans="2:23" x14ac:dyDescent="0.5">
      <c r="B384" s="6"/>
      <c r="C384" s="1"/>
      <c r="D384" s="1"/>
      <c r="E384" s="1"/>
      <c r="F384" s="1"/>
      <c r="G384" s="1"/>
      <c r="J384" s="111"/>
      <c r="K384" s="6"/>
      <c r="L384" s="1"/>
      <c r="S384" s="6"/>
      <c r="T384" s="1"/>
    </row>
    <row r="385" spans="2:20" x14ac:dyDescent="0.5">
      <c r="B385" s="6"/>
      <c r="C385" s="1"/>
      <c r="D385" s="1"/>
      <c r="E385" s="1"/>
      <c r="F385" s="1"/>
      <c r="G385" s="1"/>
      <c r="J385" s="111"/>
      <c r="K385" s="6"/>
      <c r="L385" s="1"/>
      <c r="S385" s="6"/>
      <c r="T385" s="1"/>
    </row>
    <row r="386" spans="2:20" x14ac:dyDescent="0.5">
      <c r="B386" s="6"/>
      <c r="C386" s="1"/>
      <c r="D386" s="1"/>
      <c r="E386" s="1"/>
      <c r="F386" s="1"/>
      <c r="G386" s="1"/>
      <c r="J386" s="111"/>
      <c r="K386" s="6"/>
      <c r="L386" s="1"/>
      <c r="S386" s="6"/>
      <c r="T386" s="1"/>
    </row>
    <row r="387" spans="2:20" x14ac:dyDescent="0.5">
      <c r="B387" s="6"/>
      <c r="C387" s="1"/>
      <c r="D387" s="1"/>
      <c r="E387" s="1"/>
      <c r="F387" s="1"/>
      <c r="G387" s="1"/>
      <c r="J387" s="111"/>
      <c r="K387" s="6"/>
      <c r="L387" s="1"/>
      <c r="S387" s="6"/>
      <c r="T387" s="1"/>
    </row>
    <row r="388" spans="2:20" x14ac:dyDescent="0.5">
      <c r="B388" s="6"/>
      <c r="C388" s="1"/>
      <c r="D388" s="1"/>
      <c r="E388" s="1"/>
      <c r="F388" s="1"/>
      <c r="G388" s="1"/>
      <c r="J388" s="111"/>
      <c r="K388" s="6"/>
      <c r="L388" s="1"/>
      <c r="S388" s="6"/>
      <c r="T388" s="1"/>
    </row>
    <row r="389" spans="2:20" x14ac:dyDescent="0.5">
      <c r="B389" s="6"/>
      <c r="C389" s="1"/>
      <c r="D389" s="1"/>
      <c r="E389" s="1"/>
      <c r="F389" s="1"/>
      <c r="G389" s="1"/>
      <c r="J389" s="111"/>
      <c r="K389" s="6"/>
      <c r="L389" s="1"/>
      <c r="S389" s="6"/>
      <c r="T389" s="1"/>
    </row>
    <row r="390" spans="2:20" x14ac:dyDescent="0.5">
      <c r="B390" s="6"/>
      <c r="C390" s="1"/>
      <c r="D390" s="1"/>
      <c r="E390" s="1"/>
      <c r="F390" s="1"/>
      <c r="G390" s="1"/>
      <c r="J390" s="111"/>
      <c r="K390" s="6"/>
      <c r="L390" s="1"/>
      <c r="S390" s="6"/>
      <c r="T390" s="1"/>
    </row>
    <row r="391" spans="2:20" x14ac:dyDescent="0.5">
      <c r="B391" s="6"/>
      <c r="C391" s="1"/>
      <c r="D391" s="1"/>
      <c r="E391" s="1"/>
      <c r="F391" s="1"/>
      <c r="G391" s="1"/>
      <c r="J391" s="111"/>
      <c r="K391" s="6"/>
      <c r="L391" s="1"/>
      <c r="S391" s="6"/>
      <c r="T391" s="1"/>
    </row>
    <row r="392" spans="2:20" x14ac:dyDescent="0.5">
      <c r="B392" s="6"/>
      <c r="C392" s="1"/>
      <c r="D392" s="1"/>
      <c r="E392" s="1"/>
      <c r="F392" s="1"/>
      <c r="G392" s="1"/>
      <c r="J392" s="111"/>
      <c r="K392" s="6"/>
      <c r="L392" s="1"/>
      <c r="S392" s="6"/>
      <c r="T392" s="1"/>
    </row>
    <row r="393" spans="2:20" x14ac:dyDescent="0.5">
      <c r="B393" s="6"/>
      <c r="C393" s="1"/>
      <c r="D393" s="1"/>
      <c r="E393" s="1"/>
      <c r="F393" s="1"/>
      <c r="G393" s="1"/>
      <c r="J393" s="111"/>
      <c r="K393" s="6"/>
      <c r="L393" s="1"/>
      <c r="S393" s="6"/>
      <c r="T393" s="1"/>
    </row>
    <row r="394" spans="2:20" x14ac:dyDescent="0.5">
      <c r="B394" s="6"/>
      <c r="C394" s="1"/>
      <c r="D394" s="1"/>
      <c r="E394" s="1"/>
      <c r="F394" s="1"/>
      <c r="G394" s="1"/>
      <c r="J394" s="111"/>
      <c r="K394" s="6"/>
      <c r="L394" s="1"/>
      <c r="S394" s="6"/>
      <c r="T394" s="1"/>
    </row>
    <row r="395" spans="2:20" x14ac:dyDescent="0.5">
      <c r="B395" s="6"/>
      <c r="C395" s="1"/>
      <c r="D395" s="1"/>
      <c r="E395" s="1"/>
      <c r="F395" s="1"/>
      <c r="G395" s="1"/>
      <c r="J395" s="111"/>
      <c r="K395" s="6"/>
      <c r="L395" s="1"/>
      <c r="S395" s="6"/>
      <c r="T395" s="1"/>
    </row>
    <row r="396" spans="2:20" x14ac:dyDescent="0.5">
      <c r="B396" s="6"/>
      <c r="C396" s="1"/>
      <c r="D396" s="1"/>
      <c r="E396" s="1"/>
      <c r="F396" s="1"/>
      <c r="G396" s="1"/>
      <c r="J396" s="111"/>
      <c r="K396" s="6"/>
      <c r="L396" s="1"/>
      <c r="S396" s="6"/>
      <c r="T396" s="1"/>
    </row>
    <row r="397" spans="2:20" x14ac:dyDescent="0.5">
      <c r="B397" s="6"/>
      <c r="C397" s="1"/>
      <c r="D397" s="1"/>
      <c r="E397" s="1"/>
      <c r="F397" s="1"/>
      <c r="G397" s="1"/>
      <c r="J397" s="111"/>
      <c r="K397" s="6"/>
      <c r="L397" s="1"/>
      <c r="S397" s="6"/>
      <c r="T397" s="1"/>
    </row>
    <row r="398" spans="2:20" x14ac:dyDescent="0.5">
      <c r="B398" s="6"/>
      <c r="C398" s="1"/>
      <c r="D398" s="1"/>
      <c r="E398" s="1"/>
      <c r="F398" s="1"/>
      <c r="G398" s="1"/>
      <c r="J398" s="111"/>
      <c r="K398" s="6"/>
      <c r="L398" s="1"/>
      <c r="S398" s="6"/>
      <c r="T398" s="1"/>
    </row>
    <row r="399" spans="2:20" x14ac:dyDescent="0.5">
      <c r="B399" s="6"/>
      <c r="C399" s="1"/>
      <c r="D399" s="1"/>
      <c r="E399" s="1"/>
      <c r="F399" s="1"/>
      <c r="G399" s="1"/>
      <c r="J399" s="111"/>
      <c r="K399" s="6"/>
      <c r="L399" s="1"/>
      <c r="S399" s="6"/>
      <c r="T399" s="1"/>
    </row>
    <row r="400" spans="2:20" x14ac:dyDescent="0.5">
      <c r="B400" s="6"/>
      <c r="C400" s="1"/>
      <c r="D400" s="1"/>
      <c r="E400" s="1"/>
      <c r="F400" s="1"/>
      <c r="G400" s="1"/>
      <c r="J400" s="111"/>
      <c r="K400" s="6"/>
      <c r="L400" s="1"/>
      <c r="S400" s="6"/>
      <c r="T400" s="1"/>
    </row>
    <row r="401" spans="2:20" x14ac:dyDescent="0.5">
      <c r="B401" s="6"/>
      <c r="C401" s="1"/>
      <c r="D401" s="1"/>
      <c r="E401" s="1"/>
      <c r="F401" s="1"/>
      <c r="G401" s="1"/>
      <c r="J401" s="111"/>
      <c r="K401" s="6"/>
      <c r="L401" s="1"/>
      <c r="S401" s="6"/>
      <c r="T401" s="1"/>
    </row>
    <row r="402" spans="2:20" x14ac:dyDescent="0.5">
      <c r="B402" s="6"/>
      <c r="C402" s="1"/>
      <c r="D402" s="1"/>
      <c r="E402" s="1"/>
      <c r="F402" s="1"/>
      <c r="G402" s="1"/>
      <c r="J402" s="111"/>
      <c r="K402" s="6"/>
      <c r="L402" s="1"/>
      <c r="S402" s="6"/>
      <c r="T402" s="1"/>
    </row>
    <row r="403" spans="2:20" x14ac:dyDescent="0.5">
      <c r="B403" s="6"/>
      <c r="C403" s="1"/>
      <c r="D403" s="1"/>
      <c r="E403" s="1"/>
      <c r="F403" s="1"/>
      <c r="G403" s="1"/>
      <c r="J403" s="111"/>
      <c r="K403" s="6"/>
      <c r="L403" s="1"/>
      <c r="S403" s="6"/>
      <c r="T403" s="1"/>
    </row>
    <row r="404" spans="2:20" x14ac:dyDescent="0.5">
      <c r="B404" s="6"/>
      <c r="C404" s="1"/>
      <c r="D404" s="1"/>
      <c r="E404" s="1"/>
      <c r="F404" s="1"/>
      <c r="G404" s="1"/>
      <c r="J404" s="111"/>
      <c r="K404" s="6"/>
      <c r="L404" s="1"/>
      <c r="S404" s="6"/>
      <c r="T404" s="1"/>
    </row>
    <row r="405" spans="2:20" x14ac:dyDescent="0.5">
      <c r="B405" s="6"/>
      <c r="C405" s="1"/>
      <c r="D405" s="1"/>
      <c r="E405" s="1"/>
      <c r="F405" s="1"/>
      <c r="G405" s="1"/>
      <c r="J405" s="111"/>
      <c r="K405" s="6"/>
      <c r="L405" s="1"/>
      <c r="S405" s="6"/>
      <c r="T405" s="1"/>
    </row>
    <row r="406" spans="2:20" x14ac:dyDescent="0.5">
      <c r="B406" s="6"/>
      <c r="C406" s="1"/>
      <c r="D406" s="1"/>
      <c r="E406" s="1"/>
      <c r="F406" s="1"/>
      <c r="G406" s="1"/>
      <c r="J406" s="111"/>
      <c r="K406" s="6"/>
      <c r="L406" s="1"/>
      <c r="S406" s="6"/>
      <c r="T406" s="1"/>
    </row>
    <row r="407" spans="2:20" x14ac:dyDescent="0.5">
      <c r="B407" s="6"/>
      <c r="C407" s="1"/>
      <c r="D407" s="1"/>
      <c r="E407" s="1"/>
      <c r="F407" s="1"/>
      <c r="G407" s="1"/>
      <c r="J407" s="111"/>
      <c r="K407" s="6"/>
      <c r="L407" s="1"/>
      <c r="S407" s="6"/>
      <c r="T407" s="1"/>
    </row>
    <row r="408" spans="2:20" x14ac:dyDescent="0.5">
      <c r="B408" s="6"/>
      <c r="C408" s="1"/>
      <c r="D408" s="1"/>
      <c r="E408" s="1"/>
      <c r="F408" s="1"/>
      <c r="G408" s="1"/>
      <c r="J408" s="111"/>
      <c r="K408" s="6"/>
      <c r="L408" s="1"/>
      <c r="S408" s="6"/>
      <c r="T408" s="1"/>
    </row>
    <row r="409" spans="2:20" x14ac:dyDescent="0.5">
      <c r="B409" s="6"/>
      <c r="C409" s="1"/>
      <c r="D409" s="1"/>
      <c r="E409" s="1"/>
      <c r="F409" s="1"/>
      <c r="G409" s="1"/>
      <c r="J409" s="111"/>
      <c r="K409" s="6"/>
      <c r="L409" s="1"/>
      <c r="S409" s="6"/>
      <c r="T409" s="1"/>
    </row>
    <row r="410" spans="2:20" x14ac:dyDescent="0.5">
      <c r="B410" s="6"/>
      <c r="C410" s="1"/>
      <c r="D410" s="1"/>
      <c r="E410" s="1"/>
      <c r="F410" s="1"/>
      <c r="G410" s="1"/>
      <c r="J410" s="111"/>
      <c r="K410" s="6"/>
      <c r="L410" s="1"/>
      <c r="S410" s="6"/>
      <c r="T410" s="1"/>
    </row>
    <row r="411" spans="2:20" x14ac:dyDescent="0.5">
      <c r="B411" s="6"/>
      <c r="C411" s="1"/>
      <c r="D411" s="1"/>
      <c r="E411" s="1"/>
      <c r="F411" s="1"/>
      <c r="G411" s="1"/>
      <c r="J411" s="111"/>
      <c r="K411" s="6"/>
      <c r="L411" s="1"/>
      <c r="S411" s="6"/>
      <c r="T411" s="1"/>
    </row>
    <row r="412" spans="2:20" x14ac:dyDescent="0.5">
      <c r="B412" s="6"/>
      <c r="C412" s="1"/>
      <c r="D412" s="1"/>
      <c r="E412" s="1"/>
      <c r="F412" s="1"/>
      <c r="G412" s="1"/>
      <c r="J412" s="111"/>
      <c r="K412" s="6"/>
      <c r="L412" s="1"/>
      <c r="S412" s="6"/>
      <c r="T412" s="1"/>
    </row>
    <row r="413" spans="2:20" x14ac:dyDescent="0.5">
      <c r="B413" s="6"/>
      <c r="C413" s="1"/>
      <c r="D413" s="1"/>
      <c r="E413" s="1"/>
      <c r="F413" s="1"/>
      <c r="G413" s="1"/>
      <c r="J413" s="111"/>
      <c r="K413" s="6"/>
      <c r="L413" s="1"/>
      <c r="S413" s="6"/>
      <c r="T413" s="1"/>
    </row>
    <row r="414" spans="2:20" x14ac:dyDescent="0.5">
      <c r="B414" s="6"/>
      <c r="C414" s="1"/>
      <c r="D414" s="1"/>
      <c r="E414" s="1"/>
      <c r="F414" s="1"/>
      <c r="G414" s="1"/>
      <c r="J414" s="111"/>
      <c r="K414" s="6"/>
      <c r="L414" s="1"/>
      <c r="S414" s="6"/>
      <c r="T414" s="1"/>
    </row>
    <row r="415" spans="2:20" x14ac:dyDescent="0.5">
      <c r="B415" s="6"/>
      <c r="C415" s="1"/>
      <c r="D415" s="1"/>
      <c r="E415" s="1"/>
      <c r="F415" s="1"/>
      <c r="G415" s="1"/>
      <c r="J415" s="111"/>
      <c r="K415" s="6"/>
      <c r="L415" s="1"/>
      <c r="S415" s="6"/>
      <c r="T415" s="1"/>
    </row>
    <row r="416" spans="2:20" x14ac:dyDescent="0.5">
      <c r="B416" s="6"/>
      <c r="C416" s="1"/>
      <c r="D416" s="1"/>
      <c r="E416" s="1"/>
      <c r="F416" s="1"/>
      <c r="G416" s="1"/>
      <c r="J416" s="111"/>
      <c r="K416" s="6"/>
      <c r="L416" s="1"/>
      <c r="S416" s="6"/>
      <c r="T416" s="1"/>
    </row>
    <row r="417" spans="2:20" x14ac:dyDescent="0.5">
      <c r="B417" s="6"/>
      <c r="C417" s="1"/>
      <c r="D417" s="1"/>
      <c r="E417" s="1"/>
      <c r="F417" s="1"/>
      <c r="G417" s="1"/>
      <c r="J417" s="111"/>
      <c r="K417" s="6"/>
      <c r="L417" s="1"/>
      <c r="S417" s="6"/>
      <c r="T417" s="1"/>
    </row>
    <row r="418" spans="2:20" x14ac:dyDescent="0.5">
      <c r="B418" s="6"/>
      <c r="C418" s="1"/>
      <c r="D418" s="1"/>
      <c r="E418" s="1"/>
      <c r="F418" s="1"/>
      <c r="G418" s="1"/>
      <c r="J418" s="111"/>
      <c r="K418" s="6"/>
      <c r="L418" s="1"/>
      <c r="S418" s="6"/>
      <c r="T418" s="1"/>
    </row>
    <row r="419" spans="2:20" x14ac:dyDescent="0.5">
      <c r="B419" s="6"/>
      <c r="C419" s="1"/>
      <c r="D419" s="1"/>
      <c r="E419" s="1"/>
      <c r="F419" s="1"/>
      <c r="G419" s="1"/>
      <c r="J419" s="111"/>
      <c r="K419" s="6"/>
      <c r="L419" s="1"/>
      <c r="S419" s="6"/>
      <c r="T419" s="1"/>
    </row>
    <row r="420" spans="2:20" x14ac:dyDescent="0.5">
      <c r="B420" s="6"/>
      <c r="C420" s="1"/>
      <c r="D420" s="1"/>
      <c r="E420" s="1"/>
      <c r="F420" s="1"/>
      <c r="G420" s="1"/>
      <c r="J420" s="111"/>
      <c r="K420" s="6"/>
      <c r="L420" s="1"/>
      <c r="S420" s="6"/>
      <c r="T420" s="1"/>
    </row>
    <row r="421" spans="2:20" x14ac:dyDescent="0.5">
      <c r="B421" s="6"/>
      <c r="C421" s="1"/>
      <c r="D421" s="1"/>
      <c r="E421" s="1"/>
      <c r="F421" s="1"/>
      <c r="G421" s="1"/>
      <c r="J421" s="111"/>
      <c r="K421" s="6"/>
      <c r="L421" s="1"/>
      <c r="S421" s="6"/>
      <c r="T421" s="1"/>
    </row>
    <row r="422" spans="2:20" x14ac:dyDescent="0.5">
      <c r="B422" s="6"/>
      <c r="C422" s="1"/>
      <c r="D422" s="1"/>
      <c r="E422" s="1"/>
      <c r="F422" s="1"/>
      <c r="G422" s="1"/>
      <c r="J422" s="111"/>
      <c r="K422" s="6"/>
      <c r="L422" s="1"/>
      <c r="S422" s="6"/>
      <c r="T422" s="1"/>
    </row>
    <row r="423" spans="2:20" x14ac:dyDescent="0.5">
      <c r="B423" s="6"/>
      <c r="C423" s="1"/>
      <c r="D423" s="1"/>
      <c r="E423" s="1"/>
      <c r="F423" s="1"/>
      <c r="G423" s="1"/>
      <c r="J423" s="111"/>
      <c r="K423" s="6"/>
      <c r="L423" s="1"/>
      <c r="S423" s="6"/>
      <c r="T423" s="1"/>
    </row>
    <row r="424" spans="2:20" x14ac:dyDescent="0.5">
      <c r="B424" s="6"/>
      <c r="C424" s="1"/>
      <c r="D424" s="1"/>
      <c r="E424" s="1"/>
      <c r="F424" s="1"/>
      <c r="G424" s="1"/>
      <c r="J424" s="111"/>
      <c r="K424" s="6"/>
      <c r="L424" s="1"/>
      <c r="S424" s="6"/>
      <c r="T424" s="1"/>
    </row>
    <row r="425" spans="2:20" x14ac:dyDescent="0.5">
      <c r="B425" s="6"/>
      <c r="C425" s="1"/>
      <c r="D425" s="1"/>
      <c r="E425" s="1"/>
      <c r="F425" s="1"/>
      <c r="G425" s="1"/>
      <c r="J425" s="111"/>
      <c r="K425" s="6"/>
      <c r="L425" s="1"/>
      <c r="S425" s="6"/>
      <c r="T425" s="1"/>
    </row>
    <row r="426" spans="2:20" x14ac:dyDescent="0.5">
      <c r="B426" s="6"/>
      <c r="C426" s="1"/>
      <c r="D426" s="1"/>
      <c r="E426" s="1"/>
      <c r="F426" s="1"/>
      <c r="G426" s="1"/>
      <c r="J426" s="111"/>
      <c r="K426" s="6"/>
      <c r="L426" s="1"/>
      <c r="S426" s="6"/>
      <c r="T426" s="1"/>
    </row>
    <row r="427" spans="2:20" x14ac:dyDescent="0.5">
      <c r="B427" s="6"/>
      <c r="C427" s="1"/>
      <c r="D427" s="1"/>
      <c r="E427" s="1"/>
      <c r="F427" s="1"/>
      <c r="G427" s="1"/>
      <c r="J427" s="111"/>
      <c r="K427" s="6"/>
      <c r="L427" s="1"/>
      <c r="S427" s="6"/>
      <c r="T427" s="1"/>
    </row>
    <row r="428" spans="2:20" x14ac:dyDescent="0.5">
      <c r="B428" s="6"/>
      <c r="C428" s="1"/>
      <c r="D428" s="1"/>
      <c r="E428" s="1"/>
      <c r="F428" s="1"/>
      <c r="G428" s="1"/>
      <c r="J428" s="111"/>
      <c r="K428" s="6"/>
      <c r="L428" s="1"/>
      <c r="S428" s="6"/>
      <c r="T428" s="1"/>
    </row>
    <row r="429" spans="2:20" x14ac:dyDescent="0.5">
      <c r="B429" s="6"/>
      <c r="C429" s="1"/>
      <c r="D429" s="1"/>
      <c r="E429" s="1"/>
      <c r="F429" s="1"/>
      <c r="G429" s="1"/>
      <c r="J429" s="111"/>
      <c r="K429" s="6"/>
      <c r="L429" s="1"/>
      <c r="S429" s="6"/>
      <c r="T429" s="1"/>
    </row>
    <row r="430" spans="2:20" x14ac:dyDescent="0.5">
      <c r="B430" s="6"/>
      <c r="C430" s="1"/>
      <c r="D430" s="1"/>
      <c r="E430" s="1"/>
      <c r="F430" s="1"/>
      <c r="G430" s="1"/>
      <c r="J430" s="111"/>
      <c r="K430" s="6"/>
      <c r="L430" s="1"/>
      <c r="S430" s="6"/>
      <c r="T430" s="1"/>
    </row>
    <row r="431" spans="2:20" x14ac:dyDescent="0.5">
      <c r="B431" s="6"/>
      <c r="C431" s="1"/>
      <c r="D431" s="1"/>
      <c r="E431" s="1"/>
      <c r="F431" s="1"/>
      <c r="G431" s="1"/>
      <c r="J431" s="111"/>
      <c r="K431" s="6"/>
      <c r="L431" s="1"/>
      <c r="S431" s="6"/>
      <c r="T431" s="1"/>
    </row>
    <row r="432" spans="2:20" x14ac:dyDescent="0.5">
      <c r="B432" s="6"/>
      <c r="C432" s="1"/>
      <c r="D432" s="1"/>
      <c r="E432" s="1"/>
      <c r="F432" s="1"/>
      <c r="G432" s="1"/>
      <c r="J432" s="111"/>
      <c r="K432" s="6"/>
      <c r="L432" s="1"/>
      <c r="S432" s="6"/>
      <c r="T432" s="1"/>
    </row>
    <row r="433" spans="2:20" x14ac:dyDescent="0.5">
      <c r="B433" s="6"/>
      <c r="C433" s="1"/>
      <c r="D433" s="1"/>
      <c r="E433" s="1"/>
      <c r="F433" s="1"/>
      <c r="G433" s="1"/>
      <c r="J433" s="111"/>
      <c r="K433" s="6"/>
      <c r="L433" s="1"/>
      <c r="S433" s="6"/>
      <c r="T433" s="1"/>
    </row>
    <row r="434" spans="2:20" x14ac:dyDescent="0.5">
      <c r="B434" s="6"/>
      <c r="C434" s="1"/>
      <c r="D434" s="1"/>
      <c r="E434" s="1"/>
      <c r="F434" s="1"/>
      <c r="G434" s="1"/>
      <c r="J434" s="111"/>
      <c r="K434" s="6"/>
      <c r="L434" s="1"/>
      <c r="S434" s="6"/>
      <c r="T434" s="1"/>
    </row>
    <row r="435" spans="2:20" x14ac:dyDescent="0.5">
      <c r="B435" s="6"/>
      <c r="C435" s="1"/>
      <c r="D435" s="1"/>
      <c r="E435" s="1"/>
      <c r="F435" s="1"/>
      <c r="G435" s="1"/>
      <c r="J435" s="111"/>
      <c r="K435" s="6"/>
      <c r="L435" s="1"/>
      <c r="S435" s="6"/>
      <c r="T435" s="1"/>
    </row>
    <row r="436" spans="2:20" x14ac:dyDescent="0.5">
      <c r="B436" s="6"/>
      <c r="C436" s="1"/>
      <c r="D436" s="1"/>
      <c r="E436" s="1"/>
      <c r="F436" s="1"/>
      <c r="G436" s="1"/>
      <c r="J436" s="111"/>
      <c r="K436" s="6"/>
      <c r="L436" s="1"/>
      <c r="S436" s="6"/>
      <c r="T436" s="1"/>
    </row>
    <row r="437" spans="2:20" x14ac:dyDescent="0.5">
      <c r="B437" s="6"/>
      <c r="C437" s="1"/>
      <c r="D437" s="1"/>
      <c r="E437" s="1"/>
      <c r="F437" s="1"/>
      <c r="G437" s="1"/>
      <c r="J437" s="111"/>
      <c r="K437" s="6"/>
      <c r="L437" s="1"/>
      <c r="S437" s="6"/>
      <c r="T437" s="1"/>
    </row>
    <row r="438" spans="2:20" x14ac:dyDescent="0.5">
      <c r="B438" s="6"/>
      <c r="C438" s="1"/>
      <c r="D438" s="1"/>
      <c r="E438" s="1"/>
      <c r="F438" s="1"/>
      <c r="G438" s="1"/>
      <c r="J438" s="111"/>
      <c r="K438" s="6"/>
      <c r="L438" s="1"/>
      <c r="S438" s="6"/>
      <c r="T438" s="1"/>
    </row>
    <row r="439" spans="2:20" x14ac:dyDescent="0.5">
      <c r="B439" s="6"/>
      <c r="C439" s="1"/>
      <c r="D439" s="1"/>
      <c r="E439" s="1"/>
      <c r="F439" s="1"/>
      <c r="G439" s="1"/>
      <c r="J439" s="111"/>
      <c r="K439" s="6"/>
      <c r="L439" s="1"/>
      <c r="S439" s="6"/>
      <c r="T439" s="1"/>
    </row>
    <row r="440" spans="2:20" x14ac:dyDescent="0.5">
      <c r="B440" s="6"/>
      <c r="C440" s="1"/>
      <c r="D440" s="1"/>
      <c r="E440" s="1"/>
      <c r="F440" s="1"/>
      <c r="G440" s="1"/>
      <c r="J440" s="111"/>
      <c r="K440" s="6"/>
      <c r="L440" s="1"/>
      <c r="S440" s="6"/>
      <c r="T440" s="1"/>
    </row>
    <row r="441" spans="2:20" x14ac:dyDescent="0.5">
      <c r="B441" s="6"/>
      <c r="C441" s="1"/>
      <c r="D441" s="1"/>
      <c r="E441" s="1"/>
      <c r="F441" s="1"/>
      <c r="G441" s="1"/>
      <c r="J441" s="111"/>
      <c r="K441" s="6"/>
      <c r="L441" s="1"/>
      <c r="S441" s="6"/>
      <c r="T441" s="1"/>
    </row>
    <row r="442" spans="2:20" x14ac:dyDescent="0.5">
      <c r="B442" s="6"/>
      <c r="C442" s="1"/>
      <c r="D442" s="1"/>
      <c r="E442" s="1"/>
      <c r="F442" s="1"/>
      <c r="G442" s="1"/>
      <c r="J442" s="111"/>
      <c r="K442" s="6"/>
      <c r="L442" s="1"/>
      <c r="S442" s="6"/>
      <c r="T442" s="1"/>
    </row>
    <row r="443" spans="2:20" x14ac:dyDescent="0.5">
      <c r="B443" s="6"/>
      <c r="C443" s="1"/>
      <c r="D443" s="1"/>
      <c r="E443" s="1"/>
      <c r="F443" s="1"/>
      <c r="G443" s="1"/>
      <c r="J443" s="111"/>
      <c r="K443" s="6"/>
      <c r="L443" s="1"/>
      <c r="S443" s="6"/>
      <c r="T443" s="1"/>
    </row>
    <row r="444" spans="2:20" x14ac:dyDescent="0.5">
      <c r="B444" s="6"/>
      <c r="C444" s="1"/>
      <c r="D444" s="1"/>
      <c r="E444" s="1"/>
      <c r="F444" s="1"/>
      <c r="G444" s="1"/>
      <c r="J444" s="111"/>
      <c r="K444" s="6"/>
      <c r="L444" s="1"/>
      <c r="S444" s="6"/>
      <c r="T444" s="1"/>
    </row>
    <row r="445" spans="2:20" x14ac:dyDescent="0.5">
      <c r="B445" s="6"/>
      <c r="C445" s="1"/>
      <c r="D445" s="1"/>
      <c r="E445" s="1"/>
      <c r="F445" s="1"/>
      <c r="G445" s="1"/>
      <c r="J445" s="111"/>
      <c r="K445" s="6"/>
      <c r="L445" s="1"/>
      <c r="S445" s="6"/>
      <c r="T445" s="1"/>
    </row>
    <row r="446" spans="2:20" x14ac:dyDescent="0.5">
      <c r="B446" s="6"/>
      <c r="C446" s="1"/>
      <c r="D446" s="1"/>
      <c r="E446" s="1"/>
      <c r="F446" s="1"/>
      <c r="G446" s="1"/>
      <c r="J446" s="111"/>
      <c r="K446" s="6"/>
      <c r="L446" s="1"/>
      <c r="S446" s="6"/>
      <c r="T446" s="1"/>
    </row>
    <row r="447" spans="2:20" x14ac:dyDescent="0.5">
      <c r="B447" s="6"/>
      <c r="C447" s="1"/>
      <c r="D447" s="1"/>
      <c r="E447" s="1"/>
      <c r="F447" s="1"/>
      <c r="G447" s="1"/>
      <c r="J447" s="111"/>
      <c r="K447" s="6"/>
      <c r="L447" s="1"/>
      <c r="S447" s="6"/>
      <c r="T447" s="1"/>
    </row>
    <row r="448" spans="2:20" x14ac:dyDescent="0.5">
      <c r="B448" s="6"/>
      <c r="C448" s="1"/>
      <c r="D448" s="1"/>
      <c r="E448" s="1"/>
      <c r="F448" s="1"/>
      <c r="G448" s="1"/>
      <c r="J448" s="111"/>
      <c r="K448" s="6"/>
      <c r="L448" s="1"/>
      <c r="S448" s="6"/>
      <c r="T448" s="1"/>
    </row>
    <row r="449" spans="2:20" x14ac:dyDescent="0.5">
      <c r="B449" s="6"/>
      <c r="C449" s="1"/>
      <c r="D449" s="1"/>
      <c r="E449" s="1"/>
      <c r="F449" s="1"/>
      <c r="G449" s="1"/>
      <c r="J449" s="111"/>
      <c r="K449" s="6"/>
      <c r="L449" s="1"/>
      <c r="S449" s="6"/>
      <c r="T449" s="1"/>
    </row>
    <row r="450" spans="2:20" x14ac:dyDescent="0.5">
      <c r="B450" s="6"/>
      <c r="C450" s="1"/>
      <c r="D450" s="1"/>
      <c r="E450" s="1"/>
      <c r="F450" s="1"/>
      <c r="G450" s="1"/>
      <c r="J450" s="111"/>
      <c r="K450" s="6"/>
      <c r="L450" s="1"/>
      <c r="S450" s="6"/>
      <c r="T450" s="1"/>
    </row>
    <row r="451" spans="2:20" x14ac:dyDescent="0.5">
      <c r="B451" s="6"/>
      <c r="C451" s="1"/>
      <c r="D451" s="1"/>
      <c r="E451" s="1"/>
      <c r="F451" s="1"/>
      <c r="G451" s="1"/>
      <c r="J451" s="111"/>
      <c r="K451" s="6"/>
      <c r="L451" s="1"/>
      <c r="S451" s="6"/>
      <c r="T451" s="1"/>
    </row>
    <row r="452" spans="2:20" x14ac:dyDescent="0.5">
      <c r="B452" s="6"/>
      <c r="C452" s="1"/>
      <c r="D452" s="1"/>
      <c r="E452" s="1"/>
      <c r="F452" s="1"/>
      <c r="G452" s="1"/>
      <c r="J452" s="111"/>
      <c r="K452" s="6"/>
      <c r="L452" s="1"/>
      <c r="S452" s="6"/>
      <c r="T452" s="1"/>
    </row>
    <row r="453" spans="2:20" x14ac:dyDescent="0.5">
      <c r="B453" s="6"/>
      <c r="C453" s="1"/>
      <c r="D453" s="1"/>
      <c r="E453" s="1"/>
      <c r="F453" s="1"/>
      <c r="G453" s="1"/>
      <c r="J453" s="111"/>
      <c r="K453" s="6"/>
      <c r="L453" s="1"/>
      <c r="S453" s="6"/>
      <c r="T453" s="1"/>
    </row>
    <row r="454" spans="2:20" x14ac:dyDescent="0.5">
      <c r="B454" s="6"/>
      <c r="C454" s="1"/>
      <c r="D454" s="1"/>
      <c r="E454" s="1"/>
      <c r="F454" s="1"/>
      <c r="G454" s="1"/>
      <c r="J454" s="111"/>
      <c r="K454" s="6"/>
      <c r="L454" s="1"/>
      <c r="S454" s="6"/>
      <c r="T454" s="1"/>
    </row>
    <row r="455" spans="2:20" x14ac:dyDescent="0.5">
      <c r="B455" s="6"/>
      <c r="C455" s="1"/>
      <c r="D455" s="1"/>
      <c r="E455" s="1"/>
      <c r="F455" s="1"/>
      <c r="G455" s="1"/>
      <c r="J455" s="111"/>
      <c r="K455" s="6"/>
      <c r="L455" s="1"/>
      <c r="S455" s="6"/>
      <c r="T455" s="1"/>
    </row>
    <row r="456" spans="2:20" x14ac:dyDescent="0.5">
      <c r="B456" s="6"/>
      <c r="C456" s="1"/>
      <c r="D456" s="1"/>
      <c r="E456" s="1"/>
      <c r="F456" s="1"/>
      <c r="G456" s="1"/>
      <c r="J456" s="111"/>
      <c r="K456" s="6"/>
      <c r="L456" s="1"/>
      <c r="S456" s="6"/>
      <c r="T456" s="1"/>
    </row>
    <row r="457" spans="2:20" x14ac:dyDescent="0.5">
      <c r="B457" s="6"/>
      <c r="C457" s="1"/>
      <c r="D457" s="1"/>
      <c r="E457" s="1"/>
      <c r="F457" s="1"/>
      <c r="G457" s="1"/>
      <c r="J457" s="111"/>
      <c r="K457" s="6"/>
      <c r="L457" s="1"/>
      <c r="S457" s="6"/>
      <c r="T457" s="1"/>
    </row>
    <row r="458" spans="2:20" x14ac:dyDescent="0.5">
      <c r="B458" s="6"/>
      <c r="C458" s="1"/>
      <c r="D458" s="1"/>
      <c r="E458" s="1"/>
      <c r="F458" s="1"/>
      <c r="G458" s="1"/>
      <c r="J458" s="111"/>
      <c r="K458" s="6"/>
      <c r="L458" s="1"/>
      <c r="S458" s="6"/>
      <c r="T458" s="1"/>
    </row>
    <row r="459" spans="2:20" x14ac:dyDescent="0.5">
      <c r="B459" s="6"/>
      <c r="C459" s="1"/>
      <c r="D459" s="1"/>
      <c r="E459" s="1"/>
      <c r="F459" s="1"/>
      <c r="G459" s="1"/>
      <c r="J459" s="111"/>
      <c r="K459" s="6"/>
      <c r="L459" s="1"/>
      <c r="S459" s="6"/>
      <c r="T459" s="1"/>
    </row>
    <row r="460" spans="2:20" x14ac:dyDescent="0.5">
      <c r="B460" s="6"/>
      <c r="C460" s="1"/>
      <c r="D460" s="1"/>
      <c r="E460" s="1"/>
      <c r="F460" s="1"/>
      <c r="G460" s="1"/>
      <c r="J460" s="111"/>
      <c r="K460" s="6"/>
      <c r="L460" s="1"/>
      <c r="S460" s="6"/>
      <c r="T460" s="1"/>
    </row>
    <row r="461" spans="2:20" x14ac:dyDescent="0.5">
      <c r="B461" s="6"/>
      <c r="C461" s="1"/>
      <c r="D461" s="1"/>
      <c r="E461" s="1"/>
      <c r="F461" s="1"/>
      <c r="G461" s="1"/>
      <c r="J461" s="111"/>
      <c r="K461" s="6"/>
      <c r="L461" s="1"/>
      <c r="S461" s="6"/>
      <c r="T461" s="1"/>
    </row>
    <row r="462" spans="2:20" x14ac:dyDescent="0.5">
      <c r="B462" s="6"/>
      <c r="C462" s="1"/>
      <c r="D462" s="1"/>
      <c r="E462" s="1"/>
      <c r="F462" s="1"/>
      <c r="G462" s="1"/>
      <c r="J462" s="111"/>
      <c r="K462" s="6"/>
      <c r="L462" s="1"/>
      <c r="S462" s="6"/>
      <c r="T462" s="1"/>
    </row>
    <row r="463" spans="2:20" x14ac:dyDescent="0.5">
      <c r="B463" s="6"/>
      <c r="C463" s="1"/>
      <c r="D463" s="1"/>
      <c r="E463" s="1"/>
      <c r="F463" s="1"/>
      <c r="G463" s="1"/>
      <c r="J463" s="111"/>
      <c r="K463" s="6"/>
      <c r="L463" s="1"/>
      <c r="S463" s="6"/>
      <c r="T463" s="1"/>
    </row>
    <row r="464" spans="2:20" x14ac:dyDescent="0.5">
      <c r="B464" s="6"/>
      <c r="C464" s="1"/>
      <c r="D464" s="1"/>
      <c r="E464" s="1"/>
      <c r="F464" s="1"/>
      <c r="G464" s="1"/>
      <c r="J464" s="111"/>
      <c r="K464" s="6"/>
      <c r="L464" s="1"/>
      <c r="S464" s="6"/>
      <c r="T464" s="1"/>
    </row>
    <row r="465" spans="2:20" x14ac:dyDescent="0.5">
      <c r="B465" s="6"/>
      <c r="C465" s="1"/>
      <c r="D465" s="1"/>
      <c r="E465" s="1"/>
      <c r="F465" s="1"/>
      <c r="G465" s="1"/>
      <c r="J465" s="111"/>
      <c r="K465" s="6"/>
      <c r="L465" s="1"/>
      <c r="S465" s="6"/>
      <c r="T465" s="1"/>
    </row>
    <row r="466" spans="2:20" x14ac:dyDescent="0.5">
      <c r="B466" s="6"/>
      <c r="C466" s="1"/>
      <c r="D466" s="1"/>
      <c r="E466" s="1"/>
      <c r="F466" s="1"/>
      <c r="G466" s="1"/>
      <c r="J466" s="111"/>
      <c r="K466" s="6"/>
      <c r="L466" s="1"/>
      <c r="S466" s="6"/>
      <c r="T466" s="1"/>
    </row>
    <row r="467" spans="2:20" x14ac:dyDescent="0.5">
      <c r="B467" s="6"/>
      <c r="C467" s="1"/>
      <c r="D467" s="1"/>
      <c r="E467" s="1"/>
      <c r="F467" s="1"/>
      <c r="G467" s="1"/>
      <c r="J467" s="111"/>
      <c r="K467" s="6"/>
      <c r="L467" s="1"/>
      <c r="S467" s="6"/>
      <c r="T467" s="1"/>
    </row>
    <row r="468" spans="2:20" x14ac:dyDescent="0.5">
      <c r="B468" s="6"/>
      <c r="C468" s="1"/>
      <c r="D468" s="1"/>
      <c r="E468" s="1"/>
      <c r="F468" s="1"/>
      <c r="G468" s="1"/>
      <c r="J468" s="111"/>
      <c r="K468" s="6"/>
      <c r="L468" s="1"/>
      <c r="S468" s="6"/>
      <c r="T468" s="1"/>
    </row>
    <row r="469" spans="2:20" x14ac:dyDescent="0.5">
      <c r="B469" s="6"/>
      <c r="C469" s="1"/>
      <c r="D469" s="1"/>
      <c r="E469" s="1"/>
      <c r="F469" s="1"/>
      <c r="G469" s="1"/>
      <c r="J469" s="111"/>
      <c r="K469" s="6"/>
      <c r="L469" s="1"/>
      <c r="S469" s="6"/>
      <c r="T469" s="1"/>
    </row>
    <row r="470" spans="2:20" x14ac:dyDescent="0.5">
      <c r="B470" s="6"/>
      <c r="C470" s="1"/>
      <c r="D470" s="1"/>
      <c r="E470" s="1"/>
      <c r="F470" s="1"/>
      <c r="G470" s="1"/>
      <c r="J470" s="111"/>
      <c r="K470" s="6"/>
      <c r="L470" s="1"/>
      <c r="S470" s="6"/>
      <c r="T470" s="1"/>
    </row>
    <row r="471" spans="2:20" x14ac:dyDescent="0.5">
      <c r="B471" s="6"/>
      <c r="C471" s="1"/>
      <c r="D471" s="1"/>
      <c r="E471" s="1"/>
      <c r="F471" s="1"/>
      <c r="G471" s="1"/>
      <c r="J471" s="111"/>
      <c r="K471" s="6"/>
      <c r="L471" s="1"/>
      <c r="S471" s="6"/>
      <c r="T471" s="1"/>
    </row>
    <row r="472" spans="2:20" x14ac:dyDescent="0.5">
      <c r="B472" s="6"/>
      <c r="C472" s="1"/>
      <c r="D472" s="1"/>
      <c r="E472" s="1"/>
      <c r="F472" s="1"/>
      <c r="G472" s="1"/>
      <c r="J472" s="111"/>
      <c r="K472" s="6"/>
      <c r="L472" s="1"/>
      <c r="S472" s="6"/>
      <c r="T472" s="1"/>
    </row>
    <row r="473" spans="2:20" x14ac:dyDescent="0.5">
      <c r="B473" s="6"/>
      <c r="C473" s="1"/>
      <c r="D473" s="1"/>
      <c r="E473" s="1"/>
      <c r="F473" s="1"/>
      <c r="G473" s="1"/>
      <c r="J473" s="111"/>
      <c r="K473" s="6"/>
      <c r="L473" s="1"/>
      <c r="S473" s="6"/>
      <c r="T473" s="1"/>
    </row>
    <row r="474" spans="2:20" x14ac:dyDescent="0.5">
      <c r="B474" s="6"/>
      <c r="C474" s="1"/>
      <c r="D474" s="1"/>
      <c r="E474" s="1"/>
      <c r="F474" s="1"/>
      <c r="G474" s="1"/>
      <c r="J474" s="111"/>
      <c r="K474" s="6"/>
      <c r="L474" s="1"/>
      <c r="S474" s="6"/>
      <c r="T474" s="1"/>
    </row>
    <row r="475" spans="2:20" x14ac:dyDescent="0.5">
      <c r="B475" s="6"/>
      <c r="C475" s="1"/>
      <c r="D475" s="1"/>
      <c r="E475" s="1"/>
      <c r="F475" s="1"/>
      <c r="G475" s="1"/>
      <c r="J475" s="111"/>
      <c r="K475" s="6"/>
      <c r="L475" s="1"/>
      <c r="S475" s="6"/>
      <c r="T475" s="1"/>
    </row>
    <row r="476" spans="2:20" x14ac:dyDescent="0.5">
      <c r="B476" s="6"/>
      <c r="C476" s="1"/>
      <c r="D476" s="1"/>
      <c r="E476" s="1"/>
      <c r="F476" s="1"/>
      <c r="G476" s="1"/>
      <c r="J476" s="111"/>
      <c r="K476" s="6"/>
      <c r="L476" s="1"/>
      <c r="S476" s="6"/>
      <c r="T476" s="1"/>
    </row>
    <row r="477" spans="2:20" x14ac:dyDescent="0.5">
      <c r="B477" s="6"/>
      <c r="C477" s="1"/>
      <c r="D477" s="1"/>
      <c r="E477" s="1"/>
      <c r="F477" s="1"/>
      <c r="G477" s="1"/>
      <c r="J477" s="111"/>
      <c r="K477" s="6"/>
      <c r="L477" s="1"/>
      <c r="S477" s="6"/>
      <c r="T477" s="1"/>
    </row>
    <row r="478" spans="2:20" x14ac:dyDescent="0.5">
      <c r="B478" s="6"/>
      <c r="C478" s="1"/>
      <c r="D478" s="1"/>
      <c r="E478" s="1"/>
      <c r="F478" s="1"/>
      <c r="G478" s="1"/>
      <c r="J478" s="111"/>
      <c r="K478" s="6"/>
      <c r="L478" s="1"/>
      <c r="S478" s="6"/>
      <c r="T478" s="1"/>
    </row>
    <row r="479" spans="2:20" x14ac:dyDescent="0.5">
      <c r="B479" s="6"/>
      <c r="C479" s="1"/>
      <c r="D479" s="1"/>
      <c r="E479" s="1"/>
      <c r="F479" s="1"/>
      <c r="G479" s="1"/>
      <c r="J479" s="111"/>
      <c r="K479" s="6"/>
      <c r="L479" s="1"/>
      <c r="S479" s="6"/>
      <c r="T479" s="1"/>
    </row>
    <row r="480" spans="2:20" x14ac:dyDescent="0.5">
      <c r="B480" s="6"/>
      <c r="C480" s="1"/>
      <c r="D480" s="1"/>
      <c r="E480" s="1"/>
      <c r="F480" s="1"/>
      <c r="G480" s="1"/>
      <c r="J480" s="111"/>
      <c r="K480" s="6"/>
      <c r="L480" s="1"/>
      <c r="S480" s="6"/>
      <c r="T480" s="1"/>
    </row>
    <row r="481" spans="2:20" x14ac:dyDescent="0.5">
      <c r="B481" s="6"/>
      <c r="C481" s="1"/>
      <c r="D481" s="1"/>
      <c r="E481" s="1"/>
      <c r="F481" s="1"/>
      <c r="G481" s="1"/>
      <c r="J481" s="111"/>
      <c r="K481" s="6"/>
      <c r="L481" s="1"/>
      <c r="S481" s="6"/>
      <c r="T481" s="1"/>
    </row>
    <row r="482" spans="2:20" x14ac:dyDescent="0.5">
      <c r="B482" s="6"/>
      <c r="C482" s="1"/>
      <c r="D482" s="1"/>
      <c r="E482" s="1"/>
      <c r="F482" s="1"/>
      <c r="G482" s="1"/>
      <c r="J482" s="111"/>
      <c r="K482" s="6"/>
      <c r="L482" s="1"/>
      <c r="S482" s="6"/>
      <c r="T482" s="1"/>
    </row>
    <row r="483" spans="2:20" x14ac:dyDescent="0.5">
      <c r="B483" s="6"/>
      <c r="C483" s="1"/>
      <c r="D483" s="1"/>
      <c r="E483" s="1"/>
      <c r="F483" s="1"/>
      <c r="G483" s="1"/>
      <c r="J483" s="111"/>
      <c r="K483" s="6"/>
      <c r="L483" s="1"/>
      <c r="S483" s="6"/>
      <c r="T483" s="1"/>
    </row>
    <row r="484" spans="2:20" x14ac:dyDescent="0.5">
      <c r="B484" s="6"/>
      <c r="C484" s="1"/>
      <c r="D484" s="1"/>
      <c r="E484" s="1"/>
      <c r="F484" s="1"/>
      <c r="G484" s="1"/>
      <c r="J484" s="111"/>
      <c r="K484" s="6"/>
      <c r="L484" s="1"/>
      <c r="S484" s="6"/>
      <c r="T484" s="1"/>
    </row>
    <row r="485" spans="2:20" x14ac:dyDescent="0.5">
      <c r="B485" s="6"/>
      <c r="C485" s="1"/>
      <c r="D485" s="1"/>
      <c r="E485" s="1"/>
      <c r="F485" s="1"/>
      <c r="G485" s="1"/>
      <c r="J485" s="111"/>
      <c r="K485" s="6"/>
      <c r="L485" s="1"/>
      <c r="S485" s="6"/>
      <c r="T485" s="1"/>
    </row>
    <row r="486" spans="2:20" x14ac:dyDescent="0.5">
      <c r="B486" s="6"/>
      <c r="C486" s="1"/>
      <c r="D486" s="1"/>
      <c r="E486" s="1"/>
      <c r="F486" s="1"/>
      <c r="G486" s="1"/>
      <c r="J486" s="111"/>
      <c r="K486" s="6"/>
      <c r="L486" s="1"/>
      <c r="S486" s="6"/>
      <c r="T486" s="1"/>
    </row>
    <row r="487" spans="2:20" x14ac:dyDescent="0.5">
      <c r="B487" s="6"/>
      <c r="C487" s="1"/>
      <c r="D487" s="1"/>
      <c r="E487" s="1"/>
      <c r="F487" s="1"/>
      <c r="G487" s="1"/>
      <c r="J487" s="111"/>
      <c r="K487" s="6"/>
      <c r="L487" s="1"/>
      <c r="S487" s="6"/>
      <c r="T487" s="1"/>
    </row>
    <row r="488" spans="2:20" x14ac:dyDescent="0.5">
      <c r="B488" s="6"/>
      <c r="C488" s="1"/>
      <c r="D488" s="1"/>
      <c r="E488" s="1"/>
      <c r="F488" s="1"/>
      <c r="G488" s="1"/>
      <c r="J488" s="111"/>
      <c r="K488" s="6"/>
      <c r="L488" s="1"/>
      <c r="S488" s="6"/>
      <c r="T488" s="1"/>
    </row>
    <row r="489" spans="2:20" x14ac:dyDescent="0.5">
      <c r="B489" s="6"/>
      <c r="C489" s="1"/>
      <c r="D489" s="1"/>
      <c r="E489" s="1"/>
      <c r="F489" s="1"/>
      <c r="G489" s="1"/>
      <c r="J489" s="111"/>
      <c r="K489" s="6"/>
      <c r="L489" s="1"/>
      <c r="S489" s="6"/>
      <c r="T489" s="1"/>
    </row>
    <row r="490" spans="2:20" x14ac:dyDescent="0.5">
      <c r="B490" s="6"/>
      <c r="C490" s="1"/>
      <c r="D490" s="1"/>
      <c r="E490" s="1"/>
      <c r="F490" s="1"/>
      <c r="G490" s="1"/>
      <c r="J490" s="111"/>
      <c r="K490" s="6"/>
      <c r="L490" s="1"/>
      <c r="S490" s="6"/>
      <c r="T490" s="1"/>
    </row>
    <row r="491" spans="2:20" x14ac:dyDescent="0.5">
      <c r="B491" s="6"/>
      <c r="C491" s="1"/>
      <c r="D491" s="1"/>
      <c r="E491" s="1"/>
      <c r="F491" s="1"/>
      <c r="G491" s="1"/>
      <c r="J491" s="111"/>
      <c r="K491" s="6"/>
      <c r="L491" s="1"/>
      <c r="S491" s="6"/>
      <c r="T491" s="1"/>
    </row>
    <row r="492" spans="2:20" x14ac:dyDescent="0.5">
      <c r="B492" s="6"/>
      <c r="C492" s="1"/>
      <c r="D492" s="1"/>
      <c r="E492" s="1"/>
      <c r="F492" s="1"/>
      <c r="G492" s="1"/>
      <c r="J492" s="111"/>
      <c r="K492" s="6"/>
      <c r="L492" s="1"/>
      <c r="S492" s="6"/>
      <c r="T492" s="1"/>
    </row>
    <row r="493" spans="2:20" x14ac:dyDescent="0.5">
      <c r="B493" s="6"/>
      <c r="C493" s="1"/>
      <c r="D493" s="1"/>
      <c r="E493" s="1"/>
      <c r="F493" s="1"/>
      <c r="G493" s="1"/>
      <c r="J493" s="111"/>
      <c r="K493" s="6"/>
      <c r="L493" s="1"/>
      <c r="S493" s="6"/>
      <c r="T493" s="1"/>
    </row>
    <row r="494" spans="2:20" x14ac:dyDescent="0.5">
      <c r="B494" s="6"/>
      <c r="C494" s="1"/>
      <c r="D494" s="1"/>
      <c r="E494" s="1"/>
      <c r="F494" s="1"/>
      <c r="G494" s="1"/>
      <c r="J494" s="111"/>
      <c r="K494" s="6"/>
      <c r="L494" s="1"/>
      <c r="S494" s="6"/>
      <c r="T494" s="1"/>
    </row>
    <row r="495" spans="2:20" x14ac:dyDescent="0.5">
      <c r="B495" s="6"/>
      <c r="C495" s="1"/>
      <c r="D495" s="1"/>
      <c r="E495" s="1"/>
      <c r="F495" s="1"/>
      <c r="G495" s="1"/>
      <c r="J495" s="111"/>
      <c r="K495" s="6"/>
      <c r="L495" s="1"/>
      <c r="S495" s="6"/>
      <c r="T495" s="1"/>
    </row>
    <row r="496" spans="2:20" x14ac:dyDescent="0.5">
      <c r="B496" s="6"/>
      <c r="C496" s="1"/>
      <c r="D496" s="1"/>
      <c r="E496" s="1"/>
      <c r="F496" s="1"/>
      <c r="G496" s="1"/>
      <c r="J496" s="111"/>
      <c r="K496" s="6"/>
      <c r="L496" s="1"/>
      <c r="S496" s="6"/>
      <c r="T496" s="1"/>
    </row>
    <row r="497" spans="2:20" x14ac:dyDescent="0.5">
      <c r="B497" s="6"/>
      <c r="C497" s="1"/>
      <c r="D497" s="1"/>
      <c r="E497" s="1"/>
      <c r="F497" s="1"/>
      <c r="G497" s="1"/>
      <c r="J497" s="111"/>
      <c r="K497" s="6"/>
      <c r="L497" s="1"/>
      <c r="S497" s="6"/>
      <c r="T497" s="1"/>
    </row>
    <row r="498" spans="2:20" x14ac:dyDescent="0.5">
      <c r="B498" s="6"/>
      <c r="C498" s="1"/>
      <c r="D498" s="1"/>
      <c r="E498" s="1"/>
      <c r="F498" s="1"/>
      <c r="G498" s="1"/>
      <c r="J498" s="111"/>
      <c r="K498" s="6"/>
      <c r="L498" s="1"/>
      <c r="S498" s="6"/>
      <c r="T498" s="1"/>
    </row>
    <row r="499" spans="2:20" x14ac:dyDescent="0.5">
      <c r="B499" s="6"/>
      <c r="C499" s="1"/>
      <c r="D499" s="1"/>
      <c r="E499" s="1"/>
      <c r="F499" s="1"/>
      <c r="G499" s="1"/>
      <c r="J499" s="111"/>
      <c r="K499" s="6"/>
      <c r="L499" s="1"/>
      <c r="S499" s="6"/>
      <c r="T499" s="1"/>
    </row>
    <row r="500" spans="2:20" x14ac:dyDescent="0.5">
      <c r="B500" s="6"/>
      <c r="C500" s="1"/>
      <c r="D500" s="1"/>
      <c r="E500" s="1"/>
      <c r="F500" s="1"/>
      <c r="G500" s="1"/>
      <c r="J500" s="111"/>
      <c r="K500" s="6"/>
      <c r="L500" s="1"/>
      <c r="S500" s="6"/>
      <c r="T500" s="1"/>
    </row>
    <row r="501" spans="2:20" x14ac:dyDescent="0.5">
      <c r="B501" s="6"/>
      <c r="C501" s="1"/>
      <c r="D501" s="1"/>
      <c r="E501" s="1"/>
      <c r="F501" s="1"/>
      <c r="G501" s="1"/>
      <c r="J501" s="111"/>
      <c r="K501" s="6"/>
      <c r="L501" s="1"/>
      <c r="S501" s="6"/>
      <c r="T501" s="1"/>
    </row>
    <row r="502" spans="2:20" x14ac:dyDescent="0.5">
      <c r="B502" s="6"/>
      <c r="C502" s="1"/>
      <c r="D502" s="1"/>
      <c r="E502" s="1"/>
      <c r="F502" s="1"/>
      <c r="G502" s="1"/>
      <c r="J502" s="111"/>
      <c r="K502" s="6"/>
      <c r="L502" s="1"/>
      <c r="S502" s="6"/>
      <c r="T502" s="1"/>
    </row>
    <row r="503" spans="2:20" x14ac:dyDescent="0.5">
      <c r="B503" s="6"/>
      <c r="C503" s="1"/>
      <c r="D503" s="1"/>
      <c r="E503" s="1"/>
      <c r="F503" s="1"/>
      <c r="G503" s="1"/>
      <c r="J503" s="111"/>
      <c r="K503" s="6"/>
      <c r="L503" s="1"/>
      <c r="S503" s="6"/>
      <c r="T503" s="1"/>
    </row>
    <row r="504" spans="2:20" x14ac:dyDescent="0.5">
      <c r="B504" s="6"/>
      <c r="C504" s="1"/>
      <c r="D504" s="1"/>
      <c r="E504" s="1"/>
      <c r="F504" s="1"/>
      <c r="G504" s="1"/>
      <c r="J504" s="111"/>
      <c r="K504" s="6"/>
      <c r="L504" s="1"/>
      <c r="S504" s="6"/>
      <c r="T504" s="1"/>
    </row>
    <row r="505" spans="2:20" x14ac:dyDescent="0.5">
      <c r="B505" s="6"/>
      <c r="C505" s="1"/>
      <c r="D505" s="1"/>
      <c r="E505" s="1"/>
      <c r="F505" s="1"/>
      <c r="G505" s="1"/>
      <c r="J505" s="111"/>
      <c r="K505" s="6"/>
      <c r="L505" s="1"/>
      <c r="S505" s="6"/>
      <c r="T505" s="1"/>
    </row>
    <row r="506" spans="2:20" x14ac:dyDescent="0.5">
      <c r="B506" s="6"/>
      <c r="C506" s="1"/>
      <c r="D506" s="1"/>
      <c r="E506" s="1"/>
      <c r="F506" s="1"/>
      <c r="G506" s="1"/>
      <c r="J506" s="111"/>
      <c r="K506" s="6"/>
      <c r="L506" s="1"/>
      <c r="S506" s="6"/>
      <c r="T506" s="1"/>
    </row>
    <row r="507" spans="2:20" x14ac:dyDescent="0.5">
      <c r="B507" s="6"/>
      <c r="C507" s="1"/>
      <c r="D507" s="1"/>
      <c r="E507" s="1"/>
      <c r="F507" s="1"/>
      <c r="G507" s="1"/>
      <c r="J507" s="111"/>
      <c r="K507" s="6"/>
      <c r="L507" s="1"/>
      <c r="S507" s="6"/>
      <c r="T507" s="1"/>
    </row>
    <row r="508" spans="2:20" x14ac:dyDescent="0.5">
      <c r="B508" s="6"/>
      <c r="C508" s="1"/>
      <c r="D508" s="1"/>
      <c r="E508" s="1"/>
      <c r="F508" s="1"/>
      <c r="G508" s="1"/>
      <c r="J508" s="111"/>
      <c r="K508" s="6"/>
      <c r="L508" s="1"/>
      <c r="S508" s="6"/>
      <c r="T508" s="1"/>
    </row>
  </sheetData>
  <sheetProtection algorithmName="SHA-512" hashValue="iy/CHzxHGOgsQYNkpqBsUV1d9v8CPRDIeul4uPlona/6+im/NLqyHr52HpHpF40T7R9vfcUBTijhyKJpdeBz5A==" saltValue="7CdTyV5auPxbtkuKwcT/pQ==" spinCount="100000" sheet="1" objects="1" scenarios="1" selectLockedCells="1"/>
  <mergeCells count="6">
    <mergeCell ref="X12:Y12"/>
    <mergeCell ref="C12:G12"/>
    <mergeCell ref="H12:I12"/>
    <mergeCell ref="L12:O12"/>
    <mergeCell ref="P12:Q12"/>
    <mergeCell ref="T12:W12"/>
  </mergeCells>
  <conditionalFormatting sqref="H13:I13 P13:Q13 X13:Y13">
    <cfRule type="cellIs" dxfId="74" priority="10" operator="equal">
      <formula>$B$2</formula>
    </cfRule>
  </conditionalFormatting>
  <conditionalFormatting sqref="P14:Q14 X14:Y14">
    <cfRule type="expression" dxfId="73" priority="9">
      <formula>$B$2=P13</formula>
    </cfRule>
  </conditionalFormatting>
  <conditionalFormatting sqref="C14:G44">
    <cfRule type="expression" dxfId="72" priority="8">
      <formula>AND($B$11&lt;&gt;$B14,$B$10&gt;0)</formula>
    </cfRule>
  </conditionalFormatting>
  <conditionalFormatting sqref="B14:B44">
    <cfRule type="cellIs" dxfId="71" priority="7" operator="equal">
      <formula>$B$11</formula>
    </cfRule>
  </conditionalFormatting>
  <conditionalFormatting sqref="K14:K29">
    <cfRule type="cellIs" dxfId="70" priority="6" operator="equal">
      <formula>$K$11</formula>
    </cfRule>
  </conditionalFormatting>
  <conditionalFormatting sqref="S14:S29">
    <cfRule type="cellIs" dxfId="69" priority="5" operator="equal">
      <formula>$S$11</formula>
    </cfRule>
  </conditionalFormatting>
  <conditionalFormatting sqref="L14:O29">
    <cfRule type="expression" dxfId="68" priority="3">
      <formula>AND($K14&lt;&gt;$K$11,$K$10&gt;0)</formula>
    </cfRule>
  </conditionalFormatting>
  <conditionalFormatting sqref="T14:W29">
    <cfRule type="expression" dxfId="67" priority="2">
      <formula>AND($S14&lt;&gt;$S$11,$S$10&gt;0)</formula>
    </cfRule>
  </conditionalFormatting>
  <conditionalFormatting sqref="H14:I44">
    <cfRule type="expression" dxfId="66" priority="11">
      <formula>AND($B$11=$B14,$B$2=H$13)</formula>
    </cfRule>
    <cfRule type="cellIs" dxfId="65" priority="12" operator="equal">
      <formula>$J14</formula>
    </cfRule>
  </conditionalFormatting>
  <conditionalFormatting sqref="P14:Q29">
    <cfRule type="expression" dxfId="64" priority="13">
      <formula>AND($K$11=$K14,P$13=$B$2)</formula>
    </cfRule>
  </conditionalFormatting>
  <conditionalFormatting sqref="P15:Q29">
    <cfRule type="cellIs" dxfId="63" priority="14" operator="equal">
      <formula>$R15</formula>
    </cfRule>
  </conditionalFormatting>
  <conditionalFormatting sqref="X14:Y29">
    <cfRule type="expression" dxfId="62" priority="15">
      <formula>AND($S14=$S$11,X$13=$B$2)</formula>
    </cfRule>
  </conditionalFormatting>
  <conditionalFormatting sqref="X15:Y29">
    <cfRule type="cellIs" dxfId="61" priority="16" operator="equal">
      <formula>$Z15</formula>
    </cfRule>
  </conditionalFormatting>
  <dataValidations count="5">
    <dataValidation type="list" allowBlank="1" showInputMessage="1" showErrorMessage="1" sqref="B2" xr:uid="{B25E0FA1-C661-44BE-81D3-C4176FC4A3AA}">
      <formula1>$H$13:$I$13</formula1>
    </dataValidation>
    <dataValidation type="list" allowBlank="1" showInputMessage="1" showErrorMessage="1" sqref="S10" xr:uid="{6770E780-144D-4AB1-BAF3-B05CF2FE9613}">
      <formula1>$Z$14:$Z$29</formula1>
    </dataValidation>
    <dataValidation type="list" allowBlank="1" showInputMessage="1" showErrorMessage="1" sqref="K10" xr:uid="{585FCAE2-A027-495E-B0C8-8381D705826E}">
      <formula1>$R$14:$R$29</formula1>
    </dataValidation>
    <dataValidation allowBlank="1" showInputMessage="1" showErrorMessage="1" errorTitle="Select the amp rating" error="Possible values are:_x000a_10_x000a_25_x000a_60_x000a_100_x000a_125" sqref="B11 S11 K11" xr:uid="{1C962CCD-BA14-4B85-85DC-B14DFA91CA19}"/>
    <dataValidation type="list" allowBlank="1" showInputMessage="1" showErrorMessage="1" sqref="B10" xr:uid="{AE059C73-3A3F-46EA-9CF1-AA6B840A7A51}">
      <formula1>$J$14:$J$44</formula1>
    </dataValidation>
  </dataValidations>
  <pageMargins left="0.7" right="0.7" top="0.75" bottom="0.75" header="0.3" footer="0.3"/>
  <pageSetup scale="39" orientation="landscape" r:id="rId1"/>
  <headerFooter>
    <oddHeader>&amp;L&amp;"ABB Logo,Plain"&amp;40&amp;KFF0000ABB&amp;24&amp;KFF0000
&amp;"-,Regular"&amp;18&amp;KFF0000___</oddHeader>
    <oddFooter>&amp;F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9D6A4-AF94-464A-995A-7CF889DD7DCA}">
  <sheetPr>
    <pageSetUpPr fitToPage="1"/>
  </sheetPr>
  <dimension ref="B1:AG508"/>
  <sheetViews>
    <sheetView showGridLines="0" zoomScale="70" zoomScaleNormal="70" workbookViewId="0">
      <pane ySplit="13" topLeftCell="A14" activePane="bottomLeft" state="frozen"/>
      <selection activeCell="B1" sqref="B1"/>
      <selection pane="bottomLeft" activeCell="B2" sqref="B2"/>
    </sheetView>
  </sheetViews>
  <sheetFormatPr defaultColWidth="9.1796875" defaultRowHeight="21" x14ac:dyDescent="0.5"/>
  <cols>
    <col min="1" max="1" width="1.81640625" style="3" customWidth="1"/>
    <col min="2" max="2" width="12.1796875" style="7" customWidth="1"/>
    <col min="3" max="7" width="3" style="2" customWidth="1"/>
    <col min="8" max="9" width="8.453125" style="8" bestFit="1" customWidth="1"/>
    <col min="10" max="10" width="15.81640625" style="107" customWidth="1"/>
    <col min="11" max="11" width="12.1796875" style="7" customWidth="1"/>
    <col min="12" max="15" width="3" style="3" customWidth="1"/>
    <col min="16" max="17" width="8.26953125" style="3" customWidth="1"/>
    <col min="18" max="18" width="15.81640625" style="112" customWidth="1"/>
    <col min="19" max="19" width="12.1796875" style="7" customWidth="1"/>
    <col min="20" max="23" width="3" style="3" customWidth="1"/>
    <col min="24" max="25" width="9.26953125" style="3" customWidth="1"/>
    <col min="26" max="26" width="15.81640625" style="112" customWidth="1"/>
    <col min="27" max="27" width="12.1796875" style="3" customWidth="1"/>
    <col min="28" max="30" width="3" style="3" customWidth="1"/>
    <col min="31" max="31" width="8.453125" style="3" bestFit="1" customWidth="1"/>
    <col min="32" max="32" width="9.81640625" style="3" bestFit="1" customWidth="1"/>
    <col min="33" max="33" width="9.1796875" style="112"/>
    <col min="34" max="16384" width="9.1796875" style="3"/>
  </cols>
  <sheetData>
    <row r="1" spans="2:33" ht="21.5" thickBot="1" x14ac:dyDescent="0.55000000000000004"/>
    <row r="2" spans="2:33" s="165" customFormat="1" ht="21.5" thickBot="1" x14ac:dyDescent="0.55000000000000004">
      <c r="B2" s="146"/>
      <c r="C2" s="9" t="s">
        <v>142</v>
      </c>
      <c r="D2" s="166"/>
      <c r="E2" s="166"/>
      <c r="F2" s="166"/>
      <c r="G2" s="166"/>
      <c r="I2" s="8"/>
      <c r="J2" s="167"/>
      <c r="R2" s="168"/>
      <c r="Z2" s="168"/>
      <c r="AG2" s="168"/>
    </row>
    <row r="3" spans="2:33" s="171" customFormat="1" ht="26" x14ac:dyDescent="0.6">
      <c r="C3" s="172"/>
      <c r="D3" s="172"/>
      <c r="E3" s="172"/>
      <c r="F3" s="172"/>
      <c r="G3" s="172"/>
      <c r="H3" s="172"/>
      <c r="I3" s="172"/>
      <c r="J3" s="172"/>
      <c r="K3" s="172"/>
      <c r="L3" s="172"/>
      <c r="M3" s="172"/>
      <c r="N3" s="172"/>
      <c r="O3" s="172"/>
      <c r="P3" s="172"/>
      <c r="Q3" s="172"/>
      <c r="R3" s="172"/>
      <c r="S3" s="172"/>
      <c r="T3" s="172"/>
      <c r="U3" s="172"/>
      <c r="V3" s="172"/>
      <c r="W3" s="172"/>
      <c r="X3" s="172"/>
      <c r="Y3" s="172"/>
      <c r="Z3" s="172"/>
    </row>
    <row r="4" spans="2:33" s="171" customFormat="1" ht="26" x14ac:dyDescent="0.6">
      <c r="C4" s="172"/>
      <c r="D4" s="172"/>
      <c r="E4" s="172"/>
      <c r="F4" s="172"/>
      <c r="G4" s="172"/>
      <c r="H4" s="172"/>
      <c r="I4" s="172"/>
      <c r="J4" s="172"/>
      <c r="K4" s="172"/>
      <c r="L4" s="172"/>
      <c r="M4" s="172"/>
      <c r="N4" s="172"/>
      <c r="O4" s="172"/>
      <c r="P4" s="172"/>
      <c r="Q4" s="172"/>
      <c r="R4" s="172"/>
      <c r="S4" s="172"/>
      <c r="T4" s="172"/>
      <c r="U4" s="172"/>
      <c r="V4" s="172"/>
      <c r="W4" s="172"/>
      <c r="X4" s="172"/>
      <c r="Y4" s="172"/>
      <c r="Z4" s="172"/>
    </row>
    <row r="5" spans="2:33" s="171" customFormat="1" ht="26" x14ac:dyDescent="0.6">
      <c r="C5" s="172"/>
      <c r="D5" s="172"/>
      <c r="E5" s="172"/>
      <c r="F5" s="172"/>
      <c r="G5" s="172"/>
      <c r="H5" s="172"/>
      <c r="I5" s="172"/>
      <c r="J5" s="172"/>
      <c r="K5" s="172"/>
      <c r="L5" s="172"/>
      <c r="M5" s="172"/>
      <c r="N5" s="172"/>
      <c r="O5" s="172"/>
      <c r="P5" s="172"/>
      <c r="Q5" s="172"/>
      <c r="R5" s="172"/>
      <c r="S5" s="172"/>
      <c r="T5" s="172"/>
      <c r="U5" s="172"/>
      <c r="V5" s="172"/>
      <c r="W5" s="172"/>
      <c r="X5" s="172"/>
      <c r="Y5" s="172"/>
      <c r="Z5" s="172"/>
    </row>
    <row r="6" spans="2:33" s="171" customFormat="1" ht="26" x14ac:dyDescent="0.6">
      <c r="C6" s="172"/>
      <c r="D6" s="172"/>
      <c r="E6" s="172"/>
      <c r="F6" s="172"/>
      <c r="G6" s="172"/>
      <c r="H6" s="172"/>
      <c r="I6" s="172"/>
      <c r="J6" s="172"/>
      <c r="K6" s="172"/>
      <c r="L6" s="172"/>
      <c r="M6" s="172"/>
      <c r="N6" s="172"/>
      <c r="O6" s="172"/>
      <c r="P6" s="172"/>
      <c r="Q6" s="172"/>
      <c r="R6" s="172"/>
      <c r="S6" s="172"/>
      <c r="T6" s="172"/>
      <c r="U6" s="172"/>
      <c r="V6" s="172"/>
      <c r="W6" s="172"/>
      <c r="X6" s="172"/>
      <c r="Y6" s="172"/>
      <c r="Z6" s="172"/>
    </row>
    <row r="7" spans="2:33" s="171" customFormat="1" ht="26" x14ac:dyDescent="0.6">
      <c r="C7" s="172"/>
      <c r="D7" s="172"/>
      <c r="E7" s="172"/>
      <c r="F7" s="172"/>
      <c r="G7" s="172"/>
      <c r="H7" s="172"/>
      <c r="I7" s="172"/>
      <c r="J7" s="172"/>
      <c r="K7" s="172"/>
      <c r="L7" s="172"/>
      <c r="M7" s="172"/>
      <c r="N7" s="172"/>
      <c r="O7" s="172"/>
      <c r="P7" s="172"/>
      <c r="Q7" s="172"/>
      <c r="R7" s="172"/>
      <c r="S7" s="172"/>
      <c r="T7" s="172"/>
      <c r="U7" s="172"/>
      <c r="V7" s="172"/>
      <c r="W7" s="172"/>
      <c r="X7" s="172"/>
      <c r="Y7" s="172"/>
      <c r="Z7" s="172"/>
    </row>
    <row r="8" spans="2:33" s="171" customFormat="1" ht="26" x14ac:dyDescent="0.6">
      <c r="C8" s="172"/>
      <c r="D8" s="172"/>
      <c r="E8" s="172"/>
      <c r="F8" s="172"/>
      <c r="G8" s="172"/>
      <c r="H8" s="172"/>
      <c r="I8" s="172"/>
      <c r="J8" s="172"/>
      <c r="K8" s="172"/>
      <c r="L8" s="172"/>
      <c r="M8" s="172"/>
      <c r="N8" s="172"/>
      <c r="O8" s="172"/>
      <c r="P8" s="172"/>
      <c r="Q8" s="172"/>
      <c r="R8" s="172"/>
      <c r="S8" s="172"/>
      <c r="T8" s="172"/>
      <c r="U8" s="172"/>
      <c r="V8" s="172"/>
      <c r="W8" s="172"/>
      <c r="X8" s="172"/>
      <c r="Y8" s="172"/>
      <c r="Z8" s="172"/>
    </row>
    <row r="9" spans="2:33" s="171" customFormat="1" ht="26.5" thickBot="1" x14ac:dyDescent="0.65">
      <c r="C9" s="172"/>
      <c r="D9" s="172"/>
      <c r="E9" s="172"/>
      <c r="F9" s="172"/>
      <c r="G9" s="172"/>
      <c r="H9" s="172"/>
      <c r="I9" s="172"/>
      <c r="J9" s="172"/>
      <c r="K9" s="172"/>
      <c r="L9" s="172"/>
      <c r="M9" s="172"/>
      <c r="N9" s="172"/>
      <c r="O9" s="172"/>
      <c r="P9" s="172"/>
      <c r="Q9" s="172"/>
      <c r="R9" s="172"/>
      <c r="S9" s="172"/>
      <c r="T9" s="172"/>
      <c r="U9" s="172"/>
      <c r="V9" s="172"/>
      <c r="W9" s="172"/>
      <c r="X9" s="172"/>
      <c r="Y9" s="172"/>
      <c r="Z9" s="172"/>
    </row>
    <row r="10" spans="2:33" s="165" customFormat="1" ht="21.5" thickBot="1" x14ac:dyDescent="0.55000000000000004">
      <c r="B10" s="146"/>
      <c r="C10" s="9" t="s">
        <v>18</v>
      </c>
      <c r="D10" s="166"/>
      <c r="E10" s="166"/>
      <c r="F10" s="166"/>
      <c r="G10" s="166"/>
      <c r="I10" s="8"/>
      <c r="J10" s="167"/>
      <c r="K10" s="146"/>
      <c r="L10" s="9" t="s">
        <v>163</v>
      </c>
      <c r="R10" s="168"/>
      <c r="S10" s="146"/>
      <c r="T10" s="9" t="s">
        <v>164</v>
      </c>
      <c r="Z10" s="168"/>
      <c r="AA10" s="146"/>
      <c r="AB10" s="9" t="s">
        <v>19</v>
      </c>
      <c r="AG10" s="168"/>
    </row>
    <row r="11" spans="2:33" s="112" customFormat="1" ht="21.5" thickBot="1" x14ac:dyDescent="0.55000000000000004">
      <c r="B11" s="142">
        <f>IFERROR(B10/$B$2,0)</f>
        <v>0</v>
      </c>
      <c r="C11" s="143" t="s">
        <v>8</v>
      </c>
      <c r="D11" s="144"/>
      <c r="E11" s="144"/>
      <c r="F11" s="144"/>
      <c r="G11" s="144"/>
      <c r="I11" s="145"/>
      <c r="J11" s="107"/>
      <c r="K11" s="142">
        <f>IFERROR(K10/$B$2,K10)</f>
        <v>0</v>
      </c>
      <c r="L11" s="143" t="s">
        <v>8</v>
      </c>
      <c r="S11" s="142">
        <f>IFERROR(S10/$B$2,S10)</f>
        <v>0</v>
      </c>
      <c r="T11" s="143" t="s">
        <v>8</v>
      </c>
      <c r="AA11" s="142">
        <f>IFERROR(AA10/$B$2,AA10)</f>
        <v>0</v>
      </c>
      <c r="AB11" s="143" t="s">
        <v>8</v>
      </c>
    </row>
    <row r="12" spans="2:33" ht="21.75" customHeight="1" thickBot="1" x14ac:dyDescent="0.55000000000000004">
      <c r="B12" s="116" t="s">
        <v>3</v>
      </c>
      <c r="C12" s="368" t="s">
        <v>29</v>
      </c>
      <c r="D12" s="369"/>
      <c r="E12" s="369"/>
      <c r="F12" s="369"/>
      <c r="G12" s="370"/>
      <c r="H12" s="362" t="s">
        <v>141</v>
      </c>
      <c r="I12" s="364"/>
      <c r="K12" s="116" t="str">
        <f>$B$12</f>
        <v>XT6</v>
      </c>
      <c r="L12" s="365" t="s">
        <v>15</v>
      </c>
      <c r="M12" s="366"/>
      <c r="N12" s="366"/>
      <c r="O12" s="367"/>
      <c r="P12" s="362" t="s">
        <v>165</v>
      </c>
      <c r="Q12" s="364"/>
      <c r="S12" s="116" t="str">
        <f>$B$12</f>
        <v>XT6</v>
      </c>
      <c r="T12" s="365" t="s">
        <v>15</v>
      </c>
      <c r="U12" s="366"/>
      <c r="V12" s="366"/>
      <c r="W12" s="367"/>
      <c r="X12" s="362" t="s">
        <v>166</v>
      </c>
      <c r="Y12" s="364"/>
      <c r="AA12" s="116" t="str">
        <f>$B$12</f>
        <v>XT6</v>
      </c>
      <c r="AB12" s="371" t="s">
        <v>15</v>
      </c>
      <c r="AC12" s="372"/>
      <c r="AD12" s="373"/>
      <c r="AE12" s="362" t="s">
        <v>167</v>
      </c>
      <c r="AF12" s="364"/>
    </row>
    <row r="13" spans="2:33" s="134" customFormat="1" ht="39.75" customHeight="1" thickBot="1" x14ac:dyDescent="0.4">
      <c r="B13" s="135" t="s">
        <v>5</v>
      </c>
      <c r="C13" s="16">
        <v>0.02</v>
      </c>
      <c r="D13" s="17">
        <v>0.04</v>
      </c>
      <c r="E13" s="17">
        <v>0.08</v>
      </c>
      <c r="F13" s="17">
        <v>0.16</v>
      </c>
      <c r="G13" s="18">
        <v>0.32</v>
      </c>
      <c r="H13" s="28">
        <v>600</v>
      </c>
      <c r="I13" s="30">
        <v>800</v>
      </c>
      <c r="J13" s="136">
        <f>IFERROR(MATCH($B$2,H13:I13,0),6)</f>
        <v>6</v>
      </c>
      <c r="K13" s="93" t="s">
        <v>5</v>
      </c>
      <c r="L13" s="35">
        <v>1</v>
      </c>
      <c r="M13" s="26">
        <v>1.5</v>
      </c>
      <c r="N13" s="26">
        <v>2</v>
      </c>
      <c r="O13" s="36">
        <v>5.5</v>
      </c>
      <c r="P13" s="34">
        <f>H13</f>
        <v>600</v>
      </c>
      <c r="Q13" s="32">
        <f>I13</f>
        <v>800</v>
      </c>
      <c r="R13" s="136">
        <f>IFERROR(MATCH($B$2,P13:Q13,0),6)</f>
        <v>6</v>
      </c>
      <c r="S13" s="93" t="s">
        <v>5</v>
      </c>
      <c r="T13" s="35">
        <v>1</v>
      </c>
      <c r="U13" s="26">
        <v>1.5</v>
      </c>
      <c r="V13" s="26">
        <v>2</v>
      </c>
      <c r="W13" s="36">
        <v>5.5</v>
      </c>
      <c r="X13" s="34">
        <f>H13</f>
        <v>600</v>
      </c>
      <c r="Y13" s="32">
        <f>I13</f>
        <v>800</v>
      </c>
      <c r="Z13" s="136">
        <f>IFERROR(MATCH($B$2,X13:Y13,0),6)</f>
        <v>6</v>
      </c>
      <c r="AA13" s="133" t="s">
        <v>5</v>
      </c>
      <c r="AB13" s="16">
        <v>0.2</v>
      </c>
      <c r="AC13" s="17">
        <v>0.25</v>
      </c>
      <c r="AD13" s="18">
        <v>0.55000000000000004</v>
      </c>
      <c r="AE13" s="28">
        <f>H13</f>
        <v>600</v>
      </c>
      <c r="AF13" s="30">
        <f>I13</f>
        <v>800</v>
      </c>
      <c r="AG13" s="136">
        <f>IFERROR(MATCH($B$2,AE13:AF13,0),6)</f>
        <v>6</v>
      </c>
    </row>
    <row r="14" spans="2:33" ht="30" customHeight="1" x14ac:dyDescent="0.35">
      <c r="B14" s="123">
        <v>0.4</v>
      </c>
      <c r="C14" s="10" t="s">
        <v>6</v>
      </c>
      <c r="D14" s="4" t="s">
        <v>6</v>
      </c>
      <c r="E14" s="4" t="s">
        <v>6</v>
      </c>
      <c r="F14" s="4" t="s">
        <v>6</v>
      </c>
      <c r="G14" s="11" t="s">
        <v>6</v>
      </c>
      <c r="H14" s="90">
        <f>$B14*H$13</f>
        <v>240</v>
      </c>
      <c r="I14" s="74">
        <f t="shared" ref="I14:I44" si="0">$B14*I$13</f>
        <v>320</v>
      </c>
      <c r="J14" s="109" cm="1">
        <f t="array" ref="J14">IFERROR(INDEX(H14:I14,1,J$13),0)</f>
        <v>0</v>
      </c>
      <c r="K14" s="66" t="s">
        <v>9</v>
      </c>
      <c r="L14" s="118" t="s">
        <v>6</v>
      </c>
      <c r="M14" s="23" t="s">
        <v>6</v>
      </c>
      <c r="N14" s="23" t="s">
        <v>6</v>
      </c>
      <c r="O14" s="119" t="s">
        <v>6</v>
      </c>
      <c r="P14" s="24" t="s">
        <v>9</v>
      </c>
      <c r="Q14" s="25" t="s">
        <v>9</v>
      </c>
      <c r="R14" s="109" cm="1">
        <f t="array" ref="R14">IFERROR(INDEX(P14:Q14,1,R$13),0)</f>
        <v>0</v>
      </c>
      <c r="S14" s="66" t="s">
        <v>9</v>
      </c>
      <c r="T14" s="118" t="s">
        <v>6</v>
      </c>
      <c r="U14" s="23" t="s">
        <v>6</v>
      </c>
      <c r="V14" s="23" t="s">
        <v>6</v>
      </c>
      <c r="W14" s="119" t="s">
        <v>6</v>
      </c>
      <c r="X14" s="24" t="s">
        <v>9</v>
      </c>
      <c r="Y14" s="25" t="s">
        <v>9</v>
      </c>
      <c r="Z14" s="107" cm="1">
        <f t="array" ref="Z14">IFERROR(INDEX(X14:Y14,1,Z$13),0)</f>
        <v>0</v>
      </c>
      <c r="AA14" s="127" t="s">
        <v>9</v>
      </c>
      <c r="AB14" s="10" t="s">
        <v>6</v>
      </c>
      <c r="AC14" s="4" t="s">
        <v>6</v>
      </c>
      <c r="AD14" s="11" t="s">
        <v>6</v>
      </c>
      <c r="AE14" s="20" t="s">
        <v>9</v>
      </c>
      <c r="AF14" s="21" t="s">
        <v>9</v>
      </c>
      <c r="AG14" s="107" cm="1">
        <f t="array" ref="AG14">IFERROR(INDEX(AE14:AF14,1,AG$13),0)</f>
        <v>0</v>
      </c>
    </row>
    <row r="15" spans="2:33" ht="30" customHeight="1" x14ac:dyDescent="0.35">
      <c r="B15" s="124">
        <v>0.42000000000000004</v>
      </c>
      <c r="C15" s="12" t="s">
        <v>7</v>
      </c>
      <c r="D15" s="5" t="s">
        <v>6</v>
      </c>
      <c r="E15" s="5" t="s">
        <v>6</v>
      </c>
      <c r="F15" s="5" t="s">
        <v>6</v>
      </c>
      <c r="G15" s="13" t="s">
        <v>6</v>
      </c>
      <c r="H15" s="91">
        <f t="shared" ref="H15:H44" si="1">$B15*H$13</f>
        <v>252.00000000000003</v>
      </c>
      <c r="I15" s="75">
        <f t="shared" si="0"/>
        <v>336.00000000000006</v>
      </c>
      <c r="J15" s="109" cm="1">
        <f t="array" ref="J15">IFERROR(INDEX(H15:I15,1,J$13),0)</f>
        <v>0</v>
      </c>
      <c r="K15" s="67">
        <v>1</v>
      </c>
      <c r="L15" s="12" t="s">
        <v>7</v>
      </c>
      <c r="M15" s="5" t="s">
        <v>6</v>
      </c>
      <c r="N15" s="5" t="s">
        <v>6</v>
      </c>
      <c r="O15" s="13" t="s">
        <v>6</v>
      </c>
      <c r="P15" s="52">
        <f>$K15*P$13</f>
        <v>600</v>
      </c>
      <c r="Q15" s="54">
        <f t="shared" ref="Q15:Q29" si="2">$K15*Q$13</f>
        <v>800</v>
      </c>
      <c r="R15" s="107" cm="1">
        <f t="array" ref="R15">IFERROR(INDEX(P15:Q15,1,R$13),0)</f>
        <v>0</v>
      </c>
      <c r="S15" s="67">
        <v>1</v>
      </c>
      <c r="T15" s="12" t="s">
        <v>7</v>
      </c>
      <c r="U15" s="5" t="s">
        <v>6</v>
      </c>
      <c r="V15" s="5" t="s">
        <v>6</v>
      </c>
      <c r="W15" s="13" t="s">
        <v>6</v>
      </c>
      <c r="X15" s="52">
        <f>$S15*X$13</f>
        <v>600</v>
      </c>
      <c r="Y15" s="54">
        <f t="shared" ref="Y15:Y29" si="3">$S15*Y$13</f>
        <v>800</v>
      </c>
      <c r="Z15" s="107" cm="1">
        <f t="array" ref="Z15">IFERROR(INDEX(X15:Y15,1,Z$13),0)</f>
        <v>0</v>
      </c>
      <c r="AA15" s="128">
        <v>0.2</v>
      </c>
      <c r="AB15" s="12" t="s">
        <v>7</v>
      </c>
      <c r="AC15" s="5" t="s">
        <v>6</v>
      </c>
      <c r="AD15" s="13" t="s">
        <v>6</v>
      </c>
      <c r="AE15" s="82">
        <f>$AA15*AE$13</f>
        <v>120</v>
      </c>
      <c r="AF15" s="88">
        <f t="shared" ref="AF15:AF21" si="4">$AA15*AF$13</f>
        <v>160</v>
      </c>
      <c r="AG15" s="107" cm="1">
        <f t="array" ref="AG15">IFERROR(INDEX(AE15:AF15,1,AG$13),0)</f>
        <v>0</v>
      </c>
    </row>
    <row r="16" spans="2:33" ht="30" customHeight="1" x14ac:dyDescent="0.35">
      <c r="B16" s="124">
        <v>0.44</v>
      </c>
      <c r="C16" s="12" t="s">
        <v>6</v>
      </c>
      <c r="D16" s="5" t="s">
        <v>7</v>
      </c>
      <c r="E16" s="5" t="s">
        <v>6</v>
      </c>
      <c r="F16" s="5" t="s">
        <v>6</v>
      </c>
      <c r="G16" s="13" t="s">
        <v>6</v>
      </c>
      <c r="H16" s="91">
        <f t="shared" si="1"/>
        <v>264</v>
      </c>
      <c r="I16" s="75">
        <f t="shared" si="0"/>
        <v>352</v>
      </c>
      <c r="J16" s="109" cm="1">
        <f t="array" ref="J16">IFERROR(INDEX(H16:I16,1,J$13),0)</f>
        <v>0</v>
      </c>
      <c r="K16" s="67">
        <v>1.5</v>
      </c>
      <c r="L16" s="12" t="s">
        <v>6</v>
      </c>
      <c r="M16" s="5" t="s">
        <v>7</v>
      </c>
      <c r="N16" s="5" t="s">
        <v>6</v>
      </c>
      <c r="O16" s="13" t="s">
        <v>6</v>
      </c>
      <c r="P16" s="52">
        <f t="shared" ref="P16:P29" si="5">$K16*P$13</f>
        <v>900</v>
      </c>
      <c r="Q16" s="54">
        <f t="shared" si="2"/>
        <v>1200</v>
      </c>
      <c r="R16" s="107" cm="1">
        <f t="array" ref="R16">IFERROR(INDEX(P16:Q16,1,R$13),0)</f>
        <v>0</v>
      </c>
      <c r="S16" s="67">
        <v>1.5</v>
      </c>
      <c r="T16" s="12" t="s">
        <v>6</v>
      </c>
      <c r="U16" s="5" t="s">
        <v>7</v>
      </c>
      <c r="V16" s="5" t="s">
        <v>6</v>
      </c>
      <c r="W16" s="13" t="s">
        <v>6</v>
      </c>
      <c r="X16" s="52">
        <f t="shared" ref="X16:X29" si="6">$S16*X$13</f>
        <v>900</v>
      </c>
      <c r="Y16" s="54">
        <f t="shared" si="3"/>
        <v>1200</v>
      </c>
      <c r="Z16" s="107" cm="1">
        <f t="array" ref="Z16">IFERROR(INDEX(X16:Y16,1,Z$13),0)</f>
        <v>0</v>
      </c>
      <c r="AA16" s="128">
        <v>0.25</v>
      </c>
      <c r="AB16" s="12" t="s">
        <v>6</v>
      </c>
      <c r="AC16" s="5" t="s">
        <v>7</v>
      </c>
      <c r="AD16" s="13" t="s">
        <v>6</v>
      </c>
      <c r="AE16" s="82">
        <f t="shared" ref="AE16:AE21" si="7">$AA16*AE$13</f>
        <v>150</v>
      </c>
      <c r="AF16" s="88">
        <f t="shared" si="4"/>
        <v>200</v>
      </c>
      <c r="AG16" s="107" cm="1">
        <f t="array" ref="AG16">IFERROR(INDEX(AE16:AF16,1,AG$13),0)</f>
        <v>0</v>
      </c>
    </row>
    <row r="17" spans="2:33" ht="30" customHeight="1" x14ac:dyDescent="0.35">
      <c r="B17" s="124">
        <v>0.46</v>
      </c>
      <c r="C17" s="12" t="s">
        <v>7</v>
      </c>
      <c r="D17" s="5" t="s">
        <v>7</v>
      </c>
      <c r="E17" s="5" t="s">
        <v>6</v>
      </c>
      <c r="F17" s="5" t="s">
        <v>6</v>
      </c>
      <c r="G17" s="13" t="s">
        <v>6</v>
      </c>
      <c r="H17" s="91">
        <f t="shared" si="1"/>
        <v>276</v>
      </c>
      <c r="I17" s="75">
        <f t="shared" si="0"/>
        <v>368</v>
      </c>
      <c r="J17" s="109" cm="1">
        <f t="array" ref="J17">IFERROR(INDEX(H17:I17,1,J$13),0)</f>
        <v>0</v>
      </c>
      <c r="K17" s="67">
        <v>2</v>
      </c>
      <c r="L17" s="12" t="s">
        <v>6</v>
      </c>
      <c r="M17" s="5" t="s">
        <v>6</v>
      </c>
      <c r="N17" s="5" t="s">
        <v>7</v>
      </c>
      <c r="O17" s="13" t="s">
        <v>6</v>
      </c>
      <c r="P17" s="52">
        <f t="shared" si="5"/>
        <v>1200</v>
      </c>
      <c r="Q17" s="54">
        <f t="shared" si="2"/>
        <v>1600</v>
      </c>
      <c r="R17" s="107" cm="1">
        <f t="array" ref="R17">IFERROR(INDEX(P17:Q17,1,R$13),0)</f>
        <v>0</v>
      </c>
      <c r="S17" s="67">
        <v>2</v>
      </c>
      <c r="T17" s="120" t="s">
        <v>6</v>
      </c>
      <c r="U17" s="64" t="s">
        <v>6</v>
      </c>
      <c r="V17" s="64" t="s">
        <v>13</v>
      </c>
      <c r="W17" s="126" t="s">
        <v>6</v>
      </c>
      <c r="X17" s="52">
        <f t="shared" si="6"/>
        <v>1200</v>
      </c>
      <c r="Y17" s="54">
        <f t="shared" si="3"/>
        <v>1600</v>
      </c>
      <c r="Z17" s="107" cm="1">
        <f t="array" ref="Z17">IFERROR(INDEX(X17:Y17,1,Z$13),0)</f>
        <v>0</v>
      </c>
      <c r="AA17" s="128">
        <v>0.45</v>
      </c>
      <c r="AB17" s="12" t="s">
        <v>7</v>
      </c>
      <c r="AC17" s="5" t="s">
        <v>7</v>
      </c>
      <c r="AD17" s="13" t="s">
        <v>6</v>
      </c>
      <c r="AE17" s="82">
        <f t="shared" si="7"/>
        <v>270</v>
      </c>
      <c r="AF17" s="88">
        <f t="shared" si="4"/>
        <v>360</v>
      </c>
      <c r="AG17" s="107" cm="1">
        <f t="array" ref="AG17">IFERROR(INDEX(AE17:AF17,1,AG$13),0)</f>
        <v>0</v>
      </c>
    </row>
    <row r="18" spans="2:33" ht="30" customHeight="1" x14ac:dyDescent="0.35">
      <c r="B18" s="124">
        <v>0.48000000000000004</v>
      </c>
      <c r="C18" s="12" t="s">
        <v>6</v>
      </c>
      <c r="D18" s="5" t="s">
        <v>6</v>
      </c>
      <c r="E18" s="5" t="s">
        <v>7</v>
      </c>
      <c r="F18" s="5" t="s">
        <v>6</v>
      </c>
      <c r="G18" s="13" t="s">
        <v>6</v>
      </c>
      <c r="H18" s="91">
        <f t="shared" si="1"/>
        <v>288</v>
      </c>
      <c r="I18" s="75">
        <f t="shared" si="0"/>
        <v>384.00000000000006</v>
      </c>
      <c r="J18" s="109" cm="1">
        <f t="array" ref="J18">IFERROR(INDEX(H18:I18,1,J$13),0)</f>
        <v>0</v>
      </c>
      <c r="K18" s="67">
        <v>2.5</v>
      </c>
      <c r="L18" s="120" t="s">
        <v>13</v>
      </c>
      <c r="M18" s="64" t="s">
        <v>13</v>
      </c>
      <c r="N18" s="64" t="s">
        <v>6</v>
      </c>
      <c r="O18" s="13" t="s">
        <v>6</v>
      </c>
      <c r="P18" s="52">
        <f t="shared" si="5"/>
        <v>1500</v>
      </c>
      <c r="Q18" s="54">
        <f t="shared" si="2"/>
        <v>2000</v>
      </c>
      <c r="R18" s="107" cm="1">
        <f t="array" ref="R18">IFERROR(INDEX(P18:Q18,1,R$13),0)</f>
        <v>0</v>
      </c>
      <c r="S18" s="67">
        <v>2.5</v>
      </c>
      <c r="T18" s="120" t="s">
        <v>13</v>
      </c>
      <c r="U18" s="64" t="s">
        <v>13</v>
      </c>
      <c r="V18" s="64" t="s">
        <v>6</v>
      </c>
      <c r="W18" s="126" t="s">
        <v>6</v>
      </c>
      <c r="X18" s="52">
        <f t="shared" si="6"/>
        <v>1500</v>
      </c>
      <c r="Y18" s="54">
        <f t="shared" si="3"/>
        <v>2000</v>
      </c>
      <c r="Z18" s="107" cm="1">
        <f t="array" ref="Z18">IFERROR(INDEX(X18:Y18,1,Z$13),0)</f>
        <v>0</v>
      </c>
      <c r="AA18" s="128">
        <v>0.55000000000000004</v>
      </c>
      <c r="AB18" s="12" t="s">
        <v>6</v>
      </c>
      <c r="AC18" s="5" t="s">
        <v>6</v>
      </c>
      <c r="AD18" s="13" t="s">
        <v>7</v>
      </c>
      <c r="AE18" s="82">
        <f t="shared" si="7"/>
        <v>330</v>
      </c>
      <c r="AF18" s="88">
        <f t="shared" si="4"/>
        <v>440.00000000000006</v>
      </c>
      <c r="AG18" s="107" cm="1">
        <f t="array" ref="AG18">IFERROR(INDEX(AE18:AF18,1,AG$13),0)</f>
        <v>0</v>
      </c>
    </row>
    <row r="19" spans="2:33" ht="30" customHeight="1" x14ac:dyDescent="0.35">
      <c r="B19" s="124">
        <v>0.5</v>
      </c>
      <c r="C19" s="12" t="s">
        <v>7</v>
      </c>
      <c r="D19" s="5" t="s">
        <v>6</v>
      </c>
      <c r="E19" s="5" t="s">
        <v>7</v>
      </c>
      <c r="F19" s="5" t="s">
        <v>6</v>
      </c>
      <c r="G19" s="13" t="s">
        <v>6</v>
      </c>
      <c r="H19" s="91">
        <f t="shared" si="1"/>
        <v>300</v>
      </c>
      <c r="I19" s="75">
        <f t="shared" si="0"/>
        <v>400</v>
      </c>
      <c r="J19" s="109" cm="1">
        <f t="array" ref="J19">IFERROR(INDEX(H19:I19,1,J$13),0)</f>
        <v>0</v>
      </c>
      <c r="K19" s="67">
        <v>3</v>
      </c>
      <c r="L19" s="12" t="s">
        <v>7</v>
      </c>
      <c r="M19" s="5" t="s">
        <v>6</v>
      </c>
      <c r="N19" s="5" t="s">
        <v>7</v>
      </c>
      <c r="O19" s="13" t="s">
        <v>6</v>
      </c>
      <c r="P19" s="52">
        <f t="shared" si="5"/>
        <v>1800</v>
      </c>
      <c r="Q19" s="54">
        <f t="shared" si="2"/>
        <v>2400</v>
      </c>
      <c r="R19" s="107" cm="1">
        <f t="array" ref="R19">IFERROR(INDEX(P19:Q19,1,R$13),0)</f>
        <v>0</v>
      </c>
      <c r="S19" s="67">
        <v>3</v>
      </c>
      <c r="T19" s="12" t="s">
        <v>7</v>
      </c>
      <c r="U19" s="5" t="s">
        <v>6</v>
      </c>
      <c r="V19" s="5" t="s">
        <v>7</v>
      </c>
      <c r="W19" s="13" t="s">
        <v>6</v>
      </c>
      <c r="X19" s="52">
        <f t="shared" si="6"/>
        <v>1800</v>
      </c>
      <c r="Y19" s="54">
        <f t="shared" si="3"/>
        <v>2400</v>
      </c>
      <c r="Z19" s="107" cm="1">
        <f t="array" ref="Z19">IFERROR(INDEX(X19:Y19,1,Z$13),0)</f>
        <v>0</v>
      </c>
      <c r="AA19" s="128">
        <v>0.75</v>
      </c>
      <c r="AB19" s="12" t="s">
        <v>7</v>
      </c>
      <c r="AC19" s="5" t="s">
        <v>6</v>
      </c>
      <c r="AD19" s="13" t="s">
        <v>7</v>
      </c>
      <c r="AE19" s="82">
        <f t="shared" si="7"/>
        <v>450</v>
      </c>
      <c r="AF19" s="88">
        <f t="shared" si="4"/>
        <v>600</v>
      </c>
      <c r="AG19" s="107" cm="1">
        <f t="array" ref="AG19">IFERROR(INDEX(AE19:AF19,1,AG$13),0)</f>
        <v>0</v>
      </c>
    </row>
    <row r="20" spans="2:33" ht="30" customHeight="1" x14ac:dyDescent="0.35">
      <c r="B20" s="124">
        <v>0.52</v>
      </c>
      <c r="C20" s="12" t="s">
        <v>6</v>
      </c>
      <c r="D20" s="5" t="s">
        <v>7</v>
      </c>
      <c r="E20" s="5" t="s">
        <v>7</v>
      </c>
      <c r="F20" s="5" t="s">
        <v>6</v>
      </c>
      <c r="G20" s="13" t="s">
        <v>6</v>
      </c>
      <c r="H20" s="91">
        <f t="shared" si="1"/>
        <v>312</v>
      </c>
      <c r="I20" s="75">
        <f t="shared" si="0"/>
        <v>416</v>
      </c>
      <c r="J20" s="109" cm="1">
        <f t="array" ref="J20">IFERROR(INDEX(H20:I20,1,J$13),0)</f>
        <v>0</v>
      </c>
      <c r="K20" s="67">
        <v>3.5</v>
      </c>
      <c r="L20" s="12" t="s">
        <v>6</v>
      </c>
      <c r="M20" s="5" t="s">
        <v>7</v>
      </c>
      <c r="N20" s="5" t="s">
        <v>7</v>
      </c>
      <c r="O20" s="13" t="s">
        <v>6</v>
      </c>
      <c r="P20" s="52">
        <f t="shared" si="5"/>
        <v>2100</v>
      </c>
      <c r="Q20" s="54">
        <f t="shared" si="2"/>
        <v>2800</v>
      </c>
      <c r="R20" s="107" cm="1">
        <f t="array" ref="R20">IFERROR(INDEX(P20:Q20,1,R$13),0)</f>
        <v>0</v>
      </c>
      <c r="S20" s="67">
        <v>3.5</v>
      </c>
      <c r="T20" s="12" t="s">
        <v>6</v>
      </c>
      <c r="U20" s="5" t="s">
        <v>7</v>
      </c>
      <c r="V20" s="5" t="s">
        <v>7</v>
      </c>
      <c r="W20" s="13" t="s">
        <v>6</v>
      </c>
      <c r="X20" s="52">
        <f t="shared" si="6"/>
        <v>2100</v>
      </c>
      <c r="Y20" s="54">
        <f t="shared" si="3"/>
        <v>2800</v>
      </c>
      <c r="Z20" s="107" cm="1">
        <f t="array" ref="Z20">IFERROR(INDEX(X20:Y20,1,Z$13),0)</f>
        <v>0</v>
      </c>
      <c r="AA20" s="128">
        <v>0.8</v>
      </c>
      <c r="AB20" s="12" t="s">
        <v>6</v>
      </c>
      <c r="AC20" s="5" t="s">
        <v>7</v>
      </c>
      <c r="AD20" s="13" t="s">
        <v>7</v>
      </c>
      <c r="AE20" s="82">
        <f t="shared" si="7"/>
        <v>480</v>
      </c>
      <c r="AF20" s="88">
        <f t="shared" si="4"/>
        <v>640</v>
      </c>
      <c r="AG20" s="107" cm="1">
        <f t="array" ref="AG20">IFERROR(INDEX(AE20:AF20,1,AG$13),0)</f>
        <v>0</v>
      </c>
    </row>
    <row r="21" spans="2:33" ht="30" customHeight="1" thickBot="1" x14ac:dyDescent="0.4">
      <c r="B21" s="124">
        <v>0.54</v>
      </c>
      <c r="C21" s="12" t="s">
        <v>7</v>
      </c>
      <c r="D21" s="5" t="s">
        <v>7</v>
      </c>
      <c r="E21" s="5" t="s">
        <v>7</v>
      </c>
      <c r="F21" s="5" t="s">
        <v>6</v>
      </c>
      <c r="G21" s="13" t="s">
        <v>6</v>
      </c>
      <c r="H21" s="91">
        <f t="shared" si="1"/>
        <v>324</v>
      </c>
      <c r="I21" s="75">
        <f t="shared" si="0"/>
        <v>432</v>
      </c>
      <c r="J21" s="109" cm="1">
        <f t="array" ref="J21">IFERROR(INDEX(H21:I21,1,J$13),0)</f>
        <v>0</v>
      </c>
      <c r="K21" s="67">
        <v>4.5</v>
      </c>
      <c r="L21" s="12" t="s">
        <v>7</v>
      </c>
      <c r="M21" s="5" t="s">
        <v>7</v>
      </c>
      <c r="N21" s="5" t="s">
        <v>7</v>
      </c>
      <c r="O21" s="13" t="s">
        <v>6</v>
      </c>
      <c r="P21" s="52">
        <f t="shared" si="5"/>
        <v>2700</v>
      </c>
      <c r="Q21" s="54">
        <f t="shared" si="2"/>
        <v>3600</v>
      </c>
      <c r="R21" s="107" cm="1">
        <f t="array" ref="R21">IFERROR(INDEX(P21:Q21,1,R$13),0)</f>
        <v>0</v>
      </c>
      <c r="S21" s="67">
        <v>4.5</v>
      </c>
      <c r="T21" s="12" t="s">
        <v>7</v>
      </c>
      <c r="U21" s="5" t="s">
        <v>7</v>
      </c>
      <c r="V21" s="5" t="s">
        <v>7</v>
      </c>
      <c r="W21" s="13" t="s">
        <v>6</v>
      </c>
      <c r="X21" s="52">
        <f t="shared" si="6"/>
        <v>2700</v>
      </c>
      <c r="Y21" s="54">
        <f t="shared" si="3"/>
        <v>3600</v>
      </c>
      <c r="Z21" s="107" cm="1">
        <f t="array" ref="Z21">IFERROR(INDEX(X21:Y21,1,Z$13),0)</f>
        <v>0</v>
      </c>
      <c r="AA21" s="129">
        <v>1</v>
      </c>
      <c r="AB21" s="27" t="s">
        <v>7</v>
      </c>
      <c r="AC21" s="14" t="s">
        <v>7</v>
      </c>
      <c r="AD21" s="15" t="s">
        <v>7</v>
      </c>
      <c r="AE21" s="84">
        <f t="shared" si="7"/>
        <v>600</v>
      </c>
      <c r="AF21" s="89">
        <f t="shared" si="4"/>
        <v>800</v>
      </c>
      <c r="AG21" s="107" cm="1">
        <f t="array" ref="AG21">IFERROR(INDEX(AE21:AF21,1,AG$13),0)</f>
        <v>0</v>
      </c>
    </row>
    <row r="22" spans="2:33" ht="30" customHeight="1" x14ac:dyDescent="0.35">
      <c r="B22" s="124">
        <v>0.56000000000000005</v>
      </c>
      <c r="C22" s="12" t="s">
        <v>6</v>
      </c>
      <c r="D22" s="5" t="s">
        <v>6</v>
      </c>
      <c r="E22" s="5" t="s">
        <v>6</v>
      </c>
      <c r="F22" s="5" t="s">
        <v>7</v>
      </c>
      <c r="G22" s="13" t="s">
        <v>6</v>
      </c>
      <c r="H22" s="91">
        <f t="shared" si="1"/>
        <v>336.00000000000006</v>
      </c>
      <c r="I22" s="75">
        <f t="shared" si="0"/>
        <v>448.00000000000006</v>
      </c>
      <c r="J22" s="109" cm="1">
        <f t="array" ref="J22">IFERROR(INDEX(H22:I22,1,J$13),0)</f>
        <v>0</v>
      </c>
      <c r="K22" s="67">
        <v>5.5</v>
      </c>
      <c r="L22" s="12" t="s">
        <v>6</v>
      </c>
      <c r="M22" s="5" t="s">
        <v>6</v>
      </c>
      <c r="N22" s="5" t="s">
        <v>6</v>
      </c>
      <c r="O22" s="13" t="s">
        <v>7</v>
      </c>
      <c r="P22" s="52">
        <f t="shared" si="5"/>
        <v>3300</v>
      </c>
      <c r="Q22" s="54">
        <f t="shared" si="2"/>
        <v>4400</v>
      </c>
      <c r="R22" s="107" cm="1">
        <f t="array" ref="R22">IFERROR(INDEX(P22:Q22,1,R$13),0)</f>
        <v>0</v>
      </c>
      <c r="S22" s="67">
        <v>5.5</v>
      </c>
      <c r="T22" s="12" t="s">
        <v>6</v>
      </c>
      <c r="U22" s="5" t="s">
        <v>6</v>
      </c>
      <c r="V22" s="5" t="s">
        <v>6</v>
      </c>
      <c r="W22" s="13" t="s">
        <v>7</v>
      </c>
      <c r="X22" s="52">
        <f t="shared" si="6"/>
        <v>3300</v>
      </c>
      <c r="Y22" s="54">
        <f t="shared" si="3"/>
        <v>4400</v>
      </c>
      <c r="Z22" s="107" cm="1">
        <f t="array" ref="Z22">IFERROR(INDEX(X22:Y22,1,Z$13),0)</f>
        <v>0</v>
      </c>
    </row>
    <row r="23" spans="2:33" ht="30" customHeight="1" x14ac:dyDescent="0.35">
      <c r="B23" s="124">
        <v>0.58000000000000007</v>
      </c>
      <c r="C23" s="12" t="s">
        <v>7</v>
      </c>
      <c r="D23" s="5" t="s">
        <v>6</v>
      </c>
      <c r="E23" s="5" t="s">
        <v>6</v>
      </c>
      <c r="F23" s="5" t="s">
        <v>7</v>
      </c>
      <c r="G23" s="13" t="s">
        <v>6</v>
      </c>
      <c r="H23" s="91">
        <f t="shared" si="1"/>
        <v>348.00000000000006</v>
      </c>
      <c r="I23" s="75">
        <f t="shared" si="0"/>
        <v>464.00000000000006</v>
      </c>
      <c r="J23" s="109" cm="1">
        <f t="array" ref="J23">IFERROR(INDEX(H23:I23,1,J$13),0)</f>
        <v>0</v>
      </c>
      <c r="K23" s="67">
        <v>6.5</v>
      </c>
      <c r="L23" s="12" t="s">
        <v>7</v>
      </c>
      <c r="M23" s="5" t="s">
        <v>6</v>
      </c>
      <c r="N23" s="5" t="s">
        <v>6</v>
      </c>
      <c r="O23" s="13" t="s">
        <v>7</v>
      </c>
      <c r="P23" s="52">
        <f t="shared" si="5"/>
        <v>3900</v>
      </c>
      <c r="Q23" s="54">
        <f t="shared" si="2"/>
        <v>5200</v>
      </c>
      <c r="R23" s="107" cm="1">
        <f t="array" ref="R23">IFERROR(INDEX(P23:Q23,1,R$13),0)</f>
        <v>0</v>
      </c>
      <c r="S23" s="67">
        <v>6.5</v>
      </c>
      <c r="T23" s="12" t="s">
        <v>7</v>
      </c>
      <c r="U23" s="5" t="s">
        <v>6</v>
      </c>
      <c r="V23" s="5" t="s">
        <v>6</v>
      </c>
      <c r="W23" s="13" t="s">
        <v>7</v>
      </c>
      <c r="X23" s="52">
        <f t="shared" si="6"/>
        <v>3900</v>
      </c>
      <c r="Y23" s="54">
        <f t="shared" si="3"/>
        <v>5200</v>
      </c>
      <c r="Z23" s="107" cm="1">
        <f t="array" ref="Z23">IFERROR(INDEX(X23:Y23,1,Z$13),0)</f>
        <v>0</v>
      </c>
    </row>
    <row r="24" spans="2:33" ht="30" customHeight="1" x14ac:dyDescent="0.35">
      <c r="B24" s="124">
        <v>0.6</v>
      </c>
      <c r="C24" s="12" t="s">
        <v>6</v>
      </c>
      <c r="D24" s="5" t="s">
        <v>7</v>
      </c>
      <c r="E24" s="5" t="s">
        <v>6</v>
      </c>
      <c r="F24" s="5" t="s">
        <v>7</v>
      </c>
      <c r="G24" s="13" t="s">
        <v>6</v>
      </c>
      <c r="H24" s="91">
        <f t="shared" si="1"/>
        <v>360</v>
      </c>
      <c r="I24" s="75">
        <f t="shared" si="0"/>
        <v>480</v>
      </c>
      <c r="J24" s="109" cm="1">
        <f t="array" ref="J24">IFERROR(INDEX(H24:I24,1,J$13),0)</f>
        <v>0</v>
      </c>
      <c r="K24" s="67">
        <v>7</v>
      </c>
      <c r="L24" s="12" t="s">
        <v>6</v>
      </c>
      <c r="M24" s="5" t="s">
        <v>7</v>
      </c>
      <c r="N24" s="5" t="s">
        <v>6</v>
      </c>
      <c r="O24" s="13" t="s">
        <v>7</v>
      </c>
      <c r="P24" s="52">
        <f t="shared" si="5"/>
        <v>4200</v>
      </c>
      <c r="Q24" s="54">
        <f t="shared" si="2"/>
        <v>5600</v>
      </c>
      <c r="R24" s="107" cm="1">
        <f t="array" ref="R24">IFERROR(INDEX(P24:Q24,1,R$13),0)</f>
        <v>0</v>
      </c>
      <c r="S24" s="67">
        <v>7</v>
      </c>
      <c r="T24" s="12" t="s">
        <v>6</v>
      </c>
      <c r="U24" s="5" t="s">
        <v>7</v>
      </c>
      <c r="V24" s="5" t="s">
        <v>6</v>
      </c>
      <c r="W24" s="13" t="s">
        <v>7</v>
      </c>
      <c r="X24" s="52">
        <f t="shared" si="6"/>
        <v>4200</v>
      </c>
      <c r="Y24" s="54">
        <f t="shared" si="3"/>
        <v>5600</v>
      </c>
      <c r="Z24" s="107" cm="1">
        <f t="array" ref="Z24">IFERROR(INDEX(X24:Y24,1,Z$13),0)</f>
        <v>0</v>
      </c>
    </row>
    <row r="25" spans="2:33" ht="30" customHeight="1" x14ac:dyDescent="0.35">
      <c r="B25" s="124">
        <v>0.62</v>
      </c>
      <c r="C25" s="12" t="s">
        <v>7</v>
      </c>
      <c r="D25" s="5" t="s">
        <v>7</v>
      </c>
      <c r="E25" s="5" t="s">
        <v>6</v>
      </c>
      <c r="F25" s="5" t="s">
        <v>7</v>
      </c>
      <c r="G25" s="13" t="s">
        <v>6</v>
      </c>
      <c r="H25" s="91">
        <f t="shared" si="1"/>
        <v>372</v>
      </c>
      <c r="I25" s="75">
        <f t="shared" si="0"/>
        <v>496</v>
      </c>
      <c r="J25" s="109" cm="1">
        <f t="array" ref="J25">IFERROR(INDEX(H25:I25,1,J$13),0)</f>
        <v>0</v>
      </c>
      <c r="K25" s="67">
        <v>7.5</v>
      </c>
      <c r="L25" s="121" t="s">
        <v>14</v>
      </c>
      <c r="M25" s="65" t="s">
        <v>14</v>
      </c>
      <c r="N25" s="65" t="s">
        <v>7</v>
      </c>
      <c r="O25" s="122" t="s">
        <v>7</v>
      </c>
      <c r="P25" s="52">
        <f t="shared" si="5"/>
        <v>4500</v>
      </c>
      <c r="Q25" s="54">
        <f t="shared" si="2"/>
        <v>6000</v>
      </c>
      <c r="R25" s="107" cm="1">
        <f t="array" ref="R25">IFERROR(INDEX(P25:Q25,1,R$13),0)</f>
        <v>0</v>
      </c>
      <c r="S25" s="67">
        <v>7.5</v>
      </c>
      <c r="T25" s="120" t="s">
        <v>6</v>
      </c>
      <c r="U25" s="64" t="s">
        <v>6</v>
      </c>
      <c r="V25" s="64" t="s">
        <v>13</v>
      </c>
      <c r="W25" s="126" t="s">
        <v>13</v>
      </c>
      <c r="X25" s="52">
        <f t="shared" si="6"/>
        <v>4500</v>
      </c>
      <c r="Y25" s="54">
        <f t="shared" si="3"/>
        <v>6000</v>
      </c>
      <c r="Z25" s="107" cm="1">
        <f t="array" ref="Z25">IFERROR(INDEX(X25:Y25,1,Z$13),0)</f>
        <v>0</v>
      </c>
    </row>
    <row r="26" spans="2:33" ht="30" customHeight="1" x14ac:dyDescent="0.35">
      <c r="B26" s="124">
        <v>0.64</v>
      </c>
      <c r="C26" s="12" t="s">
        <v>6</v>
      </c>
      <c r="D26" s="5" t="s">
        <v>6</v>
      </c>
      <c r="E26" s="5" t="s">
        <v>7</v>
      </c>
      <c r="F26" s="5" t="s">
        <v>7</v>
      </c>
      <c r="G26" s="13" t="s">
        <v>6</v>
      </c>
      <c r="H26" s="91">
        <f t="shared" si="1"/>
        <v>384</v>
      </c>
      <c r="I26" s="75">
        <f t="shared" si="0"/>
        <v>512</v>
      </c>
      <c r="J26" s="109" cm="1">
        <f t="array" ref="J26">IFERROR(INDEX(H26:I26,1,J$13),0)</f>
        <v>0</v>
      </c>
      <c r="K26" s="67">
        <v>8</v>
      </c>
      <c r="L26" s="121" t="s">
        <v>7</v>
      </c>
      <c r="M26" s="65" t="s">
        <v>7</v>
      </c>
      <c r="N26" s="65" t="s">
        <v>14</v>
      </c>
      <c r="O26" s="122" t="s">
        <v>7</v>
      </c>
      <c r="P26" s="52">
        <f t="shared" si="5"/>
        <v>4800</v>
      </c>
      <c r="Q26" s="54">
        <f t="shared" si="2"/>
        <v>6400</v>
      </c>
      <c r="R26" s="107" cm="1">
        <f t="array" ref="R26">IFERROR(INDEX(P26:Q26,1,R$13),0)</f>
        <v>0</v>
      </c>
      <c r="S26" s="67">
        <v>8</v>
      </c>
      <c r="T26" s="120" t="s">
        <v>13</v>
      </c>
      <c r="U26" s="64" t="s">
        <v>13</v>
      </c>
      <c r="V26" s="64" t="s">
        <v>6</v>
      </c>
      <c r="W26" s="126" t="s">
        <v>13</v>
      </c>
      <c r="X26" s="52">
        <f t="shared" si="6"/>
        <v>4800</v>
      </c>
      <c r="Y26" s="54">
        <f t="shared" si="3"/>
        <v>6400</v>
      </c>
      <c r="Z26" s="107" cm="1">
        <f t="array" ref="Z26">IFERROR(INDEX(X26:Y26,1,Z$13),0)</f>
        <v>0</v>
      </c>
    </row>
    <row r="27" spans="2:33" ht="30" customHeight="1" x14ac:dyDescent="0.35">
      <c r="B27" s="124">
        <v>0.66</v>
      </c>
      <c r="C27" s="12" t="s">
        <v>7</v>
      </c>
      <c r="D27" s="5" t="s">
        <v>6</v>
      </c>
      <c r="E27" s="5" t="s">
        <v>7</v>
      </c>
      <c r="F27" s="5" t="s">
        <v>7</v>
      </c>
      <c r="G27" s="13" t="s">
        <v>6</v>
      </c>
      <c r="H27" s="91">
        <f t="shared" si="1"/>
        <v>396</v>
      </c>
      <c r="I27" s="75">
        <f t="shared" si="0"/>
        <v>528</v>
      </c>
      <c r="J27" s="109" cm="1">
        <f t="array" ref="J27">IFERROR(INDEX(H27:I27,1,J$13),0)</f>
        <v>0</v>
      </c>
      <c r="K27" s="67">
        <v>8.5</v>
      </c>
      <c r="L27" s="12" t="s">
        <v>7</v>
      </c>
      <c r="M27" s="5" t="s">
        <v>6</v>
      </c>
      <c r="N27" s="5" t="s">
        <v>7</v>
      </c>
      <c r="O27" s="13" t="s">
        <v>7</v>
      </c>
      <c r="P27" s="52">
        <f t="shared" si="5"/>
        <v>5100</v>
      </c>
      <c r="Q27" s="54">
        <f t="shared" si="2"/>
        <v>6800</v>
      </c>
      <c r="R27" s="107" cm="1">
        <f t="array" ref="R27">IFERROR(INDEX(P27:Q27,1,R$13),0)</f>
        <v>0</v>
      </c>
      <c r="S27" s="67">
        <v>8.5</v>
      </c>
      <c r="T27" s="12" t="s">
        <v>7</v>
      </c>
      <c r="U27" s="5" t="s">
        <v>6</v>
      </c>
      <c r="V27" s="5" t="s">
        <v>7</v>
      </c>
      <c r="W27" s="13" t="s">
        <v>7</v>
      </c>
      <c r="X27" s="52">
        <f t="shared" si="6"/>
        <v>5100</v>
      </c>
      <c r="Y27" s="54">
        <f t="shared" si="3"/>
        <v>6800</v>
      </c>
      <c r="Z27" s="107" cm="1">
        <f t="array" ref="Z27">IFERROR(INDEX(X27:Y27,1,Z$13),0)</f>
        <v>0</v>
      </c>
    </row>
    <row r="28" spans="2:33" ht="30" customHeight="1" x14ac:dyDescent="0.35">
      <c r="B28" s="124">
        <v>0.68</v>
      </c>
      <c r="C28" s="12" t="s">
        <v>6</v>
      </c>
      <c r="D28" s="5" t="s">
        <v>7</v>
      </c>
      <c r="E28" s="5" t="s">
        <v>7</v>
      </c>
      <c r="F28" s="5" t="s">
        <v>7</v>
      </c>
      <c r="G28" s="13" t="s">
        <v>6</v>
      </c>
      <c r="H28" s="91">
        <f t="shared" si="1"/>
        <v>408.00000000000006</v>
      </c>
      <c r="I28" s="75">
        <f t="shared" si="0"/>
        <v>544</v>
      </c>
      <c r="J28" s="109" cm="1">
        <f t="array" ref="J28">IFERROR(INDEX(H28:I28,1,J$13),0)</f>
        <v>0</v>
      </c>
      <c r="K28" s="67">
        <v>9</v>
      </c>
      <c r="L28" s="12" t="s">
        <v>6</v>
      </c>
      <c r="M28" s="5" t="s">
        <v>7</v>
      </c>
      <c r="N28" s="5" t="s">
        <v>7</v>
      </c>
      <c r="O28" s="13" t="s">
        <v>7</v>
      </c>
      <c r="P28" s="52">
        <f t="shared" si="5"/>
        <v>5400</v>
      </c>
      <c r="Q28" s="54">
        <f t="shared" si="2"/>
        <v>7200</v>
      </c>
      <c r="R28" s="107" cm="1">
        <f t="array" ref="R28">IFERROR(INDEX(P28:Q28,1,R$13),0)</f>
        <v>0</v>
      </c>
      <c r="S28" s="67">
        <v>9</v>
      </c>
      <c r="T28" s="12" t="s">
        <v>6</v>
      </c>
      <c r="U28" s="5" t="s">
        <v>7</v>
      </c>
      <c r="V28" s="5" t="s">
        <v>7</v>
      </c>
      <c r="W28" s="13" t="s">
        <v>7</v>
      </c>
      <c r="X28" s="52">
        <f t="shared" si="6"/>
        <v>5400</v>
      </c>
      <c r="Y28" s="54">
        <f t="shared" si="3"/>
        <v>7200</v>
      </c>
      <c r="Z28" s="107" cm="1">
        <f t="array" ref="Z28">IFERROR(INDEX(X28:Y28,1,Z$13),0)</f>
        <v>0</v>
      </c>
    </row>
    <row r="29" spans="2:33" ht="29" thickBot="1" x14ac:dyDescent="0.4">
      <c r="B29" s="124">
        <v>0.70000000000000007</v>
      </c>
      <c r="C29" s="12" t="s">
        <v>7</v>
      </c>
      <c r="D29" s="5" t="s">
        <v>7</v>
      </c>
      <c r="E29" s="5" t="s">
        <v>7</v>
      </c>
      <c r="F29" s="5" t="s">
        <v>7</v>
      </c>
      <c r="G29" s="13" t="s">
        <v>6</v>
      </c>
      <c r="H29" s="91">
        <f t="shared" si="1"/>
        <v>420.00000000000006</v>
      </c>
      <c r="I29" s="75">
        <f t="shared" si="0"/>
        <v>560</v>
      </c>
      <c r="J29" s="109" cm="1">
        <f t="array" ref="J29">IFERROR(INDEX(H29:I29,1,J$13),0)</f>
        <v>0</v>
      </c>
      <c r="K29" s="68">
        <v>10</v>
      </c>
      <c r="L29" s="27" t="s">
        <v>7</v>
      </c>
      <c r="M29" s="14" t="s">
        <v>7</v>
      </c>
      <c r="N29" s="14" t="s">
        <v>7</v>
      </c>
      <c r="O29" s="15" t="s">
        <v>7</v>
      </c>
      <c r="P29" s="55">
        <f t="shared" si="5"/>
        <v>6000</v>
      </c>
      <c r="Q29" s="57">
        <f t="shared" si="2"/>
        <v>8000</v>
      </c>
      <c r="R29" s="107" cm="1">
        <f t="array" ref="R29">IFERROR(INDEX(P29:Q29,1,R$13),0)</f>
        <v>0</v>
      </c>
      <c r="S29" s="68">
        <v>10</v>
      </c>
      <c r="T29" s="27" t="s">
        <v>7</v>
      </c>
      <c r="U29" s="14" t="s">
        <v>7</v>
      </c>
      <c r="V29" s="14" t="s">
        <v>7</v>
      </c>
      <c r="W29" s="15" t="s">
        <v>7</v>
      </c>
      <c r="X29" s="55">
        <f t="shared" si="6"/>
        <v>6000</v>
      </c>
      <c r="Y29" s="57">
        <f t="shared" si="3"/>
        <v>8000</v>
      </c>
      <c r="Z29" s="107" cm="1">
        <f t="array" ref="Z29">IFERROR(INDEX(X29:Y29,1,Z$13),0)</f>
        <v>0</v>
      </c>
    </row>
    <row r="30" spans="2:33" ht="30" customHeight="1" x14ac:dyDescent="0.35">
      <c r="B30" s="124">
        <v>0.72</v>
      </c>
      <c r="C30" s="12" t="s">
        <v>6</v>
      </c>
      <c r="D30" s="5" t="s">
        <v>6</v>
      </c>
      <c r="E30" s="5" t="s">
        <v>6</v>
      </c>
      <c r="F30" s="5" t="s">
        <v>6</v>
      </c>
      <c r="G30" s="13" t="s">
        <v>7</v>
      </c>
      <c r="H30" s="91">
        <f t="shared" si="1"/>
        <v>432</v>
      </c>
      <c r="I30" s="75">
        <f t="shared" si="0"/>
        <v>576</v>
      </c>
      <c r="J30" s="109" cm="1">
        <f t="array" ref="J30">IFERROR(INDEX(H30:I30,1,J$13),0)</f>
        <v>0</v>
      </c>
      <c r="K30" s="6"/>
      <c r="L30" s="1"/>
      <c r="M30" s="1"/>
      <c r="N30" s="1"/>
      <c r="O30" s="1"/>
      <c r="S30" s="6"/>
      <c r="T30" s="1"/>
      <c r="U30" s="1"/>
      <c r="V30" s="1"/>
      <c r="W30" s="1"/>
    </row>
    <row r="31" spans="2:33" ht="30" customHeight="1" x14ac:dyDescent="0.35">
      <c r="B31" s="124">
        <v>0.74</v>
      </c>
      <c r="C31" s="12" t="s">
        <v>7</v>
      </c>
      <c r="D31" s="5" t="s">
        <v>6</v>
      </c>
      <c r="E31" s="5" t="s">
        <v>6</v>
      </c>
      <c r="F31" s="5" t="s">
        <v>6</v>
      </c>
      <c r="G31" s="13" t="s">
        <v>7</v>
      </c>
      <c r="H31" s="91">
        <f t="shared" si="1"/>
        <v>444</v>
      </c>
      <c r="I31" s="75">
        <f t="shared" si="0"/>
        <v>592</v>
      </c>
      <c r="J31" s="109" cm="1">
        <f t="array" ref="J31">IFERROR(INDEX(H31:I31,1,J$13),0)</f>
        <v>0</v>
      </c>
      <c r="K31" s="6"/>
      <c r="L31" s="1"/>
      <c r="M31" s="1"/>
      <c r="N31" s="1"/>
      <c r="O31" s="1"/>
      <c r="S31" s="6"/>
      <c r="T31" s="1"/>
      <c r="U31" s="1"/>
      <c r="V31" s="1"/>
      <c r="W31" s="1"/>
    </row>
    <row r="32" spans="2:33" ht="30" customHeight="1" x14ac:dyDescent="0.35">
      <c r="B32" s="124">
        <v>0.76</v>
      </c>
      <c r="C32" s="12" t="s">
        <v>6</v>
      </c>
      <c r="D32" s="5" t="s">
        <v>7</v>
      </c>
      <c r="E32" s="5" t="s">
        <v>6</v>
      </c>
      <c r="F32" s="5" t="s">
        <v>6</v>
      </c>
      <c r="G32" s="13" t="s">
        <v>7</v>
      </c>
      <c r="H32" s="91">
        <f t="shared" si="1"/>
        <v>456</v>
      </c>
      <c r="I32" s="75">
        <f t="shared" si="0"/>
        <v>608</v>
      </c>
      <c r="J32" s="109" cm="1">
        <f t="array" ref="J32">IFERROR(INDEX(H32:I32,1,J$13),0)</f>
        <v>0</v>
      </c>
      <c r="K32" s="6"/>
      <c r="L32" s="1"/>
      <c r="M32" s="1"/>
      <c r="N32" s="1"/>
      <c r="O32" s="1"/>
      <c r="S32" s="6"/>
      <c r="T32" s="1"/>
      <c r="U32" s="1"/>
      <c r="V32" s="1"/>
      <c r="W32" s="1"/>
    </row>
    <row r="33" spans="2:23" ht="30" customHeight="1" x14ac:dyDescent="0.35">
      <c r="B33" s="124">
        <v>0.78</v>
      </c>
      <c r="C33" s="12" t="s">
        <v>7</v>
      </c>
      <c r="D33" s="5" t="s">
        <v>7</v>
      </c>
      <c r="E33" s="5" t="s">
        <v>6</v>
      </c>
      <c r="F33" s="5" t="s">
        <v>6</v>
      </c>
      <c r="G33" s="13" t="s">
        <v>7</v>
      </c>
      <c r="H33" s="91">
        <f t="shared" si="1"/>
        <v>468</v>
      </c>
      <c r="I33" s="75">
        <f t="shared" si="0"/>
        <v>624</v>
      </c>
      <c r="J33" s="109" cm="1">
        <f t="array" ref="J33">IFERROR(INDEX(H33:I33,1,J$13),0)</f>
        <v>0</v>
      </c>
      <c r="K33" s="6"/>
      <c r="L33" s="1"/>
      <c r="M33" s="1"/>
      <c r="N33" s="1"/>
      <c r="O33" s="1"/>
      <c r="S33" s="6"/>
      <c r="T33" s="1"/>
      <c r="U33" s="1"/>
      <c r="V33" s="1"/>
      <c r="W33" s="1"/>
    </row>
    <row r="34" spans="2:23" ht="30" customHeight="1" x14ac:dyDescent="0.35">
      <c r="B34" s="124">
        <v>0.8</v>
      </c>
      <c r="C34" s="12" t="s">
        <v>6</v>
      </c>
      <c r="D34" s="5" t="s">
        <v>6</v>
      </c>
      <c r="E34" s="5" t="s">
        <v>7</v>
      </c>
      <c r="F34" s="5" t="s">
        <v>6</v>
      </c>
      <c r="G34" s="13" t="s">
        <v>7</v>
      </c>
      <c r="H34" s="91">
        <f t="shared" si="1"/>
        <v>480</v>
      </c>
      <c r="I34" s="75">
        <f t="shared" si="0"/>
        <v>640</v>
      </c>
      <c r="J34" s="109" cm="1">
        <f t="array" ref="J34">IFERROR(INDEX(H34:I34,1,J$13),0)</f>
        <v>0</v>
      </c>
      <c r="K34" s="6"/>
      <c r="L34" s="1"/>
      <c r="M34" s="1"/>
      <c r="N34" s="1"/>
      <c r="O34" s="1"/>
      <c r="S34" s="6"/>
      <c r="T34" s="1"/>
      <c r="U34" s="1"/>
      <c r="V34" s="1"/>
      <c r="W34" s="1"/>
    </row>
    <row r="35" spans="2:23" ht="30" customHeight="1" x14ac:dyDescent="0.35">
      <c r="B35" s="124">
        <v>0.82000000000000006</v>
      </c>
      <c r="C35" s="12" t="s">
        <v>7</v>
      </c>
      <c r="D35" s="5" t="s">
        <v>6</v>
      </c>
      <c r="E35" s="5" t="s">
        <v>7</v>
      </c>
      <c r="F35" s="5" t="s">
        <v>6</v>
      </c>
      <c r="G35" s="13" t="s">
        <v>7</v>
      </c>
      <c r="H35" s="91">
        <f t="shared" si="1"/>
        <v>492.00000000000006</v>
      </c>
      <c r="I35" s="75">
        <f t="shared" si="0"/>
        <v>656</v>
      </c>
      <c r="J35" s="109" cm="1">
        <f t="array" ref="J35">IFERROR(INDEX(H35:I35,1,J$13),0)</f>
        <v>0</v>
      </c>
      <c r="K35" s="6"/>
      <c r="L35" s="1"/>
      <c r="M35" s="1"/>
      <c r="N35" s="1"/>
      <c r="O35" s="1"/>
      <c r="S35" s="6"/>
      <c r="T35" s="1"/>
      <c r="U35" s="1"/>
      <c r="V35" s="1"/>
      <c r="W35" s="1"/>
    </row>
    <row r="36" spans="2:23" ht="30" customHeight="1" x14ac:dyDescent="0.35">
      <c r="B36" s="124">
        <v>0.84000000000000008</v>
      </c>
      <c r="C36" s="12" t="s">
        <v>6</v>
      </c>
      <c r="D36" s="5" t="s">
        <v>7</v>
      </c>
      <c r="E36" s="5" t="s">
        <v>7</v>
      </c>
      <c r="F36" s="5" t="s">
        <v>6</v>
      </c>
      <c r="G36" s="13" t="s">
        <v>7</v>
      </c>
      <c r="H36" s="91">
        <f t="shared" si="1"/>
        <v>504.00000000000006</v>
      </c>
      <c r="I36" s="75">
        <f t="shared" si="0"/>
        <v>672.00000000000011</v>
      </c>
      <c r="J36" s="109" cm="1">
        <f t="array" ref="J36">IFERROR(INDEX(H36:I36,1,J$13),0)</f>
        <v>0</v>
      </c>
      <c r="K36" s="6"/>
      <c r="L36" s="1"/>
      <c r="M36" s="1"/>
      <c r="N36" s="1"/>
      <c r="O36" s="1"/>
      <c r="S36" s="6"/>
      <c r="T36" s="1"/>
      <c r="U36" s="1"/>
      <c r="V36" s="1"/>
      <c r="W36" s="1"/>
    </row>
    <row r="37" spans="2:23" ht="30" customHeight="1" x14ac:dyDescent="0.35">
      <c r="B37" s="124">
        <v>0.8600000000000001</v>
      </c>
      <c r="C37" s="12" t="s">
        <v>7</v>
      </c>
      <c r="D37" s="5" t="s">
        <v>7</v>
      </c>
      <c r="E37" s="5" t="s">
        <v>7</v>
      </c>
      <c r="F37" s="5" t="s">
        <v>6</v>
      </c>
      <c r="G37" s="13" t="s">
        <v>7</v>
      </c>
      <c r="H37" s="91">
        <f t="shared" si="1"/>
        <v>516.00000000000011</v>
      </c>
      <c r="I37" s="75">
        <f t="shared" si="0"/>
        <v>688.00000000000011</v>
      </c>
      <c r="J37" s="109" cm="1">
        <f t="array" ref="J37">IFERROR(INDEX(H37:I37,1,J$13),0)</f>
        <v>0</v>
      </c>
      <c r="K37" s="6"/>
      <c r="L37" s="1"/>
      <c r="M37" s="1"/>
      <c r="N37" s="1"/>
      <c r="O37" s="1"/>
      <c r="S37" s="6"/>
      <c r="T37" s="1"/>
      <c r="U37" s="1"/>
      <c r="V37" s="1"/>
      <c r="W37" s="1"/>
    </row>
    <row r="38" spans="2:23" ht="30" customHeight="1" x14ac:dyDescent="0.35">
      <c r="B38" s="124">
        <v>0.88000000000000012</v>
      </c>
      <c r="C38" s="12" t="s">
        <v>6</v>
      </c>
      <c r="D38" s="5" t="s">
        <v>6</v>
      </c>
      <c r="E38" s="5" t="s">
        <v>6</v>
      </c>
      <c r="F38" s="5" t="s">
        <v>7</v>
      </c>
      <c r="G38" s="13" t="s">
        <v>7</v>
      </c>
      <c r="H38" s="91">
        <f t="shared" si="1"/>
        <v>528.00000000000011</v>
      </c>
      <c r="I38" s="75">
        <f t="shared" si="0"/>
        <v>704.00000000000011</v>
      </c>
      <c r="J38" s="109" cm="1">
        <f t="array" ref="J38">IFERROR(INDEX(H38:I38,1,J$13),0)</f>
        <v>0</v>
      </c>
      <c r="K38" s="6"/>
      <c r="L38" s="1"/>
      <c r="M38" s="1"/>
      <c r="N38" s="1"/>
      <c r="O38" s="1"/>
      <c r="S38" s="6"/>
      <c r="T38" s="1"/>
      <c r="U38" s="1"/>
      <c r="V38" s="1"/>
      <c r="W38" s="1"/>
    </row>
    <row r="39" spans="2:23" ht="30" customHeight="1" x14ac:dyDescent="0.35">
      <c r="B39" s="124">
        <v>0.90000000000000013</v>
      </c>
      <c r="C39" s="12" t="s">
        <v>7</v>
      </c>
      <c r="D39" s="5" t="s">
        <v>6</v>
      </c>
      <c r="E39" s="5" t="s">
        <v>6</v>
      </c>
      <c r="F39" s="5" t="s">
        <v>7</v>
      </c>
      <c r="G39" s="13" t="s">
        <v>7</v>
      </c>
      <c r="H39" s="91">
        <f t="shared" si="1"/>
        <v>540.00000000000011</v>
      </c>
      <c r="I39" s="75">
        <f t="shared" si="0"/>
        <v>720.00000000000011</v>
      </c>
      <c r="J39" s="109" cm="1">
        <f t="array" ref="J39">IFERROR(INDEX(H39:I39,1,J$13),0)</f>
        <v>0</v>
      </c>
      <c r="K39" s="6"/>
      <c r="L39" s="1"/>
      <c r="M39" s="1"/>
      <c r="N39" s="1"/>
      <c r="O39" s="1"/>
      <c r="S39" s="6"/>
      <c r="T39" s="1"/>
      <c r="U39" s="1"/>
      <c r="V39" s="1"/>
      <c r="W39" s="1"/>
    </row>
    <row r="40" spans="2:23" ht="30" customHeight="1" x14ac:dyDescent="0.35">
      <c r="B40" s="124">
        <v>0.91999999999999993</v>
      </c>
      <c r="C40" s="12" t="s">
        <v>6</v>
      </c>
      <c r="D40" s="5" t="s">
        <v>7</v>
      </c>
      <c r="E40" s="5" t="s">
        <v>6</v>
      </c>
      <c r="F40" s="5" t="s">
        <v>7</v>
      </c>
      <c r="G40" s="13" t="s">
        <v>7</v>
      </c>
      <c r="H40" s="91">
        <f t="shared" si="1"/>
        <v>552</v>
      </c>
      <c r="I40" s="75">
        <f t="shared" si="0"/>
        <v>736</v>
      </c>
      <c r="J40" s="109" cm="1">
        <f t="array" ref="J40">IFERROR(INDEX(H40:I40,1,J$13),0)</f>
        <v>0</v>
      </c>
      <c r="K40" s="6"/>
      <c r="L40" s="1"/>
      <c r="M40" s="1"/>
      <c r="N40" s="1"/>
      <c r="O40" s="1"/>
      <c r="S40" s="6"/>
      <c r="T40" s="1"/>
      <c r="U40" s="1"/>
      <c r="V40" s="1"/>
      <c r="W40" s="1"/>
    </row>
    <row r="41" spans="2:23" ht="30" customHeight="1" x14ac:dyDescent="0.35">
      <c r="B41" s="124">
        <v>0.94</v>
      </c>
      <c r="C41" s="12" t="s">
        <v>7</v>
      </c>
      <c r="D41" s="5" t="s">
        <v>7</v>
      </c>
      <c r="E41" s="5" t="s">
        <v>6</v>
      </c>
      <c r="F41" s="5" t="s">
        <v>7</v>
      </c>
      <c r="G41" s="13" t="s">
        <v>7</v>
      </c>
      <c r="H41" s="91">
        <f t="shared" si="1"/>
        <v>564</v>
      </c>
      <c r="I41" s="75">
        <f t="shared" si="0"/>
        <v>752</v>
      </c>
      <c r="J41" s="109" cm="1">
        <f t="array" ref="J41">IFERROR(INDEX(H41:I41,1,J$13),0)</f>
        <v>0</v>
      </c>
      <c r="K41" s="6"/>
      <c r="L41" s="1"/>
      <c r="M41" s="1"/>
      <c r="N41" s="1"/>
      <c r="O41" s="1"/>
      <c r="S41" s="6"/>
      <c r="T41" s="1"/>
      <c r="U41" s="1"/>
      <c r="V41" s="1"/>
      <c r="W41" s="1"/>
    </row>
    <row r="42" spans="2:23" ht="30" customHeight="1" x14ac:dyDescent="0.35">
      <c r="B42" s="124">
        <v>0.96</v>
      </c>
      <c r="C42" s="12" t="s">
        <v>6</v>
      </c>
      <c r="D42" s="5" t="s">
        <v>6</v>
      </c>
      <c r="E42" s="5" t="s">
        <v>7</v>
      </c>
      <c r="F42" s="5" t="s">
        <v>7</v>
      </c>
      <c r="G42" s="13" t="s">
        <v>7</v>
      </c>
      <c r="H42" s="91">
        <f t="shared" si="1"/>
        <v>576</v>
      </c>
      <c r="I42" s="75">
        <f t="shared" si="0"/>
        <v>768</v>
      </c>
      <c r="J42" s="109" cm="1">
        <f t="array" ref="J42">IFERROR(INDEX(H42:I42,1,J$13),0)</f>
        <v>0</v>
      </c>
      <c r="K42" s="6"/>
      <c r="L42" s="1"/>
      <c r="M42" s="1"/>
      <c r="N42" s="1"/>
      <c r="O42" s="1"/>
      <c r="S42" s="6"/>
      <c r="T42" s="1"/>
      <c r="U42" s="1"/>
      <c r="V42" s="1"/>
      <c r="W42" s="1"/>
    </row>
    <row r="43" spans="2:23" ht="30" customHeight="1" x14ac:dyDescent="0.35">
      <c r="B43" s="124">
        <v>0.98</v>
      </c>
      <c r="C43" s="12" t="s">
        <v>7</v>
      </c>
      <c r="D43" s="5" t="s">
        <v>6</v>
      </c>
      <c r="E43" s="5" t="s">
        <v>7</v>
      </c>
      <c r="F43" s="5" t="s">
        <v>7</v>
      </c>
      <c r="G43" s="13" t="s">
        <v>7</v>
      </c>
      <c r="H43" s="91">
        <f t="shared" si="1"/>
        <v>588</v>
      </c>
      <c r="I43" s="75">
        <f t="shared" si="0"/>
        <v>784</v>
      </c>
      <c r="J43" s="109" cm="1">
        <f t="array" ref="J43">IFERROR(INDEX(H43:I43,1,J$13),0)</f>
        <v>0</v>
      </c>
      <c r="K43" s="6"/>
      <c r="L43" s="1"/>
      <c r="M43" s="1"/>
      <c r="N43" s="1"/>
      <c r="O43" s="1"/>
      <c r="S43" s="6"/>
      <c r="T43" s="1"/>
      <c r="U43" s="1"/>
      <c r="V43" s="1"/>
      <c r="W43" s="1"/>
    </row>
    <row r="44" spans="2:23" ht="30" customHeight="1" thickBot="1" x14ac:dyDescent="0.4">
      <c r="B44" s="125">
        <v>1</v>
      </c>
      <c r="C44" s="104" t="s">
        <v>17</v>
      </c>
      <c r="D44" s="14" t="s">
        <v>7</v>
      </c>
      <c r="E44" s="14" t="s">
        <v>7</v>
      </c>
      <c r="F44" s="14" t="s">
        <v>7</v>
      </c>
      <c r="G44" s="15" t="s">
        <v>7</v>
      </c>
      <c r="H44" s="92">
        <f t="shared" si="1"/>
        <v>600</v>
      </c>
      <c r="I44" s="76">
        <f t="shared" si="0"/>
        <v>800</v>
      </c>
      <c r="J44" s="109" cm="1">
        <f t="array" ref="J44">IFERROR(INDEX(H44:I44,1,J$13),0)</f>
        <v>0</v>
      </c>
      <c r="K44" s="6"/>
      <c r="L44" s="1"/>
      <c r="M44" s="1"/>
      <c r="N44" s="1"/>
      <c r="O44" s="1"/>
      <c r="S44" s="6"/>
      <c r="T44" s="1"/>
      <c r="U44" s="1"/>
      <c r="V44" s="1"/>
      <c r="W44" s="1"/>
    </row>
    <row r="45" spans="2:23" x14ac:dyDescent="0.5">
      <c r="B45" s="6"/>
      <c r="C45" s="1"/>
      <c r="D45" s="1"/>
      <c r="E45" s="1"/>
      <c r="F45" s="1"/>
      <c r="G45" s="1"/>
      <c r="J45" s="110"/>
      <c r="K45" s="6"/>
      <c r="L45" s="1"/>
      <c r="M45" s="1"/>
      <c r="N45" s="1"/>
      <c r="O45" s="1"/>
      <c r="S45" s="6"/>
      <c r="T45" s="1"/>
      <c r="U45" s="1"/>
      <c r="V45" s="1"/>
      <c r="W45" s="1"/>
    </row>
    <row r="46" spans="2:23" x14ac:dyDescent="0.5">
      <c r="B46" s="147" t="s">
        <v>21</v>
      </c>
      <c r="C46" s="1"/>
      <c r="D46" s="1"/>
      <c r="E46" s="1"/>
      <c r="F46" s="1"/>
      <c r="G46" s="1"/>
      <c r="J46" s="110"/>
      <c r="K46" s="6"/>
      <c r="L46" s="1"/>
      <c r="M46" s="1"/>
      <c r="N46" s="1"/>
      <c r="O46" s="1"/>
      <c r="S46" s="6"/>
      <c r="T46" s="1"/>
      <c r="U46" s="1"/>
      <c r="V46" s="1"/>
      <c r="W46" s="1"/>
    </row>
    <row r="47" spans="2:23" x14ac:dyDescent="0.5">
      <c r="B47" s="6"/>
      <c r="C47" s="1"/>
      <c r="D47" s="1"/>
      <c r="E47" s="1"/>
      <c r="F47" s="1"/>
      <c r="G47" s="1"/>
      <c r="J47" s="110"/>
      <c r="K47" s="6"/>
      <c r="L47" s="1"/>
      <c r="M47" s="1"/>
      <c r="N47" s="1"/>
      <c r="O47" s="1"/>
      <c r="S47" s="6"/>
      <c r="T47" s="1"/>
      <c r="U47" s="1"/>
      <c r="V47" s="1"/>
      <c r="W47" s="1"/>
    </row>
    <row r="48" spans="2:23" x14ac:dyDescent="0.5">
      <c r="B48" s="6"/>
      <c r="C48" s="1"/>
      <c r="D48" s="1"/>
      <c r="E48" s="1"/>
      <c r="F48" s="1"/>
      <c r="G48" s="1"/>
      <c r="J48" s="110"/>
      <c r="K48" s="6"/>
      <c r="L48" s="1"/>
      <c r="M48" s="1"/>
      <c r="N48" s="1"/>
      <c r="O48" s="1"/>
      <c r="S48" s="6"/>
      <c r="T48" s="1"/>
      <c r="U48" s="1"/>
      <c r="V48" s="1"/>
      <c r="W48" s="1"/>
    </row>
    <row r="49" spans="2:23" x14ac:dyDescent="0.5">
      <c r="B49" s="6"/>
      <c r="C49" s="1"/>
      <c r="D49" s="1"/>
      <c r="E49" s="1"/>
      <c r="F49" s="1"/>
      <c r="G49" s="1"/>
      <c r="J49" s="110"/>
      <c r="K49" s="6"/>
      <c r="L49" s="1"/>
      <c r="M49" s="1"/>
      <c r="N49" s="1"/>
      <c r="O49" s="1"/>
      <c r="S49" s="6"/>
      <c r="T49" s="1"/>
      <c r="U49" s="1"/>
      <c r="V49" s="1"/>
      <c r="W49" s="1"/>
    </row>
    <row r="50" spans="2:23" x14ac:dyDescent="0.5">
      <c r="B50" s="6"/>
      <c r="C50" s="1"/>
      <c r="D50" s="1"/>
      <c r="E50" s="1"/>
      <c r="F50" s="1"/>
      <c r="G50" s="1"/>
      <c r="J50" s="110"/>
      <c r="K50" s="6"/>
      <c r="L50" s="1"/>
      <c r="M50" s="1"/>
      <c r="N50" s="1"/>
      <c r="O50" s="1"/>
      <c r="S50" s="6"/>
      <c r="T50" s="1"/>
      <c r="U50" s="1"/>
      <c r="V50" s="1"/>
      <c r="W50" s="1"/>
    </row>
    <row r="51" spans="2:23" x14ac:dyDescent="0.5">
      <c r="B51" s="6"/>
      <c r="C51" s="1"/>
      <c r="D51" s="1"/>
      <c r="E51" s="1"/>
      <c r="F51" s="1"/>
      <c r="G51" s="1"/>
      <c r="J51" s="110"/>
      <c r="K51" s="6"/>
      <c r="L51" s="1"/>
      <c r="M51" s="1"/>
      <c r="N51" s="1"/>
      <c r="O51" s="1"/>
      <c r="S51" s="6"/>
      <c r="T51" s="1"/>
      <c r="U51" s="1"/>
      <c r="V51" s="1"/>
      <c r="W51" s="1"/>
    </row>
    <row r="52" spans="2:23" x14ac:dyDescent="0.5">
      <c r="B52" s="6"/>
      <c r="C52" s="1"/>
      <c r="D52" s="1"/>
      <c r="E52" s="1"/>
      <c r="F52" s="1"/>
      <c r="G52" s="1"/>
      <c r="J52" s="110"/>
      <c r="K52" s="6"/>
      <c r="L52" s="1"/>
      <c r="M52" s="1"/>
      <c r="N52" s="1"/>
      <c r="O52" s="1"/>
      <c r="S52" s="6"/>
      <c r="T52" s="1"/>
      <c r="U52" s="1"/>
      <c r="V52" s="1"/>
      <c r="W52" s="1"/>
    </row>
    <row r="53" spans="2:23" x14ac:dyDescent="0.5">
      <c r="B53" s="6"/>
      <c r="C53" s="1"/>
      <c r="D53" s="1"/>
      <c r="E53" s="1"/>
      <c r="F53" s="1"/>
      <c r="G53" s="1"/>
      <c r="J53" s="110"/>
      <c r="K53" s="6"/>
      <c r="L53" s="1"/>
      <c r="M53" s="1"/>
      <c r="N53" s="1"/>
      <c r="O53" s="1"/>
      <c r="S53" s="6"/>
      <c r="T53" s="1"/>
      <c r="U53" s="1"/>
      <c r="V53" s="1"/>
      <c r="W53" s="1"/>
    </row>
    <row r="54" spans="2:23" x14ac:dyDescent="0.5">
      <c r="B54" s="6"/>
      <c r="C54" s="1"/>
      <c r="D54" s="1"/>
      <c r="E54" s="1"/>
      <c r="F54" s="1"/>
      <c r="G54" s="1"/>
      <c r="J54" s="110"/>
      <c r="K54" s="6"/>
      <c r="L54" s="1"/>
      <c r="M54" s="1"/>
      <c r="N54" s="1"/>
      <c r="O54" s="1"/>
      <c r="S54" s="6"/>
      <c r="T54" s="1"/>
      <c r="U54" s="1"/>
      <c r="V54" s="1"/>
      <c r="W54" s="1"/>
    </row>
    <row r="55" spans="2:23" x14ac:dyDescent="0.5">
      <c r="B55" s="6"/>
      <c r="C55" s="1"/>
      <c r="D55" s="1"/>
      <c r="E55" s="1"/>
      <c r="F55" s="1"/>
      <c r="G55" s="1"/>
      <c r="J55" s="110"/>
      <c r="K55" s="6"/>
      <c r="L55" s="1"/>
      <c r="M55" s="1"/>
      <c r="N55" s="1"/>
      <c r="O55" s="1"/>
      <c r="S55" s="6"/>
      <c r="T55" s="1"/>
      <c r="U55" s="1"/>
      <c r="V55" s="1"/>
      <c r="W55" s="1"/>
    </row>
    <row r="56" spans="2:23" x14ac:dyDescent="0.5">
      <c r="B56" s="6"/>
      <c r="C56" s="1"/>
      <c r="D56" s="1"/>
      <c r="E56" s="1"/>
      <c r="F56" s="1"/>
      <c r="G56" s="1"/>
      <c r="J56" s="110"/>
      <c r="K56" s="6"/>
      <c r="L56" s="1"/>
      <c r="M56" s="1"/>
      <c r="N56" s="1"/>
      <c r="O56" s="1"/>
      <c r="S56" s="6"/>
      <c r="T56" s="1"/>
      <c r="U56" s="1"/>
      <c r="V56" s="1"/>
      <c r="W56" s="1"/>
    </row>
    <row r="57" spans="2:23" x14ac:dyDescent="0.5">
      <c r="B57" s="6"/>
      <c r="C57" s="1"/>
      <c r="D57" s="1"/>
      <c r="E57" s="1"/>
      <c r="F57" s="1"/>
      <c r="G57" s="1"/>
      <c r="J57" s="110"/>
      <c r="K57" s="6"/>
      <c r="L57" s="1"/>
      <c r="M57" s="1"/>
      <c r="N57" s="1"/>
      <c r="O57" s="1"/>
      <c r="S57" s="6"/>
      <c r="T57" s="1"/>
      <c r="U57" s="1"/>
      <c r="V57" s="1"/>
      <c r="W57" s="1"/>
    </row>
    <row r="58" spans="2:23" x14ac:dyDescent="0.5">
      <c r="B58" s="6"/>
      <c r="C58" s="1"/>
      <c r="D58" s="1"/>
      <c r="E58" s="1"/>
      <c r="F58" s="1"/>
      <c r="G58" s="1"/>
      <c r="J58" s="110"/>
      <c r="K58" s="6"/>
      <c r="L58" s="1"/>
      <c r="M58" s="1"/>
      <c r="N58" s="1"/>
      <c r="O58" s="1"/>
      <c r="S58" s="6"/>
      <c r="T58" s="1"/>
      <c r="U58" s="1"/>
      <c r="V58" s="1"/>
      <c r="W58" s="1"/>
    </row>
    <row r="59" spans="2:23" x14ac:dyDescent="0.5">
      <c r="B59" s="6"/>
      <c r="C59" s="1"/>
      <c r="D59" s="1"/>
      <c r="E59" s="1"/>
      <c r="F59" s="1"/>
      <c r="G59" s="1"/>
      <c r="J59" s="110"/>
      <c r="K59" s="6"/>
      <c r="L59" s="1"/>
      <c r="M59" s="1"/>
      <c r="N59" s="1"/>
      <c r="O59" s="1"/>
      <c r="S59" s="6"/>
      <c r="T59" s="1"/>
      <c r="U59" s="1"/>
      <c r="V59" s="1"/>
      <c r="W59" s="1"/>
    </row>
    <row r="60" spans="2:23" x14ac:dyDescent="0.5">
      <c r="B60" s="6"/>
      <c r="C60" s="1"/>
      <c r="D60" s="1"/>
      <c r="E60" s="1"/>
      <c r="F60" s="1"/>
      <c r="G60" s="1"/>
      <c r="J60" s="110"/>
      <c r="K60" s="6"/>
      <c r="L60" s="1"/>
      <c r="M60" s="1"/>
      <c r="N60" s="1"/>
      <c r="O60" s="1"/>
      <c r="S60" s="6"/>
      <c r="T60" s="1"/>
      <c r="U60" s="1"/>
      <c r="V60" s="1"/>
      <c r="W60" s="1"/>
    </row>
    <row r="61" spans="2:23" x14ac:dyDescent="0.5">
      <c r="B61" s="6"/>
      <c r="C61" s="1"/>
      <c r="D61" s="1"/>
      <c r="E61" s="1"/>
      <c r="F61" s="1"/>
      <c r="G61" s="1"/>
      <c r="J61" s="110"/>
      <c r="K61" s="6"/>
      <c r="L61" s="1"/>
      <c r="M61" s="1"/>
      <c r="N61" s="1"/>
      <c r="O61" s="1"/>
      <c r="S61" s="6"/>
      <c r="T61" s="1"/>
      <c r="U61" s="1"/>
      <c r="V61" s="1"/>
      <c r="W61" s="1"/>
    </row>
    <row r="62" spans="2:23" x14ac:dyDescent="0.5">
      <c r="B62" s="6"/>
      <c r="C62" s="1"/>
      <c r="D62" s="1"/>
      <c r="E62" s="1"/>
      <c r="F62" s="1"/>
      <c r="G62" s="1"/>
      <c r="J62" s="110"/>
      <c r="K62" s="6"/>
      <c r="L62" s="1"/>
      <c r="M62" s="1"/>
      <c r="N62" s="1"/>
      <c r="O62" s="1"/>
      <c r="S62" s="6"/>
      <c r="T62" s="1"/>
      <c r="U62" s="1"/>
      <c r="V62" s="1"/>
      <c r="W62" s="1"/>
    </row>
    <row r="63" spans="2:23" x14ac:dyDescent="0.5">
      <c r="B63" s="6"/>
      <c r="C63" s="1"/>
      <c r="D63" s="1"/>
      <c r="E63" s="1"/>
      <c r="F63" s="1"/>
      <c r="G63" s="1"/>
      <c r="J63" s="110"/>
      <c r="K63" s="6"/>
      <c r="L63" s="1"/>
      <c r="M63" s="1"/>
      <c r="N63" s="1"/>
      <c r="O63" s="1"/>
      <c r="S63" s="6"/>
      <c r="T63" s="1"/>
      <c r="U63" s="1"/>
      <c r="V63" s="1"/>
      <c r="W63" s="1"/>
    </row>
    <row r="64" spans="2:23" x14ac:dyDescent="0.5">
      <c r="B64" s="6"/>
      <c r="C64" s="1"/>
      <c r="D64" s="1"/>
      <c r="E64" s="1"/>
      <c r="F64" s="1"/>
      <c r="G64" s="1"/>
      <c r="J64" s="110"/>
      <c r="K64" s="6"/>
      <c r="L64" s="1"/>
      <c r="M64" s="1"/>
      <c r="N64" s="1"/>
      <c r="O64" s="1"/>
      <c r="S64" s="6"/>
      <c r="T64" s="1"/>
      <c r="U64" s="1"/>
      <c r="V64" s="1"/>
      <c r="W64" s="1"/>
    </row>
    <row r="65" spans="2:23" x14ac:dyDescent="0.5">
      <c r="B65" s="6"/>
      <c r="C65" s="1"/>
      <c r="D65" s="1"/>
      <c r="E65" s="1"/>
      <c r="F65" s="1"/>
      <c r="G65" s="1"/>
      <c r="J65" s="110"/>
      <c r="K65" s="6"/>
      <c r="L65" s="1"/>
      <c r="M65" s="1"/>
      <c r="N65" s="1"/>
      <c r="O65" s="1"/>
      <c r="S65" s="6"/>
      <c r="T65" s="1"/>
      <c r="U65" s="1"/>
      <c r="V65" s="1"/>
      <c r="W65" s="1"/>
    </row>
    <row r="66" spans="2:23" x14ac:dyDescent="0.5">
      <c r="B66" s="6"/>
      <c r="C66" s="1"/>
      <c r="D66" s="1"/>
      <c r="E66" s="1"/>
      <c r="F66" s="1"/>
      <c r="G66" s="1"/>
      <c r="J66" s="110"/>
      <c r="K66" s="6"/>
      <c r="L66" s="1"/>
      <c r="M66" s="1"/>
      <c r="N66" s="1"/>
      <c r="O66" s="1"/>
      <c r="S66" s="6"/>
      <c r="T66" s="1"/>
      <c r="U66" s="1"/>
      <c r="V66" s="1"/>
      <c r="W66" s="1"/>
    </row>
    <row r="67" spans="2:23" x14ac:dyDescent="0.5">
      <c r="B67" s="6"/>
      <c r="C67" s="1"/>
      <c r="D67" s="1"/>
      <c r="E67" s="1"/>
      <c r="F67" s="1"/>
      <c r="G67" s="1"/>
      <c r="J67" s="110"/>
      <c r="K67" s="6"/>
      <c r="L67" s="1"/>
      <c r="M67" s="1"/>
      <c r="N67" s="1"/>
      <c r="O67" s="1"/>
      <c r="S67" s="6"/>
      <c r="T67" s="1"/>
      <c r="U67" s="1"/>
      <c r="V67" s="1"/>
      <c r="W67" s="1"/>
    </row>
    <row r="68" spans="2:23" x14ac:dyDescent="0.5">
      <c r="B68" s="6"/>
      <c r="C68" s="1"/>
      <c r="D68" s="1"/>
      <c r="E68" s="1"/>
      <c r="F68" s="1"/>
      <c r="G68" s="1"/>
      <c r="J68" s="110"/>
      <c r="K68" s="6"/>
      <c r="L68" s="1"/>
      <c r="M68" s="1"/>
      <c r="N68" s="1"/>
      <c r="O68" s="1"/>
      <c r="S68" s="6"/>
      <c r="T68" s="1"/>
      <c r="U68" s="1"/>
      <c r="V68" s="1"/>
      <c r="W68" s="1"/>
    </row>
    <row r="69" spans="2:23" x14ac:dyDescent="0.5">
      <c r="B69" s="6"/>
      <c r="C69" s="1"/>
      <c r="D69" s="1"/>
      <c r="E69" s="1"/>
      <c r="F69" s="1"/>
      <c r="G69" s="1"/>
      <c r="J69" s="110"/>
      <c r="K69" s="6"/>
      <c r="L69" s="1"/>
      <c r="M69" s="1"/>
      <c r="N69" s="1"/>
      <c r="O69" s="1"/>
      <c r="S69" s="6"/>
      <c r="T69" s="1"/>
      <c r="U69" s="1"/>
      <c r="V69" s="1"/>
      <c r="W69" s="1"/>
    </row>
    <row r="70" spans="2:23" x14ac:dyDescent="0.5">
      <c r="B70" s="6"/>
      <c r="C70" s="1"/>
      <c r="D70" s="1"/>
      <c r="E70" s="1"/>
      <c r="F70" s="1"/>
      <c r="G70" s="1"/>
      <c r="J70" s="110"/>
      <c r="K70" s="6"/>
      <c r="L70" s="1"/>
      <c r="M70" s="1"/>
      <c r="N70" s="1"/>
      <c r="O70" s="1"/>
      <c r="S70" s="6"/>
      <c r="T70" s="1"/>
      <c r="U70" s="1"/>
      <c r="V70" s="1"/>
      <c r="W70" s="1"/>
    </row>
    <row r="71" spans="2:23" x14ac:dyDescent="0.5">
      <c r="B71" s="6"/>
      <c r="C71" s="1"/>
      <c r="D71" s="1"/>
      <c r="E71" s="1"/>
      <c r="F71" s="1"/>
      <c r="G71" s="1"/>
      <c r="J71" s="110"/>
      <c r="K71" s="6"/>
      <c r="L71" s="1"/>
      <c r="M71" s="1"/>
      <c r="N71" s="1"/>
      <c r="O71" s="1"/>
      <c r="S71" s="6"/>
      <c r="T71" s="1"/>
      <c r="U71" s="1"/>
      <c r="V71" s="1"/>
      <c r="W71" s="1"/>
    </row>
    <row r="72" spans="2:23" x14ac:dyDescent="0.5">
      <c r="B72" s="6"/>
      <c r="C72" s="1"/>
      <c r="D72" s="1"/>
      <c r="E72" s="1"/>
      <c r="F72" s="1"/>
      <c r="G72" s="1"/>
      <c r="J72" s="110"/>
      <c r="K72" s="6"/>
      <c r="L72" s="1"/>
      <c r="M72" s="1"/>
      <c r="N72" s="1"/>
      <c r="O72" s="1"/>
      <c r="S72" s="6"/>
      <c r="T72" s="1"/>
      <c r="U72" s="1"/>
      <c r="V72" s="1"/>
      <c r="W72" s="1"/>
    </row>
    <row r="73" spans="2:23" x14ac:dyDescent="0.5">
      <c r="B73" s="6"/>
      <c r="C73" s="1"/>
      <c r="D73" s="1"/>
      <c r="E73" s="1"/>
      <c r="F73" s="1"/>
      <c r="G73" s="1"/>
      <c r="J73" s="110"/>
      <c r="K73" s="6"/>
      <c r="L73" s="1"/>
      <c r="M73" s="1"/>
      <c r="N73" s="1"/>
      <c r="O73" s="1"/>
      <c r="S73" s="6"/>
      <c r="T73" s="1"/>
      <c r="U73" s="1"/>
      <c r="V73" s="1"/>
      <c r="W73" s="1"/>
    </row>
    <row r="74" spans="2:23" x14ac:dyDescent="0.5">
      <c r="B74" s="6"/>
      <c r="C74" s="1"/>
      <c r="D74" s="1"/>
      <c r="E74" s="1"/>
      <c r="F74" s="1"/>
      <c r="G74" s="1"/>
      <c r="J74" s="110"/>
      <c r="K74" s="6"/>
      <c r="L74" s="1"/>
      <c r="M74" s="1"/>
      <c r="N74" s="1"/>
      <c r="O74" s="1"/>
      <c r="S74" s="6"/>
      <c r="T74" s="1"/>
      <c r="U74" s="1"/>
      <c r="V74" s="1"/>
      <c r="W74" s="1"/>
    </row>
    <row r="75" spans="2:23" x14ac:dyDescent="0.5">
      <c r="B75" s="6"/>
      <c r="C75" s="1"/>
      <c r="D75" s="1"/>
      <c r="E75" s="1"/>
      <c r="F75" s="1"/>
      <c r="G75" s="1"/>
      <c r="J75" s="110"/>
      <c r="K75" s="6"/>
      <c r="L75" s="1"/>
      <c r="M75" s="1"/>
      <c r="N75" s="1"/>
      <c r="O75" s="1"/>
      <c r="S75" s="6"/>
      <c r="T75" s="1"/>
      <c r="U75" s="1"/>
      <c r="V75" s="1"/>
      <c r="W75" s="1"/>
    </row>
    <row r="76" spans="2:23" x14ac:dyDescent="0.5">
      <c r="B76" s="6"/>
      <c r="C76" s="1"/>
      <c r="D76" s="1"/>
      <c r="E76" s="1"/>
      <c r="F76" s="1"/>
      <c r="G76" s="1"/>
      <c r="J76" s="110"/>
      <c r="K76" s="6"/>
      <c r="L76" s="1"/>
      <c r="M76" s="1"/>
      <c r="N76" s="1"/>
      <c r="O76" s="1"/>
      <c r="S76" s="6"/>
      <c r="T76" s="1"/>
      <c r="U76" s="1"/>
      <c r="V76" s="1"/>
      <c r="W76" s="1"/>
    </row>
    <row r="77" spans="2:23" x14ac:dyDescent="0.5">
      <c r="B77" s="6"/>
      <c r="C77" s="1"/>
      <c r="D77" s="1"/>
      <c r="E77" s="1"/>
      <c r="F77" s="1"/>
      <c r="G77" s="1"/>
      <c r="J77" s="110"/>
      <c r="K77" s="6"/>
      <c r="L77" s="1"/>
      <c r="M77" s="1"/>
      <c r="N77" s="1"/>
      <c r="O77" s="1"/>
      <c r="S77" s="6"/>
      <c r="T77" s="1"/>
      <c r="U77" s="1"/>
      <c r="V77" s="1"/>
      <c r="W77" s="1"/>
    </row>
    <row r="78" spans="2:23" x14ac:dyDescent="0.5">
      <c r="B78" s="6"/>
      <c r="C78" s="1"/>
      <c r="D78" s="1"/>
      <c r="E78" s="1"/>
      <c r="F78" s="1"/>
      <c r="G78" s="1"/>
      <c r="J78" s="110"/>
      <c r="K78" s="6"/>
      <c r="L78" s="1"/>
      <c r="M78" s="1"/>
      <c r="N78" s="1"/>
      <c r="O78" s="1"/>
      <c r="S78" s="6"/>
      <c r="T78" s="1"/>
      <c r="U78" s="1"/>
      <c r="V78" s="1"/>
      <c r="W78" s="1"/>
    </row>
    <row r="79" spans="2:23" x14ac:dyDescent="0.5">
      <c r="B79" s="6"/>
      <c r="C79" s="1"/>
      <c r="D79" s="1"/>
      <c r="E79" s="1"/>
      <c r="F79" s="1"/>
      <c r="G79" s="1"/>
      <c r="J79" s="110"/>
      <c r="K79" s="6"/>
      <c r="L79" s="1"/>
      <c r="M79" s="1"/>
      <c r="N79" s="1"/>
      <c r="O79" s="1"/>
      <c r="S79" s="6"/>
      <c r="T79" s="1"/>
      <c r="U79" s="1"/>
      <c r="V79" s="1"/>
      <c r="W79" s="1"/>
    </row>
    <row r="80" spans="2:23" x14ac:dyDescent="0.5">
      <c r="B80" s="6"/>
      <c r="C80" s="1"/>
      <c r="D80" s="1"/>
      <c r="E80" s="1"/>
      <c r="F80" s="1"/>
      <c r="G80" s="1"/>
      <c r="J80" s="110"/>
      <c r="K80" s="6"/>
      <c r="L80" s="1"/>
      <c r="M80" s="1"/>
      <c r="N80" s="1"/>
      <c r="O80" s="1"/>
      <c r="S80" s="6"/>
      <c r="T80" s="1"/>
      <c r="U80" s="1"/>
      <c r="V80" s="1"/>
      <c r="W80" s="1"/>
    </row>
    <row r="81" spans="2:23" x14ac:dyDescent="0.5">
      <c r="B81" s="6"/>
      <c r="C81" s="1"/>
      <c r="D81" s="1"/>
      <c r="E81" s="1"/>
      <c r="F81" s="1"/>
      <c r="G81" s="1"/>
      <c r="J81" s="110"/>
      <c r="K81" s="6"/>
      <c r="L81" s="1"/>
      <c r="M81" s="1"/>
      <c r="N81" s="1"/>
      <c r="O81" s="1"/>
      <c r="S81" s="6"/>
      <c r="T81" s="1"/>
      <c r="U81" s="1"/>
      <c r="V81" s="1"/>
      <c r="W81" s="1"/>
    </row>
    <row r="82" spans="2:23" x14ac:dyDescent="0.5">
      <c r="B82" s="6"/>
      <c r="C82" s="1"/>
      <c r="D82" s="1"/>
      <c r="E82" s="1"/>
      <c r="F82" s="1"/>
      <c r="G82" s="1"/>
      <c r="J82" s="110"/>
      <c r="K82" s="6"/>
      <c r="L82" s="1"/>
      <c r="M82" s="1"/>
      <c r="N82" s="1"/>
      <c r="O82" s="1"/>
      <c r="S82" s="6"/>
      <c r="T82" s="1"/>
      <c r="U82" s="1"/>
      <c r="V82" s="1"/>
      <c r="W82" s="1"/>
    </row>
    <row r="83" spans="2:23" x14ac:dyDescent="0.5">
      <c r="B83" s="6"/>
      <c r="C83" s="1"/>
      <c r="D83" s="1"/>
      <c r="E83" s="1"/>
      <c r="F83" s="1"/>
      <c r="G83" s="1"/>
      <c r="J83" s="110"/>
      <c r="K83" s="6"/>
      <c r="L83" s="1"/>
      <c r="M83" s="1"/>
      <c r="N83" s="1"/>
      <c r="O83" s="1"/>
      <c r="S83" s="6"/>
      <c r="T83" s="1"/>
      <c r="U83" s="1"/>
      <c r="V83" s="1"/>
      <c r="W83" s="1"/>
    </row>
    <row r="84" spans="2:23" x14ac:dyDescent="0.5">
      <c r="B84" s="6"/>
      <c r="C84" s="1"/>
      <c r="D84" s="1"/>
      <c r="E84" s="1"/>
      <c r="F84" s="1"/>
      <c r="G84" s="1"/>
      <c r="J84" s="110"/>
      <c r="K84" s="6"/>
      <c r="L84" s="1"/>
      <c r="M84" s="1"/>
      <c r="N84" s="1"/>
      <c r="O84" s="1"/>
      <c r="S84" s="6"/>
      <c r="T84" s="1"/>
      <c r="U84" s="1"/>
      <c r="V84" s="1"/>
      <c r="W84" s="1"/>
    </row>
    <row r="85" spans="2:23" x14ac:dyDescent="0.5">
      <c r="B85" s="6"/>
      <c r="C85" s="1"/>
      <c r="D85" s="1"/>
      <c r="E85" s="1"/>
      <c r="F85" s="1"/>
      <c r="G85" s="1"/>
      <c r="J85" s="110"/>
      <c r="K85" s="6"/>
      <c r="L85" s="1"/>
      <c r="M85" s="1"/>
      <c r="N85" s="1"/>
      <c r="O85" s="1"/>
      <c r="S85" s="6"/>
      <c r="T85" s="1"/>
      <c r="U85" s="1"/>
      <c r="V85" s="1"/>
      <c r="W85" s="1"/>
    </row>
    <row r="86" spans="2:23" x14ac:dyDescent="0.5">
      <c r="B86" s="6"/>
      <c r="C86" s="1"/>
      <c r="D86" s="1"/>
      <c r="E86" s="1"/>
      <c r="F86" s="1"/>
      <c r="G86" s="1"/>
      <c r="J86" s="110"/>
      <c r="K86" s="6"/>
      <c r="L86" s="1"/>
      <c r="M86" s="1"/>
      <c r="N86" s="1"/>
      <c r="O86" s="1"/>
      <c r="S86" s="6"/>
      <c r="T86" s="1"/>
      <c r="U86" s="1"/>
      <c r="V86" s="1"/>
      <c r="W86" s="1"/>
    </row>
    <row r="87" spans="2:23" x14ac:dyDescent="0.5">
      <c r="B87" s="6"/>
      <c r="C87" s="1"/>
      <c r="D87" s="1"/>
      <c r="E87" s="1"/>
      <c r="F87" s="1"/>
      <c r="G87" s="1"/>
      <c r="J87" s="110"/>
      <c r="K87" s="6"/>
      <c r="L87" s="1"/>
      <c r="M87" s="1"/>
      <c r="N87" s="1"/>
      <c r="O87" s="1"/>
      <c r="S87" s="6"/>
      <c r="T87" s="1"/>
      <c r="U87" s="1"/>
      <c r="V87" s="1"/>
      <c r="W87" s="1"/>
    </row>
    <row r="88" spans="2:23" x14ac:dyDescent="0.5">
      <c r="B88" s="6"/>
      <c r="C88" s="1"/>
      <c r="D88" s="1"/>
      <c r="E88" s="1"/>
      <c r="F88" s="1"/>
      <c r="G88" s="1"/>
      <c r="J88" s="110"/>
      <c r="K88" s="6"/>
      <c r="L88" s="1"/>
      <c r="M88" s="1"/>
      <c r="N88" s="1"/>
      <c r="O88" s="1"/>
      <c r="S88" s="6"/>
      <c r="T88" s="1"/>
      <c r="U88" s="1"/>
      <c r="V88" s="1"/>
      <c r="W88" s="1"/>
    </row>
    <row r="89" spans="2:23" x14ac:dyDescent="0.5">
      <c r="B89" s="6"/>
      <c r="C89" s="1"/>
      <c r="D89" s="1"/>
      <c r="E89" s="1"/>
      <c r="F89" s="1"/>
      <c r="G89" s="1"/>
      <c r="J89" s="110"/>
      <c r="K89" s="6"/>
      <c r="L89" s="1"/>
      <c r="M89" s="1"/>
      <c r="N89" s="1"/>
      <c r="O89" s="1"/>
      <c r="S89" s="6"/>
      <c r="T89" s="1"/>
      <c r="U89" s="1"/>
      <c r="V89" s="1"/>
      <c r="W89" s="1"/>
    </row>
    <row r="90" spans="2:23" x14ac:dyDescent="0.5">
      <c r="B90" s="6"/>
      <c r="C90" s="1"/>
      <c r="D90" s="1"/>
      <c r="E90" s="1"/>
      <c r="F90" s="1"/>
      <c r="G90" s="1"/>
      <c r="J90" s="110"/>
      <c r="K90" s="6"/>
      <c r="L90" s="1"/>
      <c r="M90" s="1"/>
      <c r="N90" s="1"/>
      <c r="O90" s="1"/>
      <c r="S90" s="6"/>
      <c r="T90" s="1"/>
      <c r="U90" s="1"/>
      <c r="V90" s="1"/>
      <c r="W90" s="1"/>
    </row>
    <row r="91" spans="2:23" x14ac:dyDescent="0.5">
      <c r="B91" s="6"/>
      <c r="C91" s="1"/>
      <c r="D91" s="1"/>
      <c r="E91" s="1"/>
      <c r="F91" s="1"/>
      <c r="G91" s="1"/>
      <c r="J91" s="110"/>
      <c r="K91" s="6"/>
      <c r="L91" s="1"/>
      <c r="M91" s="1"/>
      <c r="N91" s="1"/>
      <c r="O91" s="1"/>
      <c r="S91" s="6"/>
      <c r="T91" s="1"/>
      <c r="U91" s="1"/>
      <c r="V91" s="1"/>
      <c r="W91" s="1"/>
    </row>
    <row r="92" spans="2:23" x14ac:dyDescent="0.5">
      <c r="B92" s="6"/>
      <c r="C92" s="1"/>
      <c r="D92" s="1"/>
      <c r="E92" s="1"/>
      <c r="F92" s="1"/>
      <c r="G92" s="1"/>
      <c r="J92" s="110"/>
      <c r="K92" s="6"/>
      <c r="L92" s="1"/>
      <c r="M92" s="1"/>
      <c r="N92" s="1"/>
      <c r="O92" s="1"/>
      <c r="S92" s="6"/>
      <c r="T92" s="1"/>
      <c r="U92" s="1"/>
      <c r="V92" s="1"/>
      <c r="W92" s="1"/>
    </row>
    <row r="93" spans="2:23" x14ac:dyDescent="0.5">
      <c r="B93" s="6"/>
      <c r="C93" s="1"/>
      <c r="D93" s="1"/>
      <c r="E93" s="1"/>
      <c r="F93" s="1"/>
      <c r="G93" s="1"/>
      <c r="J93" s="110"/>
      <c r="K93" s="6"/>
      <c r="L93" s="1"/>
      <c r="M93" s="1"/>
      <c r="N93" s="1"/>
      <c r="O93" s="1"/>
      <c r="S93" s="6"/>
      <c r="T93" s="1"/>
      <c r="U93" s="1"/>
      <c r="V93" s="1"/>
      <c r="W93" s="1"/>
    </row>
    <row r="94" spans="2:23" x14ac:dyDescent="0.5">
      <c r="B94" s="6"/>
      <c r="C94" s="1"/>
      <c r="D94" s="1"/>
      <c r="E94" s="1"/>
      <c r="F94" s="1"/>
      <c r="G94" s="1"/>
      <c r="J94" s="110"/>
      <c r="K94" s="6"/>
      <c r="L94" s="1"/>
      <c r="M94" s="1"/>
      <c r="N94" s="1"/>
      <c r="O94" s="1"/>
      <c r="S94" s="6"/>
      <c r="T94" s="1"/>
      <c r="U94" s="1"/>
      <c r="V94" s="1"/>
      <c r="W94" s="1"/>
    </row>
    <row r="95" spans="2:23" x14ac:dyDescent="0.5">
      <c r="B95" s="6"/>
      <c r="C95" s="1"/>
      <c r="D95" s="1"/>
      <c r="E95" s="1"/>
      <c r="F95" s="1"/>
      <c r="G95" s="1"/>
      <c r="J95" s="110"/>
      <c r="K95" s="6"/>
      <c r="L95" s="1"/>
      <c r="M95" s="1"/>
      <c r="N95" s="1"/>
      <c r="O95" s="1"/>
      <c r="S95" s="6"/>
      <c r="T95" s="1"/>
      <c r="U95" s="1"/>
      <c r="V95" s="1"/>
      <c r="W95" s="1"/>
    </row>
    <row r="96" spans="2:23" x14ac:dyDescent="0.5">
      <c r="B96" s="6"/>
      <c r="C96" s="1"/>
      <c r="D96" s="1"/>
      <c r="E96" s="1"/>
      <c r="F96" s="1"/>
      <c r="G96" s="1"/>
      <c r="J96" s="110"/>
      <c r="K96" s="6"/>
      <c r="L96" s="1"/>
      <c r="M96" s="1"/>
      <c r="N96" s="1"/>
      <c r="O96" s="1"/>
      <c r="S96" s="6"/>
      <c r="T96" s="1"/>
      <c r="U96" s="1"/>
      <c r="V96" s="1"/>
      <c r="W96" s="1"/>
    </row>
    <row r="97" spans="2:23" x14ac:dyDescent="0.5">
      <c r="B97" s="6"/>
      <c r="C97" s="1"/>
      <c r="D97" s="1"/>
      <c r="E97" s="1"/>
      <c r="F97" s="1"/>
      <c r="G97" s="1"/>
      <c r="J97" s="110"/>
      <c r="K97" s="6"/>
      <c r="L97" s="1"/>
      <c r="M97" s="1"/>
      <c r="N97" s="1"/>
      <c r="O97" s="1"/>
      <c r="S97" s="6"/>
      <c r="T97" s="1"/>
      <c r="U97" s="1"/>
      <c r="V97" s="1"/>
      <c r="W97" s="1"/>
    </row>
    <row r="98" spans="2:23" x14ac:dyDescent="0.5">
      <c r="B98" s="6"/>
      <c r="C98" s="1"/>
      <c r="D98" s="1"/>
      <c r="E98" s="1"/>
      <c r="F98" s="1"/>
      <c r="G98" s="1"/>
      <c r="J98" s="110"/>
      <c r="K98" s="6"/>
      <c r="L98" s="1"/>
      <c r="M98" s="1"/>
      <c r="N98" s="1"/>
      <c r="O98" s="1"/>
      <c r="S98" s="6"/>
      <c r="T98" s="1"/>
      <c r="U98" s="1"/>
      <c r="V98" s="1"/>
      <c r="W98" s="1"/>
    </row>
    <row r="99" spans="2:23" x14ac:dyDescent="0.5">
      <c r="B99" s="6"/>
      <c r="C99" s="1"/>
      <c r="D99" s="1"/>
      <c r="E99" s="1"/>
      <c r="F99" s="1"/>
      <c r="G99" s="1"/>
      <c r="J99" s="110"/>
      <c r="K99" s="6"/>
      <c r="L99" s="1"/>
      <c r="M99" s="1"/>
      <c r="N99" s="1"/>
      <c r="O99" s="1"/>
      <c r="S99" s="6"/>
      <c r="T99" s="1"/>
      <c r="U99" s="1"/>
      <c r="V99" s="1"/>
      <c r="W99" s="1"/>
    </row>
    <row r="100" spans="2:23" x14ac:dyDescent="0.5">
      <c r="B100" s="6"/>
      <c r="C100" s="1"/>
      <c r="D100" s="1"/>
      <c r="E100" s="1"/>
      <c r="F100" s="1"/>
      <c r="G100" s="1"/>
      <c r="J100" s="110"/>
      <c r="K100" s="6"/>
      <c r="L100" s="1"/>
      <c r="M100" s="1"/>
      <c r="N100" s="1"/>
      <c r="O100" s="1"/>
      <c r="S100" s="6"/>
      <c r="T100" s="1"/>
      <c r="U100" s="1"/>
      <c r="V100" s="1"/>
      <c r="W100" s="1"/>
    </row>
    <row r="101" spans="2:23" x14ac:dyDescent="0.5">
      <c r="B101" s="6"/>
      <c r="C101" s="1"/>
      <c r="D101" s="1"/>
      <c r="E101" s="1"/>
      <c r="F101" s="1"/>
      <c r="G101" s="1"/>
      <c r="J101" s="110"/>
      <c r="K101" s="6"/>
      <c r="L101" s="1"/>
      <c r="M101" s="1"/>
      <c r="N101" s="1"/>
      <c r="O101" s="1"/>
      <c r="S101" s="6"/>
      <c r="T101" s="1"/>
      <c r="U101" s="1"/>
      <c r="V101" s="1"/>
      <c r="W101" s="1"/>
    </row>
    <row r="102" spans="2:23" x14ac:dyDescent="0.5">
      <c r="B102" s="6"/>
      <c r="C102" s="1"/>
      <c r="D102" s="1"/>
      <c r="E102" s="1"/>
      <c r="F102" s="1"/>
      <c r="G102" s="1"/>
      <c r="J102" s="110"/>
      <c r="K102" s="6"/>
      <c r="L102" s="1"/>
      <c r="M102" s="1"/>
      <c r="N102" s="1"/>
      <c r="O102" s="1"/>
      <c r="S102" s="6"/>
      <c r="T102" s="1"/>
      <c r="U102" s="1"/>
      <c r="V102" s="1"/>
      <c r="W102" s="1"/>
    </row>
    <row r="103" spans="2:23" x14ac:dyDescent="0.5">
      <c r="B103" s="6"/>
      <c r="C103" s="1"/>
      <c r="D103" s="1"/>
      <c r="E103" s="1"/>
      <c r="F103" s="1"/>
      <c r="G103" s="1"/>
      <c r="J103" s="110"/>
      <c r="K103" s="6"/>
      <c r="L103" s="1"/>
      <c r="M103" s="1"/>
      <c r="N103" s="1"/>
      <c r="O103" s="1"/>
      <c r="S103" s="6"/>
      <c r="T103" s="1"/>
      <c r="U103" s="1"/>
      <c r="V103" s="1"/>
      <c r="W103" s="1"/>
    </row>
    <row r="104" spans="2:23" x14ac:dyDescent="0.5">
      <c r="B104" s="6"/>
      <c r="C104" s="1"/>
      <c r="D104" s="1"/>
      <c r="E104" s="1"/>
      <c r="F104" s="1"/>
      <c r="G104" s="1"/>
      <c r="J104" s="110"/>
      <c r="K104" s="6"/>
      <c r="L104" s="1"/>
      <c r="M104" s="1"/>
      <c r="N104" s="1"/>
      <c r="O104" s="1"/>
      <c r="S104" s="6"/>
      <c r="T104" s="1"/>
      <c r="U104" s="1"/>
      <c r="V104" s="1"/>
      <c r="W104" s="1"/>
    </row>
    <row r="105" spans="2:23" x14ac:dyDescent="0.5">
      <c r="B105" s="6"/>
      <c r="C105" s="1"/>
      <c r="D105" s="1"/>
      <c r="E105" s="1"/>
      <c r="F105" s="1"/>
      <c r="G105" s="1"/>
      <c r="J105" s="110"/>
      <c r="K105" s="6"/>
      <c r="L105" s="1"/>
      <c r="M105" s="1"/>
      <c r="N105" s="1"/>
      <c r="O105" s="1"/>
      <c r="S105" s="6"/>
      <c r="T105" s="1"/>
      <c r="U105" s="1"/>
      <c r="V105" s="1"/>
      <c r="W105" s="1"/>
    </row>
    <row r="106" spans="2:23" x14ac:dyDescent="0.5">
      <c r="B106" s="6"/>
      <c r="C106" s="1"/>
      <c r="D106" s="1"/>
      <c r="E106" s="1"/>
      <c r="F106" s="1"/>
      <c r="G106" s="1"/>
      <c r="J106" s="110"/>
      <c r="K106" s="6"/>
      <c r="L106" s="1"/>
      <c r="M106" s="1"/>
      <c r="N106" s="1"/>
      <c r="O106" s="1"/>
      <c r="S106" s="6"/>
      <c r="T106" s="1"/>
      <c r="U106" s="1"/>
      <c r="V106" s="1"/>
      <c r="W106" s="1"/>
    </row>
    <row r="107" spans="2:23" x14ac:dyDescent="0.5">
      <c r="B107" s="6"/>
      <c r="C107" s="1"/>
      <c r="D107" s="1"/>
      <c r="E107" s="1"/>
      <c r="F107" s="1"/>
      <c r="G107" s="1"/>
      <c r="J107" s="110"/>
      <c r="K107" s="6"/>
      <c r="L107" s="1"/>
      <c r="M107" s="1"/>
      <c r="N107" s="1"/>
      <c r="O107" s="1"/>
      <c r="S107" s="6"/>
      <c r="T107" s="1"/>
      <c r="U107" s="1"/>
      <c r="V107" s="1"/>
      <c r="W107" s="1"/>
    </row>
    <row r="108" spans="2:23" x14ac:dyDescent="0.5">
      <c r="B108" s="6"/>
      <c r="C108" s="1"/>
      <c r="D108" s="1"/>
      <c r="E108" s="1"/>
      <c r="F108" s="1"/>
      <c r="G108" s="1"/>
      <c r="J108" s="110"/>
      <c r="K108" s="6"/>
      <c r="L108" s="1"/>
      <c r="M108" s="1"/>
      <c r="N108" s="1"/>
      <c r="O108" s="1"/>
      <c r="S108" s="6"/>
      <c r="T108" s="1"/>
      <c r="U108" s="1"/>
      <c r="V108" s="1"/>
      <c r="W108" s="1"/>
    </row>
    <row r="109" spans="2:23" x14ac:dyDescent="0.5">
      <c r="B109" s="6"/>
      <c r="C109" s="1"/>
      <c r="D109" s="1"/>
      <c r="E109" s="1"/>
      <c r="F109" s="1"/>
      <c r="G109" s="1"/>
      <c r="J109" s="110"/>
      <c r="K109" s="6"/>
      <c r="L109" s="1"/>
      <c r="M109" s="1"/>
      <c r="N109" s="1"/>
      <c r="O109" s="1"/>
      <c r="S109" s="6"/>
      <c r="T109" s="1"/>
      <c r="U109" s="1"/>
      <c r="V109" s="1"/>
      <c r="W109" s="1"/>
    </row>
    <row r="110" spans="2:23" x14ac:dyDescent="0.5">
      <c r="B110" s="6"/>
      <c r="C110" s="1"/>
      <c r="D110" s="1"/>
      <c r="E110" s="1"/>
      <c r="F110" s="1"/>
      <c r="G110" s="1"/>
      <c r="J110" s="110"/>
      <c r="K110" s="6"/>
      <c r="L110" s="1"/>
      <c r="M110" s="1"/>
      <c r="N110" s="1"/>
      <c r="O110" s="1"/>
      <c r="S110" s="6"/>
      <c r="T110" s="1"/>
      <c r="U110" s="1"/>
      <c r="V110" s="1"/>
      <c r="W110" s="1"/>
    </row>
    <row r="111" spans="2:23" x14ac:dyDescent="0.5">
      <c r="B111" s="6"/>
      <c r="C111" s="1"/>
      <c r="D111" s="1"/>
      <c r="E111" s="1"/>
      <c r="F111" s="1"/>
      <c r="G111" s="1"/>
      <c r="J111" s="110"/>
      <c r="K111" s="6"/>
      <c r="L111" s="1"/>
      <c r="M111" s="1"/>
      <c r="N111" s="1"/>
      <c r="O111" s="1"/>
      <c r="S111" s="6"/>
      <c r="T111" s="1"/>
      <c r="U111" s="1"/>
      <c r="V111" s="1"/>
      <c r="W111" s="1"/>
    </row>
    <row r="112" spans="2:23" x14ac:dyDescent="0.5">
      <c r="B112" s="6"/>
      <c r="C112" s="1"/>
      <c r="D112" s="1"/>
      <c r="E112" s="1"/>
      <c r="F112" s="1"/>
      <c r="G112" s="1"/>
      <c r="J112" s="110"/>
      <c r="K112" s="6"/>
      <c r="L112" s="1"/>
      <c r="M112" s="1"/>
      <c r="N112" s="1"/>
      <c r="O112" s="1"/>
      <c r="S112" s="6"/>
      <c r="T112" s="1"/>
      <c r="U112" s="1"/>
      <c r="V112" s="1"/>
      <c r="W112" s="1"/>
    </row>
    <row r="113" spans="2:23" x14ac:dyDescent="0.5">
      <c r="B113" s="6"/>
      <c r="C113" s="1"/>
      <c r="D113" s="1"/>
      <c r="E113" s="1"/>
      <c r="F113" s="1"/>
      <c r="G113" s="1"/>
      <c r="J113" s="110"/>
      <c r="K113" s="6"/>
      <c r="L113" s="1"/>
      <c r="M113" s="1"/>
      <c r="N113" s="1"/>
      <c r="O113" s="1"/>
      <c r="S113" s="6"/>
      <c r="T113" s="1"/>
      <c r="U113" s="1"/>
      <c r="V113" s="1"/>
      <c r="W113" s="1"/>
    </row>
    <row r="114" spans="2:23" x14ac:dyDescent="0.5">
      <c r="B114" s="6"/>
      <c r="C114" s="1"/>
      <c r="D114" s="1"/>
      <c r="E114" s="1"/>
      <c r="F114" s="1"/>
      <c r="G114" s="1"/>
      <c r="J114" s="110"/>
      <c r="K114" s="6"/>
      <c r="L114" s="1"/>
      <c r="M114" s="1"/>
      <c r="N114" s="1"/>
      <c r="O114" s="1"/>
      <c r="S114" s="6"/>
      <c r="T114" s="1"/>
      <c r="U114" s="1"/>
      <c r="V114" s="1"/>
      <c r="W114" s="1"/>
    </row>
    <row r="115" spans="2:23" x14ac:dyDescent="0.5">
      <c r="B115" s="6"/>
      <c r="C115" s="1"/>
      <c r="D115" s="1"/>
      <c r="E115" s="1"/>
      <c r="F115" s="1"/>
      <c r="G115" s="1"/>
      <c r="J115" s="110"/>
      <c r="K115" s="6"/>
      <c r="L115" s="1"/>
      <c r="M115" s="1"/>
      <c r="N115" s="1"/>
      <c r="O115" s="1"/>
      <c r="S115" s="6"/>
      <c r="T115" s="1"/>
      <c r="U115" s="1"/>
      <c r="V115" s="1"/>
      <c r="W115" s="1"/>
    </row>
    <row r="116" spans="2:23" x14ac:dyDescent="0.5">
      <c r="B116" s="6"/>
      <c r="C116" s="1"/>
      <c r="D116" s="1"/>
      <c r="E116" s="1"/>
      <c r="F116" s="1"/>
      <c r="G116" s="1"/>
      <c r="J116" s="110"/>
      <c r="K116" s="6"/>
      <c r="L116" s="1"/>
      <c r="M116" s="1"/>
      <c r="N116" s="1"/>
      <c r="O116" s="1"/>
      <c r="S116" s="6"/>
      <c r="T116" s="1"/>
      <c r="U116" s="1"/>
      <c r="V116" s="1"/>
      <c r="W116" s="1"/>
    </row>
    <row r="117" spans="2:23" x14ac:dyDescent="0.5">
      <c r="B117" s="6"/>
      <c r="C117" s="1"/>
      <c r="D117" s="1"/>
      <c r="E117" s="1"/>
      <c r="F117" s="1"/>
      <c r="G117" s="1"/>
      <c r="J117" s="110"/>
      <c r="K117" s="6"/>
      <c r="L117" s="1"/>
      <c r="M117" s="1"/>
      <c r="N117" s="1"/>
      <c r="O117" s="1"/>
      <c r="S117" s="6"/>
      <c r="T117" s="1"/>
      <c r="U117" s="1"/>
      <c r="V117" s="1"/>
      <c r="W117" s="1"/>
    </row>
    <row r="118" spans="2:23" x14ac:dyDescent="0.5">
      <c r="B118" s="6"/>
      <c r="C118" s="1"/>
      <c r="D118" s="1"/>
      <c r="E118" s="1"/>
      <c r="F118" s="1"/>
      <c r="G118" s="1"/>
      <c r="J118" s="110"/>
      <c r="K118" s="6"/>
      <c r="L118" s="1"/>
      <c r="M118" s="1"/>
      <c r="N118" s="1"/>
      <c r="O118" s="1"/>
      <c r="S118" s="6"/>
      <c r="T118" s="1"/>
      <c r="U118" s="1"/>
      <c r="V118" s="1"/>
      <c r="W118" s="1"/>
    </row>
    <row r="119" spans="2:23" x14ac:dyDescent="0.5">
      <c r="B119" s="6"/>
      <c r="C119" s="1"/>
      <c r="D119" s="1"/>
      <c r="E119" s="1"/>
      <c r="F119" s="1"/>
      <c r="G119" s="1"/>
      <c r="J119" s="110"/>
      <c r="K119" s="6"/>
      <c r="L119" s="1"/>
      <c r="M119" s="1"/>
      <c r="N119" s="1"/>
      <c r="O119" s="1"/>
      <c r="S119" s="6"/>
      <c r="T119" s="1"/>
      <c r="U119" s="1"/>
      <c r="V119" s="1"/>
      <c r="W119" s="1"/>
    </row>
    <row r="120" spans="2:23" x14ac:dyDescent="0.5">
      <c r="B120" s="6"/>
      <c r="C120" s="1"/>
      <c r="D120" s="1"/>
      <c r="E120" s="1"/>
      <c r="F120" s="1"/>
      <c r="G120" s="1"/>
      <c r="J120" s="110"/>
      <c r="K120" s="6"/>
      <c r="L120" s="1"/>
      <c r="M120" s="1"/>
      <c r="N120" s="1"/>
      <c r="O120" s="1"/>
      <c r="S120" s="6"/>
      <c r="T120" s="1"/>
      <c r="U120" s="1"/>
      <c r="V120" s="1"/>
      <c r="W120" s="1"/>
    </row>
    <row r="121" spans="2:23" x14ac:dyDescent="0.5">
      <c r="B121" s="6"/>
      <c r="C121" s="1"/>
      <c r="D121" s="1"/>
      <c r="E121" s="1"/>
      <c r="F121" s="1"/>
      <c r="G121" s="1"/>
      <c r="J121" s="110"/>
      <c r="K121" s="6"/>
      <c r="L121" s="1"/>
      <c r="M121" s="1"/>
      <c r="N121" s="1"/>
      <c r="O121" s="1"/>
      <c r="S121" s="6"/>
      <c r="T121" s="1"/>
      <c r="U121" s="1"/>
      <c r="V121" s="1"/>
      <c r="W121" s="1"/>
    </row>
    <row r="122" spans="2:23" x14ac:dyDescent="0.5">
      <c r="B122" s="6"/>
      <c r="C122" s="1"/>
      <c r="D122" s="1"/>
      <c r="E122" s="1"/>
      <c r="F122" s="1"/>
      <c r="G122" s="1"/>
      <c r="J122" s="110"/>
      <c r="K122" s="6"/>
      <c r="L122" s="1"/>
      <c r="M122" s="1"/>
      <c r="N122" s="1"/>
      <c r="O122" s="1"/>
      <c r="S122" s="6"/>
      <c r="T122" s="1"/>
      <c r="U122" s="1"/>
      <c r="V122" s="1"/>
      <c r="W122" s="1"/>
    </row>
    <row r="123" spans="2:23" x14ac:dyDescent="0.5">
      <c r="B123" s="6"/>
      <c r="C123" s="1"/>
      <c r="D123" s="1"/>
      <c r="E123" s="1"/>
      <c r="F123" s="1"/>
      <c r="G123" s="1"/>
      <c r="J123" s="110"/>
      <c r="K123" s="6"/>
      <c r="L123" s="1"/>
      <c r="M123" s="1"/>
      <c r="N123" s="1"/>
      <c r="O123" s="1"/>
      <c r="S123" s="6"/>
      <c r="T123" s="1"/>
      <c r="U123" s="1"/>
      <c r="V123" s="1"/>
      <c r="W123" s="1"/>
    </row>
    <row r="124" spans="2:23" x14ac:dyDescent="0.5">
      <c r="B124" s="6"/>
      <c r="C124" s="1"/>
      <c r="D124" s="1"/>
      <c r="E124" s="1"/>
      <c r="F124" s="1"/>
      <c r="G124" s="1"/>
      <c r="J124" s="110"/>
      <c r="K124" s="6"/>
      <c r="L124" s="1"/>
      <c r="M124" s="1"/>
      <c r="N124" s="1"/>
      <c r="O124" s="1"/>
      <c r="S124" s="6"/>
      <c r="T124" s="1"/>
      <c r="U124" s="1"/>
      <c r="V124" s="1"/>
      <c r="W124" s="1"/>
    </row>
    <row r="125" spans="2:23" x14ac:dyDescent="0.5">
      <c r="B125" s="6"/>
      <c r="C125" s="1"/>
      <c r="D125" s="1"/>
      <c r="E125" s="1"/>
      <c r="F125" s="1"/>
      <c r="G125" s="1"/>
      <c r="J125" s="110"/>
      <c r="K125" s="6"/>
      <c r="L125" s="1"/>
      <c r="M125" s="1"/>
      <c r="N125" s="1"/>
      <c r="O125" s="1"/>
      <c r="S125" s="6"/>
      <c r="T125" s="1"/>
      <c r="U125" s="1"/>
      <c r="V125" s="1"/>
      <c r="W125" s="1"/>
    </row>
    <row r="126" spans="2:23" x14ac:dyDescent="0.5">
      <c r="B126" s="6"/>
      <c r="C126" s="1"/>
      <c r="D126" s="1"/>
      <c r="E126" s="1"/>
      <c r="F126" s="1"/>
      <c r="G126" s="1"/>
      <c r="J126" s="110"/>
      <c r="K126" s="6"/>
      <c r="L126" s="1"/>
      <c r="M126" s="1"/>
      <c r="N126" s="1"/>
      <c r="O126" s="1"/>
      <c r="S126" s="6"/>
      <c r="T126" s="1"/>
      <c r="U126" s="1"/>
      <c r="V126" s="1"/>
      <c r="W126" s="1"/>
    </row>
    <row r="127" spans="2:23" x14ac:dyDescent="0.5">
      <c r="B127" s="6"/>
      <c r="C127" s="1"/>
      <c r="D127" s="1"/>
      <c r="E127" s="1"/>
      <c r="F127" s="1"/>
      <c r="G127" s="1"/>
      <c r="J127" s="110"/>
      <c r="K127" s="6"/>
      <c r="L127" s="1"/>
      <c r="M127" s="1"/>
      <c r="N127" s="1"/>
      <c r="O127" s="1"/>
      <c r="S127" s="6"/>
      <c r="T127" s="1"/>
      <c r="U127" s="1"/>
      <c r="V127" s="1"/>
      <c r="W127" s="1"/>
    </row>
    <row r="128" spans="2:23" x14ac:dyDescent="0.5">
      <c r="B128" s="6"/>
      <c r="C128" s="1"/>
      <c r="D128" s="1"/>
      <c r="E128" s="1"/>
      <c r="F128" s="1"/>
      <c r="G128" s="1"/>
      <c r="J128" s="110"/>
      <c r="K128" s="6"/>
      <c r="L128" s="1"/>
      <c r="M128" s="1"/>
      <c r="N128" s="1"/>
      <c r="O128" s="1"/>
      <c r="S128" s="6"/>
      <c r="T128" s="1"/>
      <c r="U128" s="1"/>
      <c r="V128" s="1"/>
      <c r="W128" s="1"/>
    </row>
    <row r="129" spans="2:23" x14ac:dyDescent="0.5">
      <c r="B129" s="6"/>
      <c r="C129" s="1"/>
      <c r="D129" s="1"/>
      <c r="E129" s="1"/>
      <c r="F129" s="1"/>
      <c r="G129" s="1"/>
      <c r="J129" s="110"/>
      <c r="K129" s="6"/>
      <c r="L129" s="1"/>
      <c r="M129" s="1"/>
      <c r="N129" s="1"/>
      <c r="O129" s="1"/>
      <c r="S129" s="6"/>
      <c r="T129" s="1"/>
      <c r="U129" s="1"/>
      <c r="V129" s="1"/>
      <c r="W129" s="1"/>
    </row>
    <row r="130" spans="2:23" x14ac:dyDescent="0.5">
      <c r="B130" s="6"/>
      <c r="C130" s="1"/>
      <c r="D130" s="1"/>
      <c r="E130" s="1"/>
      <c r="F130" s="1"/>
      <c r="G130" s="1"/>
      <c r="J130" s="110"/>
      <c r="K130" s="6"/>
      <c r="L130" s="1"/>
      <c r="M130" s="1"/>
      <c r="N130" s="1"/>
      <c r="O130" s="1"/>
      <c r="S130" s="6"/>
      <c r="T130" s="1"/>
      <c r="U130" s="1"/>
      <c r="V130" s="1"/>
      <c r="W130" s="1"/>
    </row>
    <row r="131" spans="2:23" x14ac:dyDescent="0.5">
      <c r="B131" s="6"/>
      <c r="C131" s="1"/>
      <c r="D131" s="1"/>
      <c r="E131" s="1"/>
      <c r="F131" s="1"/>
      <c r="G131" s="1"/>
      <c r="J131" s="110"/>
      <c r="K131" s="6"/>
      <c r="L131" s="1"/>
      <c r="M131" s="1"/>
      <c r="N131" s="1"/>
      <c r="O131" s="1"/>
      <c r="S131" s="6"/>
      <c r="T131" s="1"/>
      <c r="U131" s="1"/>
      <c r="V131" s="1"/>
      <c r="W131" s="1"/>
    </row>
    <row r="132" spans="2:23" x14ac:dyDescent="0.5">
      <c r="B132" s="6"/>
      <c r="C132" s="1"/>
      <c r="D132" s="1"/>
      <c r="E132" s="1"/>
      <c r="F132" s="1"/>
      <c r="G132" s="1"/>
      <c r="J132" s="110"/>
      <c r="K132" s="6"/>
      <c r="L132" s="1"/>
      <c r="M132" s="1"/>
      <c r="N132" s="1"/>
      <c r="O132" s="1"/>
      <c r="S132" s="6"/>
      <c r="T132" s="1"/>
      <c r="U132" s="1"/>
      <c r="V132" s="1"/>
      <c r="W132" s="1"/>
    </row>
    <row r="133" spans="2:23" x14ac:dyDescent="0.5">
      <c r="B133" s="6"/>
      <c r="C133" s="1"/>
      <c r="D133" s="1"/>
      <c r="E133" s="1"/>
      <c r="F133" s="1"/>
      <c r="G133" s="1"/>
      <c r="J133" s="110"/>
      <c r="K133" s="6"/>
      <c r="L133" s="1"/>
      <c r="M133" s="1"/>
      <c r="N133" s="1"/>
      <c r="O133" s="1"/>
      <c r="S133" s="6"/>
      <c r="T133" s="1"/>
      <c r="U133" s="1"/>
      <c r="V133" s="1"/>
      <c r="W133" s="1"/>
    </row>
    <row r="134" spans="2:23" x14ac:dyDescent="0.5">
      <c r="B134" s="6"/>
      <c r="C134" s="1"/>
      <c r="D134" s="1"/>
      <c r="E134" s="1"/>
      <c r="F134" s="1"/>
      <c r="G134" s="1"/>
      <c r="J134" s="110"/>
      <c r="K134" s="6"/>
      <c r="L134" s="1"/>
      <c r="M134" s="1"/>
      <c r="N134" s="1"/>
      <c r="O134" s="1"/>
      <c r="S134" s="6"/>
      <c r="T134" s="1"/>
      <c r="U134" s="1"/>
      <c r="V134" s="1"/>
      <c r="W134" s="1"/>
    </row>
    <row r="135" spans="2:23" x14ac:dyDescent="0.5">
      <c r="B135" s="6"/>
      <c r="C135" s="1"/>
      <c r="D135" s="1"/>
      <c r="E135" s="1"/>
      <c r="F135" s="1"/>
      <c r="G135" s="1"/>
      <c r="J135" s="110"/>
      <c r="K135" s="6"/>
      <c r="L135" s="1"/>
      <c r="M135" s="1"/>
      <c r="N135" s="1"/>
      <c r="O135" s="1"/>
      <c r="S135" s="6"/>
      <c r="T135" s="1"/>
      <c r="U135" s="1"/>
      <c r="V135" s="1"/>
      <c r="W135" s="1"/>
    </row>
    <row r="136" spans="2:23" x14ac:dyDescent="0.5">
      <c r="B136" s="6"/>
      <c r="C136" s="1"/>
      <c r="D136" s="1"/>
      <c r="E136" s="1"/>
      <c r="F136" s="1"/>
      <c r="G136" s="1"/>
      <c r="J136" s="110"/>
      <c r="K136" s="6"/>
      <c r="L136" s="1"/>
      <c r="M136" s="1"/>
      <c r="N136" s="1"/>
      <c r="O136" s="1"/>
      <c r="S136" s="6"/>
      <c r="T136" s="1"/>
      <c r="U136" s="1"/>
      <c r="V136" s="1"/>
      <c r="W136" s="1"/>
    </row>
    <row r="137" spans="2:23" x14ac:dyDescent="0.5">
      <c r="B137" s="6"/>
      <c r="C137" s="1"/>
      <c r="D137" s="1"/>
      <c r="E137" s="1"/>
      <c r="F137" s="1"/>
      <c r="G137" s="1"/>
      <c r="J137" s="110"/>
      <c r="K137" s="6"/>
      <c r="L137" s="1"/>
      <c r="M137" s="1"/>
      <c r="N137" s="1"/>
      <c r="O137" s="1"/>
      <c r="S137" s="6"/>
      <c r="T137" s="1"/>
      <c r="U137" s="1"/>
      <c r="V137" s="1"/>
      <c r="W137" s="1"/>
    </row>
    <row r="138" spans="2:23" x14ac:dyDescent="0.5">
      <c r="B138" s="6"/>
      <c r="C138" s="1"/>
      <c r="D138" s="1"/>
      <c r="E138" s="1"/>
      <c r="F138" s="1"/>
      <c r="G138" s="1"/>
      <c r="J138" s="110"/>
      <c r="K138" s="6"/>
      <c r="L138" s="1"/>
      <c r="M138" s="1"/>
      <c r="N138" s="1"/>
      <c r="O138" s="1"/>
      <c r="S138" s="6"/>
      <c r="T138" s="1"/>
      <c r="U138" s="1"/>
      <c r="V138" s="1"/>
      <c r="W138" s="1"/>
    </row>
    <row r="139" spans="2:23" x14ac:dyDescent="0.5">
      <c r="B139" s="6"/>
      <c r="C139" s="1"/>
      <c r="D139" s="1"/>
      <c r="E139" s="1"/>
      <c r="F139" s="1"/>
      <c r="G139" s="1"/>
      <c r="J139" s="110"/>
      <c r="K139" s="6"/>
      <c r="L139" s="1"/>
      <c r="M139" s="1"/>
      <c r="N139" s="1"/>
      <c r="O139" s="1"/>
      <c r="S139" s="6"/>
      <c r="T139" s="1"/>
      <c r="U139" s="1"/>
      <c r="V139" s="1"/>
      <c r="W139" s="1"/>
    </row>
    <row r="140" spans="2:23" x14ac:dyDescent="0.5">
      <c r="B140" s="6"/>
      <c r="C140" s="1"/>
      <c r="D140" s="1"/>
      <c r="E140" s="1"/>
      <c r="F140" s="1"/>
      <c r="G140" s="1"/>
      <c r="J140" s="110"/>
      <c r="K140" s="6"/>
      <c r="L140" s="1"/>
      <c r="M140" s="1"/>
      <c r="N140" s="1"/>
      <c r="O140" s="1"/>
      <c r="S140" s="6"/>
      <c r="T140" s="1"/>
      <c r="U140" s="1"/>
      <c r="V140" s="1"/>
      <c r="W140" s="1"/>
    </row>
    <row r="141" spans="2:23" x14ac:dyDescent="0.5">
      <c r="B141" s="6"/>
      <c r="C141" s="1"/>
      <c r="D141" s="1"/>
      <c r="E141" s="1"/>
      <c r="F141" s="1"/>
      <c r="G141" s="1"/>
      <c r="J141" s="110"/>
      <c r="K141" s="6"/>
      <c r="L141" s="1"/>
      <c r="M141" s="1"/>
      <c r="N141" s="1"/>
      <c r="O141" s="1"/>
      <c r="S141" s="6"/>
      <c r="T141" s="1"/>
      <c r="U141" s="1"/>
      <c r="V141" s="1"/>
      <c r="W141" s="1"/>
    </row>
    <row r="142" spans="2:23" x14ac:dyDescent="0.5">
      <c r="B142" s="6"/>
      <c r="C142" s="1"/>
      <c r="D142" s="1"/>
      <c r="E142" s="1"/>
      <c r="F142" s="1"/>
      <c r="G142" s="1"/>
      <c r="J142" s="110"/>
      <c r="K142" s="6"/>
      <c r="L142" s="1"/>
      <c r="M142" s="1"/>
      <c r="N142" s="1"/>
      <c r="O142" s="1"/>
      <c r="S142" s="6"/>
      <c r="T142" s="1"/>
      <c r="U142" s="1"/>
      <c r="V142" s="1"/>
      <c r="W142" s="1"/>
    </row>
    <row r="143" spans="2:23" x14ac:dyDescent="0.5">
      <c r="B143" s="6"/>
      <c r="C143" s="1"/>
      <c r="D143" s="1"/>
      <c r="E143" s="1"/>
      <c r="F143" s="1"/>
      <c r="G143" s="1"/>
      <c r="J143" s="110"/>
      <c r="K143" s="6"/>
      <c r="L143" s="1"/>
      <c r="M143" s="1"/>
      <c r="N143" s="1"/>
      <c r="O143" s="1"/>
      <c r="S143" s="6"/>
      <c r="T143" s="1"/>
      <c r="U143" s="1"/>
      <c r="V143" s="1"/>
      <c r="W143" s="1"/>
    </row>
    <row r="144" spans="2:23" x14ac:dyDescent="0.5">
      <c r="B144" s="6"/>
      <c r="C144" s="1"/>
      <c r="D144" s="1"/>
      <c r="E144" s="1"/>
      <c r="F144" s="1"/>
      <c r="G144" s="1"/>
      <c r="J144" s="110"/>
      <c r="K144" s="6"/>
      <c r="L144" s="1"/>
      <c r="M144" s="1"/>
      <c r="N144" s="1"/>
      <c r="O144" s="1"/>
      <c r="S144" s="6"/>
      <c r="T144" s="1"/>
      <c r="U144" s="1"/>
      <c r="V144" s="1"/>
      <c r="W144" s="1"/>
    </row>
    <row r="145" spans="2:23" x14ac:dyDescent="0.5">
      <c r="B145" s="6"/>
      <c r="C145" s="1"/>
      <c r="D145" s="1"/>
      <c r="E145" s="1"/>
      <c r="F145" s="1"/>
      <c r="G145" s="1"/>
      <c r="J145" s="110"/>
      <c r="K145" s="6"/>
      <c r="L145" s="1"/>
      <c r="M145" s="1"/>
      <c r="N145" s="1"/>
      <c r="O145" s="1"/>
      <c r="S145" s="6"/>
      <c r="T145" s="1"/>
      <c r="U145" s="1"/>
      <c r="V145" s="1"/>
      <c r="W145" s="1"/>
    </row>
    <row r="146" spans="2:23" x14ac:dyDescent="0.5">
      <c r="B146" s="6"/>
      <c r="C146" s="1"/>
      <c r="D146" s="1"/>
      <c r="E146" s="1"/>
      <c r="F146" s="1"/>
      <c r="G146" s="1"/>
      <c r="J146" s="110"/>
      <c r="K146" s="6"/>
      <c r="L146" s="1"/>
      <c r="M146" s="1"/>
      <c r="N146" s="1"/>
      <c r="O146" s="1"/>
      <c r="S146" s="6"/>
      <c r="T146" s="1"/>
      <c r="U146" s="1"/>
      <c r="V146" s="1"/>
      <c r="W146" s="1"/>
    </row>
    <row r="147" spans="2:23" x14ac:dyDescent="0.5">
      <c r="B147" s="6"/>
      <c r="C147" s="1"/>
      <c r="D147" s="1"/>
      <c r="E147" s="1"/>
      <c r="F147" s="1"/>
      <c r="G147" s="1"/>
      <c r="J147" s="110"/>
      <c r="K147" s="6"/>
      <c r="L147" s="1"/>
      <c r="M147" s="1"/>
      <c r="N147" s="1"/>
      <c r="O147" s="1"/>
      <c r="S147" s="6"/>
      <c r="T147" s="1"/>
      <c r="U147" s="1"/>
      <c r="V147" s="1"/>
      <c r="W147" s="1"/>
    </row>
    <row r="148" spans="2:23" x14ac:dyDescent="0.5">
      <c r="B148" s="6"/>
      <c r="C148" s="1"/>
      <c r="D148" s="1"/>
      <c r="E148" s="1"/>
      <c r="F148" s="1"/>
      <c r="G148" s="1"/>
      <c r="J148" s="110"/>
      <c r="K148" s="6"/>
      <c r="L148" s="1"/>
      <c r="M148" s="1"/>
      <c r="N148" s="1"/>
      <c r="O148" s="1"/>
      <c r="S148" s="6"/>
      <c r="T148" s="1"/>
      <c r="U148" s="1"/>
      <c r="V148" s="1"/>
      <c r="W148" s="1"/>
    </row>
    <row r="149" spans="2:23" x14ac:dyDescent="0.5">
      <c r="B149" s="6"/>
      <c r="C149" s="1"/>
      <c r="D149" s="1"/>
      <c r="E149" s="1"/>
      <c r="F149" s="1"/>
      <c r="G149" s="1"/>
      <c r="J149" s="110"/>
      <c r="K149" s="6"/>
      <c r="L149" s="1"/>
      <c r="M149" s="1"/>
      <c r="N149" s="1"/>
      <c r="O149" s="1"/>
      <c r="S149" s="6"/>
      <c r="T149" s="1"/>
      <c r="U149" s="1"/>
      <c r="V149" s="1"/>
      <c r="W149" s="1"/>
    </row>
    <row r="150" spans="2:23" x14ac:dyDescent="0.5">
      <c r="B150" s="6"/>
      <c r="C150" s="1"/>
      <c r="D150" s="1"/>
      <c r="E150" s="1"/>
      <c r="F150" s="1"/>
      <c r="G150" s="1"/>
      <c r="J150" s="110"/>
      <c r="K150" s="6"/>
      <c r="L150" s="1"/>
      <c r="M150" s="1"/>
      <c r="N150" s="1"/>
      <c r="O150" s="1"/>
      <c r="S150" s="6"/>
      <c r="T150" s="1"/>
      <c r="U150" s="1"/>
      <c r="V150" s="1"/>
      <c r="W150" s="1"/>
    </row>
    <row r="151" spans="2:23" x14ac:dyDescent="0.5">
      <c r="B151" s="6"/>
      <c r="C151" s="1"/>
      <c r="D151" s="1"/>
      <c r="E151" s="1"/>
      <c r="F151" s="1"/>
      <c r="G151" s="1"/>
      <c r="J151" s="110"/>
      <c r="K151" s="6"/>
      <c r="L151" s="1"/>
      <c r="M151" s="1"/>
      <c r="N151" s="1"/>
      <c r="O151" s="1"/>
      <c r="S151" s="6"/>
      <c r="T151" s="1"/>
      <c r="U151" s="1"/>
      <c r="V151" s="1"/>
      <c r="W151" s="1"/>
    </row>
    <row r="152" spans="2:23" x14ac:dyDescent="0.5">
      <c r="B152" s="6"/>
      <c r="C152" s="1"/>
      <c r="D152" s="1"/>
      <c r="E152" s="1"/>
      <c r="F152" s="1"/>
      <c r="G152" s="1"/>
      <c r="J152" s="110"/>
      <c r="K152" s="6"/>
      <c r="L152" s="1"/>
      <c r="M152" s="1"/>
      <c r="N152" s="1"/>
      <c r="O152" s="1"/>
      <c r="S152" s="6"/>
      <c r="T152" s="1"/>
      <c r="U152" s="1"/>
      <c r="V152" s="1"/>
      <c r="W152" s="1"/>
    </row>
    <row r="153" spans="2:23" x14ac:dyDescent="0.5">
      <c r="B153" s="6"/>
      <c r="C153" s="1"/>
      <c r="D153" s="1"/>
      <c r="E153" s="1"/>
      <c r="F153" s="1"/>
      <c r="G153" s="1"/>
      <c r="J153" s="110"/>
      <c r="K153" s="6"/>
      <c r="L153" s="1"/>
      <c r="M153" s="1"/>
      <c r="N153" s="1"/>
      <c r="O153" s="1"/>
      <c r="S153" s="6"/>
      <c r="T153" s="1"/>
      <c r="U153" s="1"/>
      <c r="V153" s="1"/>
      <c r="W153" s="1"/>
    </row>
    <row r="154" spans="2:23" x14ac:dyDescent="0.5">
      <c r="B154" s="6"/>
      <c r="C154" s="1"/>
      <c r="D154" s="1"/>
      <c r="E154" s="1"/>
      <c r="F154" s="1"/>
      <c r="G154" s="1"/>
      <c r="J154" s="110"/>
      <c r="K154" s="6"/>
      <c r="L154" s="1"/>
      <c r="M154" s="1"/>
      <c r="N154" s="1"/>
      <c r="O154" s="1"/>
      <c r="S154" s="6"/>
      <c r="T154" s="1"/>
      <c r="U154" s="1"/>
      <c r="V154" s="1"/>
      <c r="W154" s="1"/>
    </row>
    <row r="155" spans="2:23" x14ac:dyDescent="0.5">
      <c r="B155" s="6"/>
      <c r="C155" s="1"/>
      <c r="D155" s="1"/>
      <c r="E155" s="1"/>
      <c r="F155" s="1"/>
      <c r="G155" s="1"/>
      <c r="J155" s="110"/>
      <c r="K155" s="6"/>
      <c r="L155" s="1"/>
      <c r="M155" s="1"/>
      <c r="N155" s="1"/>
      <c r="O155" s="1"/>
      <c r="S155" s="6"/>
      <c r="T155" s="1"/>
      <c r="U155" s="1"/>
      <c r="V155" s="1"/>
      <c r="W155" s="1"/>
    </row>
    <row r="156" spans="2:23" x14ac:dyDescent="0.5">
      <c r="B156" s="6"/>
      <c r="C156" s="1"/>
      <c r="D156" s="1"/>
      <c r="E156" s="1"/>
      <c r="F156" s="1"/>
      <c r="G156" s="1"/>
      <c r="J156" s="110"/>
      <c r="K156" s="6"/>
      <c r="L156" s="1"/>
      <c r="M156" s="1"/>
      <c r="N156" s="1"/>
      <c r="O156" s="1"/>
      <c r="S156" s="6"/>
      <c r="T156" s="1"/>
      <c r="U156" s="1"/>
      <c r="V156" s="1"/>
      <c r="W156" s="1"/>
    </row>
    <row r="157" spans="2:23" x14ac:dyDescent="0.5">
      <c r="B157" s="6"/>
      <c r="C157" s="1"/>
      <c r="D157" s="1"/>
      <c r="E157" s="1"/>
      <c r="F157" s="1"/>
      <c r="G157" s="1"/>
      <c r="J157" s="110"/>
      <c r="K157" s="6"/>
      <c r="L157" s="1"/>
      <c r="M157" s="1"/>
      <c r="N157" s="1"/>
      <c r="O157" s="1"/>
      <c r="S157" s="6"/>
      <c r="T157" s="1"/>
      <c r="U157" s="1"/>
      <c r="V157" s="1"/>
      <c r="W157" s="1"/>
    </row>
    <row r="158" spans="2:23" x14ac:dyDescent="0.5">
      <c r="B158" s="6"/>
      <c r="C158" s="1"/>
      <c r="D158" s="1"/>
      <c r="E158" s="1"/>
      <c r="F158" s="1"/>
      <c r="G158" s="1"/>
      <c r="J158" s="110"/>
      <c r="K158" s="6"/>
      <c r="L158" s="1"/>
      <c r="M158" s="1"/>
      <c r="N158" s="1"/>
      <c r="O158" s="1"/>
      <c r="S158" s="6"/>
      <c r="T158" s="1"/>
      <c r="U158" s="1"/>
      <c r="V158" s="1"/>
      <c r="W158" s="1"/>
    </row>
    <row r="159" spans="2:23" x14ac:dyDescent="0.5">
      <c r="B159" s="6"/>
      <c r="C159" s="1"/>
      <c r="D159" s="1"/>
      <c r="E159" s="1"/>
      <c r="F159" s="1"/>
      <c r="G159" s="1"/>
      <c r="J159" s="110"/>
      <c r="K159" s="6"/>
      <c r="L159" s="1"/>
      <c r="M159" s="1"/>
      <c r="N159" s="1"/>
      <c r="O159" s="1"/>
      <c r="S159" s="6"/>
      <c r="T159" s="1"/>
      <c r="U159" s="1"/>
      <c r="V159" s="1"/>
      <c r="W159" s="1"/>
    </row>
    <row r="160" spans="2:23" x14ac:dyDescent="0.5">
      <c r="B160" s="6"/>
      <c r="C160" s="1"/>
      <c r="D160" s="1"/>
      <c r="E160" s="1"/>
      <c r="F160" s="1"/>
      <c r="G160" s="1"/>
      <c r="J160" s="110"/>
      <c r="K160" s="6"/>
      <c r="L160" s="1"/>
      <c r="M160" s="1"/>
      <c r="N160" s="1"/>
      <c r="O160" s="1"/>
      <c r="S160" s="6"/>
      <c r="T160" s="1"/>
      <c r="U160" s="1"/>
      <c r="V160" s="1"/>
      <c r="W160" s="1"/>
    </row>
    <row r="161" spans="2:23" x14ac:dyDescent="0.5">
      <c r="B161" s="6"/>
      <c r="C161" s="1"/>
      <c r="D161" s="1"/>
      <c r="E161" s="1"/>
      <c r="F161" s="1"/>
      <c r="G161" s="1"/>
      <c r="J161" s="110"/>
      <c r="K161" s="6"/>
      <c r="L161" s="1"/>
      <c r="M161" s="1"/>
      <c r="N161" s="1"/>
      <c r="O161" s="1"/>
      <c r="S161" s="6"/>
      <c r="T161" s="1"/>
      <c r="U161" s="1"/>
      <c r="V161" s="1"/>
      <c r="W161" s="1"/>
    </row>
    <row r="162" spans="2:23" x14ac:dyDescent="0.5">
      <c r="B162" s="6"/>
      <c r="C162" s="1"/>
      <c r="D162" s="1"/>
      <c r="E162" s="1"/>
      <c r="F162" s="1"/>
      <c r="G162" s="1"/>
      <c r="J162" s="110"/>
      <c r="K162" s="6"/>
      <c r="L162" s="1"/>
      <c r="M162" s="1"/>
      <c r="N162" s="1"/>
      <c r="O162" s="1"/>
      <c r="S162" s="6"/>
      <c r="T162" s="1"/>
      <c r="U162" s="1"/>
      <c r="V162" s="1"/>
      <c r="W162" s="1"/>
    </row>
    <row r="163" spans="2:23" x14ac:dyDescent="0.5">
      <c r="B163" s="6"/>
      <c r="C163" s="1"/>
      <c r="D163" s="1"/>
      <c r="E163" s="1"/>
      <c r="F163" s="1"/>
      <c r="G163" s="1"/>
      <c r="J163" s="110"/>
      <c r="K163" s="6"/>
      <c r="L163" s="1"/>
      <c r="M163" s="1"/>
      <c r="N163" s="1"/>
      <c r="O163" s="1"/>
      <c r="S163" s="6"/>
      <c r="T163" s="1"/>
      <c r="U163" s="1"/>
      <c r="V163" s="1"/>
      <c r="W163" s="1"/>
    </row>
    <row r="164" spans="2:23" x14ac:dyDescent="0.5">
      <c r="B164" s="6"/>
      <c r="C164" s="1"/>
      <c r="D164" s="1"/>
      <c r="E164" s="1"/>
      <c r="F164" s="1"/>
      <c r="G164" s="1"/>
      <c r="J164" s="110"/>
      <c r="K164" s="6"/>
      <c r="L164" s="1"/>
      <c r="M164" s="1"/>
      <c r="N164" s="1"/>
      <c r="O164" s="1"/>
      <c r="S164" s="6"/>
      <c r="T164" s="1"/>
      <c r="U164" s="1"/>
      <c r="V164" s="1"/>
      <c r="W164" s="1"/>
    </row>
    <row r="165" spans="2:23" x14ac:dyDescent="0.5">
      <c r="B165" s="6"/>
      <c r="C165" s="1"/>
      <c r="D165" s="1"/>
      <c r="E165" s="1"/>
      <c r="F165" s="1"/>
      <c r="G165" s="1"/>
      <c r="J165" s="110"/>
      <c r="K165" s="6"/>
      <c r="L165" s="1"/>
      <c r="M165" s="1"/>
      <c r="N165" s="1"/>
      <c r="O165" s="1"/>
      <c r="S165" s="6"/>
      <c r="T165" s="1"/>
      <c r="U165" s="1"/>
      <c r="V165" s="1"/>
      <c r="W165" s="1"/>
    </row>
    <row r="166" spans="2:23" x14ac:dyDescent="0.5">
      <c r="B166" s="6"/>
      <c r="C166" s="1"/>
      <c r="D166" s="1"/>
      <c r="E166" s="1"/>
      <c r="F166" s="1"/>
      <c r="G166" s="1"/>
      <c r="J166" s="110"/>
      <c r="K166" s="6"/>
      <c r="L166" s="1"/>
      <c r="M166" s="1"/>
      <c r="N166" s="1"/>
      <c r="O166" s="1"/>
      <c r="S166" s="6"/>
      <c r="T166" s="1"/>
      <c r="U166" s="1"/>
      <c r="V166" s="1"/>
      <c r="W166" s="1"/>
    </row>
    <row r="167" spans="2:23" x14ac:dyDescent="0.5">
      <c r="B167" s="6"/>
      <c r="C167" s="1"/>
      <c r="D167" s="1"/>
      <c r="E167" s="1"/>
      <c r="F167" s="1"/>
      <c r="G167" s="1"/>
      <c r="J167" s="110"/>
      <c r="K167" s="6"/>
      <c r="L167" s="1"/>
      <c r="M167" s="1"/>
      <c r="N167" s="1"/>
      <c r="O167" s="1"/>
      <c r="S167" s="6"/>
      <c r="T167" s="1"/>
      <c r="U167" s="1"/>
      <c r="V167" s="1"/>
      <c r="W167" s="1"/>
    </row>
    <row r="168" spans="2:23" x14ac:dyDescent="0.5">
      <c r="B168" s="6"/>
      <c r="C168" s="1"/>
      <c r="D168" s="1"/>
      <c r="E168" s="1"/>
      <c r="F168" s="1"/>
      <c r="G168" s="1"/>
      <c r="J168" s="110"/>
      <c r="K168" s="6"/>
      <c r="L168" s="1"/>
      <c r="M168" s="1"/>
      <c r="N168" s="1"/>
      <c r="O168" s="1"/>
      <c r="S168" s="6"/>
      <c r="T168" s="1"/>
      <c r="U168" s="1"/>
      <c r="V168" s="1"/>
      <c r="W168" s="1"/>
    </row>
    <row r="169" spans="2:23" x14ac:dyDescent="0.5">
      <c r="B169" s="6"/>
      <c r="C169" s="1"/>
      <c r="D169" s="1"/>
      <c r="E169" s="1"/>
      <c r="F169" s="1"/>
      <c r="G169" s="1"/>
      <c r="J169" s="110"/>
      <c r="K169" s="6"/>
      <c r="L169" s="1"/>
      <c r="M169" s="1"/>
      <c r="N169" s="1"/>
      <c r="O169" s="1"/>
      <c r="S169" s="6"/>
      <c r="T169" s="1"/>
      <c r="U169" s="1"/>
      <c r="V169" s="1"/>
      <c r="W169" s="1"/>
    </row>
    <row r="170" spans="2:23" x14ac:dyDescent="0.5">
      <c r="B170" s="6"/>
      <c r="C170" s="1"/>
      <c r="D170" s="1"/>
      <c r="E170" s="1"/>
      <c r="F170" s="1"/>
      <c r="G170" s="1"/>
      <c r="J170" s="110"/>
      <c r="K170" s="6"/>
      <c r="L170" s="1"/>
      <c r="M170" s="1"/>
      <c r="N170" s="1"/>
      <c r="O170" s="1"/>
      <c r="S170" s="6"/>
      <c r="T170" s="1"/>
      <c r="U170" s="1"/>
      <c r="V170" s="1"/>
      <c r="W170" s="1"/>
    </row>
    <row r="171" spans="2:23" x14ac:dyDescent="0.5">
      <c r="B171" s="6"/>
      <c r="C171" s="1"/>
      <c r="D171" s="1"/>
      <c r="E171" s="1"/>
      <c r="F171" s="1"/>
      <c r="G171" s="1"/>
      <c r="J171" s="110"/>
      <c r="K171" s="6"/>
      <c r="L171" s="1"/>
      <c r="M171" s="1"/>
      <c r="N171" s="1"/>
      <c r="O171" s="1"/>
      <c r="S171" s="6"/>
      <c r="T171" s="1"/>
      <c r="U171" s="1"/>
      <c r="V171" s="1"/>
      <c r="W171" s="1"/>
    </row>
    <row r="172" spans="2:23" x14ac:dyDescent="0.5">
      <c r="B172" s="6"/>
      <c r="C172" s="1"/>
      <c r="D172" s="1"/>
      <c r="E172" s="1"/>
      <c r="F172" s="1"/>
      <c r="G172" s="1"/>
      <c r="J172" s="110"/>
      <c r="K172" s="6"/>
      <c r="L172" s="1"/>
      <c r="M172" s="1"/>
      <c r="N172" s="1"/>
      <c r="O172" s="1"/>
      <c r="S172" s="6"/>
      <c r="T172" s="1"/>
      <c r="U172" s="1"/>
      <c r="V172" s="1"/>
      <c r="W172" s="1"/>
    </row>
    <row r="173" spans="2:23" x14ac:dyDescent="0.5">
      <c r="B173" s="6"/>
      <c r="C173" s="1"/>
      <c r="D173" s="1"/>
      <c r="E173" s="1"/>
      <c r="F173" s="1"/>
      <c r="G173" s="1"/>
      <c r="J173" s="110"/>
      <c r="K173" s="6"/>
      <c r="L173" s="1"/>
      <c r="M173" s="1"/>
      <c r="N173" s="1"/>
      <c r="O173" s="1"/>
      <c r="S173" s="6"/>
      <c r="T173" s="1"/>
      <c r="U173" s="1"/>
      <c r="V173" s="1"/>
      <c r="W173" s="1"/>
    </row>
    <row r="174" spans="2:23" x14ac:dyDescent="0.5">
      <c r="B174" s="6"/>
      <c r="C174" s="1"/>
      <c r="D174" s="1"/>
      <c r="E174" s="1"/>
      <c r="F174" s="1"/>
      <c r="G174" s="1"/>
      <c r="J174" s="110"/>
      <c r="K174" s="6"/>
      <c r="L174" s="1"/>
      <c r="M174" s="1"/>
      <c r="N174" s="1"/>
      <c r="O174" s="1"/>
      <c r="S174" s="6"/>
      <c r="T174" s="1"/>
      <c r="U174" s="1"/>
      <c r="V174" s="1"/>
      <c r="W174" s="1"/>
    </row>
    <row r="175" spans="2:23" x14ac:dyDescent="0.5">
      <c r="B175" s="6"/>
      <c r="C175" s="1"/>
      <c r="D175" s="1"/>
      <c r="E175" s="1"/>
      <c r="F175" s="1"/>
      <c r="G175" s="1"/>
      <c r="J175" s="110"/>
      <c r="K175" s="6"/>
      <c r="L175" s="1"/>
      <c r="M175" s="1"/>
      <c r="N175" s="1"/>
      <c r="O175" s="1"/>
      <c r="S175" s="6"/>
      <c r="T175" s="1"/>
      <c r="U175" s="1"/>
      <c r="V175" s="1"/>
      <c r="W175" s="1"/>
    </row>
    <row r="176" spans="2:23" x14ac:dyDescent="0.5">
      <c r="B176" s="6"/>
      <c r="C176" s="1"/>
      <c r="D176" s="1"/>
      <c r="E176" s="1"/>
      <c r="F176" s="1"/>
      <c r="G176" s="1"/>
      <c r="J176" s="110"/>
      <c r="K176" s="6"/>
      <c r="L176" s="1"/>
      <c r="M176" s="1"/>
      <c r="N176" s="1"/>
      <c r="O176" s="1"/>
      <c r="S176" s="6"/>
      <c r="T176" s="1"/>
      <c r="U176" s="1"/>
      <c r="V176" s="1"/>
      <c r="W176" s="1"/>
    </row>
    <row r="177" spans="2:23" x14ac:dyDescent="0.5">
      <c r="B177" s="6"/>
      <c r="C177" s="1"/>
      <c r="D177" s="1"/>
      <c r="E177" s="1"/>
      <c r="F177" s="1"/>
      <c r="G177" s="1"/>
      <c r="J177" s="110"/>
      <c r="K177" s="6"/>
      <c r="L177" s="1"/>
      <c r="M177" s="1"/>
      <c r="N177" s="1"/>
      <c r="O177" s="1"/>
      <c r="S177" s="6"/>
      <c r="T177" s="1"/>
      <c r="U177" s="1"/>
      <c r="V177" s="1"/>
      <c r="W177" s="1"/>
    </row>
    <row r="178" spans="2:23" x14ac:dyDescent="0.5">
      <c r="B178" s="6"/>
      <c r="C178" s="1"/>
      <c r="D178" s="1"/>
      <c r="E178" s="1"/>
      <c r="F178" s="1"/>
      <c r="G178" s="1"/>
      <c r="J178" s="110"/>
      <c r="K178" s="6"/>
      <c r="L178" s="1"/>
      <c r="M178" s="1"/>
      <c r="N178" s="1"/>
      <c r="O178" s="1"/>
      <c r="S178" s="6"/>
      <c r="T178" s="1"/>
      <c r="U178" s="1"/>
      <c r="V178" s="1"/>
      <c r="W178" s="1"/>
    </row>
    <row r="179" spans="2:23" x14ac:dyDescent="0.5">
      <c r="B179" s="6"/>
      <c r="C179" s="1"/>
      <c r="D179" s="1"/>
      <c r="E179" s="1"/>
      <c r="F179" s="1"/>
      <c r="G179" s="1"/>
      <c r="J179" s="110"/>
      <c r="K179" s="6"/>
      <c r="L179" s="1"/>
      <c r="M179" s="1"/>
      <c r="N179" s="1"/>
      <c r="O179" s="1"/>
      <c r="S179" s="6"/>
      <c r="T179" s="1"/>
      <c r="U179" s="1"/>
      <c r="V179" s="1"/>
      <c r="W179" s="1"/>
    </row>
    <row r="180" spans="2:23" x14ac:dyDescent="0.5">
      <c r="B180" s="6"/>
      <c r="C180" s="1"/>
      <c r="D180" s="1"/>
      <c r="E180" s="1"/>
      <c r="F180" s="1"/>
      <c r="G180" s="1"/>
      <c r="J180" s="110"/>
      <c r="K180" s="6"/>
      <c r="L180" s="1"/>
      <c r="M180" s="1"/>
      <c r="N180" s="1"/>
      <c r="O180" s="1"/>
      <c r="S180" s="6"/>
      <c r="T180" s="1"/>
      <c r="U180" s="1"/>
      <c r="V180" s="1"/>
      <c r="W180" s="1"/>
    </row>
    <row r="181" spans="2:23" x14ac:dyDescent="0.5">
      <c r="B181" s="6"/>
      <c r="C181" s="1"/>
      <c r="D181" s="1"/>
      <c r="E181" s="1"/>
      <c r="F181" s="1"/>
      <c r="G181" s="1"/>
      <c r="J181" s="110"/>
      <c r="K181" s="6"/>
      <c r="L181" s="1"/>
      <c r="M181" s="1"/>
      <c r="N181" s="1"/>
      <c r="O181" s="1"/>
      <c r="S181" s="6"/>
      <c r="T181" s="1"/>
      <c r="U181" s="1"/>
      <c r="V181" s="1"/>
      <c r="W181" s="1"/>
    </row>
    <row r="182" spans="2:23" x14ac:dyDescent="0.5">
      <c r="B182" s="6"/>
      <c r="C182" s="1"/>
      <c r="D182" s="1"/>
      <c r="E182" s="1"/>
      <c r="F182" s="1"/>
      <c r="G182" s="1"/>
      <c r="J182" s="110"/>
      <c r="K182" s="6"/>
      <c r="L182" s="1"/>
      <c r="M182" s="1"/>
      <c r="N182" s="1"/>
      <c r="O182" s="1"/>
      <c r="S182" s="6"/>
      <c r="T182" s="1"/>
      <c r="U182" s="1"/>
      <c r="V182" s="1"/>
      <c r="W182" s="1"/>
    </row>
    <row r="183" spans="2:23" x14ac:dyDescent="0.5">
      <c r="B183" s="6"/>
      <c r="C183" s="1"/>
      <c r="D183" s="1"/>
      <c r="E183" s="1"/>
      <c r="F183" s="1"/>
      <c r="G183" s="1"/>
      <c r="J183" s="110"/>
      <c r="K183" s="6"/>
      <c r="L183" s="1"/>
      <c r="M183" s="1"/>
      <c r="N183" s="1"/>
      <c r="O183" s="1"/>
      <c r="S183" s="6"/>
      <c r="T183" s="1"/>
      <c r="U183" s="1"/>
      <c r="V183" s="1"/>
      <c r="W183" s="1"/>
    </row>
    <row r="184" spans="2:23" x14ac:dyDescent="0.5">
      <c r="B184" s="6"/>
      <c r="C184" s="1"/>
      <c r="D184" s="1"/>
      <c r="E184" s="1"/>
      <c r="F184" s="1"/>
      <c r="G184" s="1"/>
      <c r="J184" s="110"/>
      <c r="K184" s="6"/>
      <c r="L184" s="1"/>
      <c r="M184" s="1"/>
      <c r="N184" s="1"/>
      <c r="O184" s="1"/>
      <c r="S184" s="6"/>
      <c r="T184" s="1"/>
      <c r="U184" s="1"/>
      <c r="V184" s="1"/>
      <c r="W184" s="1"/>
    </row>
    <row r="185" spans="2:23" x14ac:dyDescent="0.5">
      <c r="B185" s="6"/>
      <c r="C185" s="1"/>
      <c r="D185" s="1"/>
      <c r="E185" s="1"/>
      <c r="F185" s="1"/>
      <c r="G185" s="1"/>
      <c r="J185" s="110"/>
      <c r="K185" s="6"/>
      <c r="L185" s="1"/>
      <c r="M185" s="1"/>
      <c r="N185" s="1"/>
      <c r="O185" s="1"/>
      <c r="S185" s="6"/>
      <c r="T185" s="1"/>
      <c r="U185" s="1"/>
      <c r="V185" s="1"/>
      <c r="W185" s="1"/>
    </row>
    <row r="186" spans="2:23" x14ac:dyDescent="0.5">
      <c r="B186" s="6"/>
      <c r="C186" s="1"/>
      <c r="D186" s="1"/>
      <c r="E186" s="1"/>
      <c r="F186" s="1"/>
      <c r="G186" s="1"/>
      <c r="J186" s="110"/>
      <c r="K186" s="6"/>
      <c r="L186" s="1"/>
      <c r="M186" s="1"/>
      <c r="N186" s="1"/>
      <c r="O186" s="1"/>
      <c r="S186" s="6"/>
      <c r="T186" s="1"/>
      <c r="U186" s="1"/>
      <c r="V186" s="1"/>
      <c r="W186" s="1"/>
    </row>
    <row r="187" spans="2:23" x14ac:dyDescent="0.5">
      <c r="B187" s="6"/>
      <c r="C187" s="1"/>
      <c r="D187" s="1"/>
      <c r="E187" s="1"/>
      <c r="F187" s="1"/>
      <c r="G187" s="1"/>
      <c r="J187" s="110"/>
      <c r="K187" s="6"/>
      <c r="L187" s="1"/>
      <c r="M187" s="1"/>
      <c r="N187" s="1"/>
      <c r="O187" s="1"/>
      <c r="S187" s="6"/>
      <c r="T187" s="1"/>
      <c r="U187" s="1"/>
      <c r="V187" s="1"/>
      <c r="W187" s="1"/>
    </row>
    <row r="188" spans="2:23" x14ac:dyDescent="0.5">
      <c r="B188" s="6"/>
      <c r="C188" s="1"/>
      <c r="D188" s="1"/>
      <c r="E188" s="1"/>
      <c r="F188" s="1"/>
      <c r="G188" s="1"/>
      <c r="J188" s="110"/>
      <c r="K188" s="6"/>
      <c r="L188" s="1"/>
      <c r="M188" s="1"/>
      <c r="N188" s="1"/>
      <c r="O188" s="1"/>
      <c r="S188" s="6"/>
      <c r="T188" s="1"/>
      <c r="U188" s="1"/>
      <c r="V188" s="1"/>
      <c r="W188" s="1"/>
    </row>
    <row r="189" spans="2:23" x14ac:dyDescent="0.5">
      <c r="B189" s="6"/>
      <c r="C189" s="1"/>
      <c r="D189" s="1"/>
      <c r="E189" s="1"/>
      <c r="F189" s="1"/>
      <c r="G189" s="1"/>
      <c r="J189" s="110"/>
      <c r="K189" s="6"/>
      <c r="L189" s="1"/>
      <c r="M189" s="1"/>
      <c r="N189" s="1"/>
      <c r="O189" s="1"/>
      <c r="S189" s="6"/>
      <c r="T189" s="1"/>
      <c r="U189" s="1"/>
      <c r="V189" s="1"/>
      <c r="W189" s="1"/>
    </row>
    <row r="190" spans="2:23" x14ac:dyDescent="0.5">
      <c r="B190" s="6"/>
      <c r="C190" s="1"/>
      <c r="D190" s="1"/>
      <c r="E190" s="1"/>
      <c r="F190" s="1"/>
      <c r="G190" s="1"/>
      <c r="J190" s="110"/>
      <c r="K190" s="6"/>
      <c r="L190" s="1"/>
      <c r="M190" s="1"/>
      <c r="N190" s="1"/>
      <c r="O190" s="1"/>
      <c r="S190" s="6"/>
      <c r="T190" s="1"/>
      <c r="U190" s="1"/>
      <c r="V190" s="1"/>
      <c r="W190" s="1"/>
    </row>
    <row r="191" spans="2:23" x14ac:dyDescent="0.5">
      <c r="B191" s="6"/>
      <c r="C191" s="1"/>
      <c r="D191" s="1"/>
      <c r="E191" s="1"/>
      <c r="F191" s="1"/>
      <c r="G191" s="1"/>
      <c r="J191" s="110"/>
      <c r="K191" s="6"/>
      <c r="L191" s="1"/>
      <c r="M191" s="1"/>
      <c r="N191" s="1"/>
      <c r="O191" s="1"/>
      <c r="S191" s="6"/>
      <c r="T191" s="1"/>
      <c r="U191" s="1"/>
      <c r="V191" s="1"/>
      <c r="W191" s="1"/>
    </row>
    <row r="192" spans="2:23" x14ac:dyDescent="0.5">
      <c r="B192" s="6"/>
      <c r="C192" s="1"/>
      <c r="D192" s="1"/>
      <c r="E192" s="1"/>
      <c r="F192" s="1"/>
      <c r="G192" s="1"/>
      <c r="J192" s="110"/>
      <c r="K192" s="6"/>
      <c r="L192" s="1"/>
      <c r="M192" s="1"/>
      <c r="N192" s="1"/>
      <c r="O192" s="1"/>
      <c r="S192" s="6"/>
      <c r="T192" s="1"/>
      <c r="U192" s="1"/>
      <c r="V192" s="1"/>
      <c r="W192" s="1"/>
    </row>
    <row r="193" spans="2:23" x14ac:dyDescent="0.5">
      <c r="B193" s="6"/>
      <c r="C193" s="1"/>
      <c r="D193" s="1"/>
      <c r="E193" s="1"/>
      <c r="F193" s="1"/>
      <c r="G193" s="1"/>
      <c r="J193" s="110"/>
      <c r="K193" s="6"/>
      <c r="L193" s="1"/>
      <c r="M193" s="1"/>
      <c r="N193" s="1"/>
      <c r="O193" s="1"/>
      <c r="S193" s="6"/>
      <c r="T193" s="1"/>
      <c r="U193" s="1"/>
      <c r="V193" s="1"/>
      <c r="W193" s="1"/>
    </row>
    <row r="194" spans="2:23" x14ac:dyDescent="0.5">
      <c r="B194" s="6"/>
      <c r="C194" s="1"/>
      <c r="D194" s="1"/>
      <c r="E194" s="1"/>
      <c r="F194" s="1"/>
      <c r="G194" s="1"/>
      <c r="J194" s="110"/>
      <c r="K194" s="6"/>
      <c r="L194" s="1"/>
      <c r="M194" s="1"/>
      <c r="N194" s="1"/>
      <c r="O194" s="1"/>
      <c r="S194" s="6"/>
      <c r="T194" s="1"/>
      <c r="U194" s="1"/>
      <c r="V194" s="1"/>
      <c r="W194" s="1"/>
    </row>
    <row r="195" spans="2:23" x14ac:dyDescent="0.5">
      <c r="B195" s="6"/>
      <c r="C195" s="1"/>
      <c r="D195" s="1"/>
      <c r="E195" s="1"/>
      <c r="F195" s="1"/>
      <c r="G195" s="1"/>
      <c r="J195" s="110"/>
      <c r="K195" s="6"/>
      <c r="L195" s="1"/>
      <c r="M195" s="1"/>
      <c r="N195" s="1"/>
      <c r="O195" s="1"/>
      <c r="S195" s="6"/>
      <c r="T195" s="1"/>
      <c r="U195" s="1"/>
      <c r="V195" s="1"/>
      <c r="W195" s="1"/>
    </row>
    <row r="196" spans="2:23" x14ac:dyDescent="0.5">
      <c r="B196" s="6"/>
      <c r="C196" s="1"/>
      <c r="D196" s="1"/>
      <c r="E196" s="1"/>
      <c r="F196" s="1"/>
      <c r="G196" s="1"/>
      <c r="J196" s="110"/>
      <c r="K196" s="6"/>
      <c r="L196" s="1"/>
      <c r="M196" s="1"/>
      <c r="N196" s="1"/>
      <c r="O196" s="1"/>
      <c r="S196" s="6"/>
      <c r="T196" s="1"/>
      <c r="U196" s="1"/>
      <c r="V196" s="1"/>
      <c r="W196" s="1"/>
    </row>
    <row r="197" spans="2:23" x14ac:dyDescent="0.5">
      <c r="B197" s="6"/>
      <c r="C197" s="1"/>
      <c r="D197" s="1"/>
      <c r="E197" s="1"/>
      <c r="F197" s="1"/>
      <c r="G197" s="1"/>
      <c r="J197" s="110"/>
      <c r="K197" s="6"/>
      <c r="L197" s="1"/>
      <c r="M197" s="1"/>
      <c r="N197" s="1"/>
      <c r="O197" s="1"/>
      <c r="S197" s="6"/>
      <c r="T197" s="1"/>
      <c r="U197" s="1"/>
      <c r="V197" s="1"/>
      <c r="W197" s="1"/>
    </row>
    <row r="198" spans="2:23" x14ac:dyDescent="0.5">
      <c r="B198" s="6"/>
      <c r="C198" s="1"/>
      <c r="D198" s="1"/>
      <c r="E198" s="1"/>
      <c r="F198" s="1"/>
      <c r="G198" s="1"/>
      <c r="J198" s="110"/>
      <c r="K198" s="6"/>
      <c r="L198" s="1"/>
      <c r="M198" s="1"/>
      <c r="N198" s="1"/>
      <c r="O198" s="1"/>
      <c r="S198" s="6"/>
      <c r="T198" s="1"/>
      <c r="U198" s="1"/>
      <c r="V198" s="1"/>
      <c r="W198" s="1"/>
    </row>
    <row r="199" spans="2:23" x14ac:dyDescent="0.5">
      <c r="B199" s="6"/>
      <c r="C199" s="1"/>
      <c r="D199" s="1"/>
      <c r="E199" s="1"/>
      <c r="F199" s="1"/>
      <c r="G199" s="1"/>
      <c r="J199" s="110"/>
      <c r="K199" s="6"/>
      <c r="L199" s="1"/>
      <c r="M199" s="1"/>
      <c r="N199" s="1"/>
      <c r="O199" s="1"/>
      <c r="S199" s="6"/>
      <c r="T199" s="1"/>
      <c r="U199" s="1"/>
      <c r="V199" s="1"/>
      <c r="W199" s="1"/>
    </row>
    <row r="200" spans="2:23" x14ac:dyDescent="0.5">
      <c r="B200" s="6"/>
      <c r="C200" s="1"/>
      <c r="D200" s="1"/>
      <c r="E200" s="1"/>
      <c r="F200" s="1"/>
      <c r="G200" s="1"/>
      <c r="J200" s="110"/>
      <c r="K200" s="6"/>
      <c r="L200" s="1"/>
      <c r="M200" s="1"/>
      <c r="N200" s="1"/>
      <c r="O200" s="1"/>
      <c r="S200" s="6"/>
      <c r="T200" s="1"/>
      <c r="U200" s="1"/>
      <c r="V200" s="1"/>
      <c r="W200" s="1"/>
    </row>
    <row r="201" spans="2:23" x14ac:dyDescent="0.5">
      <c r="B201" s="6"/>
      <c r="C201" s="1"/>
      <c r="D201" s="1"/>
      <c r="E201" s="1"/>
      <c r="F201" s="1"/>
      <c r="G201" s="1"/>
      <c r="J201" s="110"/>
      <c r="K201" s="6"/>
      <c r="L201" s="1"/>
      <c r="M201" s="1"/>
      <c r="N201" s="1"/>
      <c r="O201" s="1"/>
      <c r="S201" s="6"/>
      <c r="T201" s="1"/>
      <c r="U201" s="1"/>
      <c r="V201" s="1"/>
      <c r="W201" s="1"/>
    </row>
    <row r="202" spans="2:23" x14ac:dyDescent="0.5">
      <c r="B202" s="6"/>
      <c r="C202" s="1"/>
      <c r="D202" s="1"/>
      <c r="E202" s="1"/>
      <c r="F202" s="1"/>
      <c r="G202" s="1"/>
      <c r="J202" s="110"/>
      <c r="K202" s="6"/>
      <c r="L202" s="1"/>
      <c r="M202" s="1"/>
      <c r="N202" s="1"/>
      <c r="O202" s="1"/>
      <c r="S202" s="6"/>
      <c r="T202" s="1"/>
      <c r="U202" s="1"/>
      <c r="V202" s="1"/>
      <c r="W202" s="1"/>
    </row>
    <row r="203" spans="2:23" x14ac:dyDescent="0.5">
      <c r="B203" s="6"/>
      <c r="C203" s="1"/>
      <c r="D203" s="1"/>
      <c r="E203" s="1"/>
      <c r="F203" s="1"/>
      <c r="G203" s="1"/>
      <c r="J203" s="110"/>
      <c r="K203" s="6"/>
      <c r="L203" s="1"/>
      <c r="M203" s="1"/>
      <c r="N203" s="1"/>
      <c r="O203" s="1"/>
      <c r="S203" s="6"/>
      <c r="T203" s="1"/>
      <c r="U203" s="1"/>
      <c r="V203" s="1"/>
      <c r="W203" s="1"/>
    </row>
    <row r="204" spans="2:23" x14ac:dyDescent="0.5">
      <c r="B204" s="6"/>
      <c r="C204" s="1"/>
      <c r="D204" s="1"/>
      <c r="E204" s="1"/>
      <c r="F204" s="1"/>
      <c r="G204" s="1"/>
      <c r="J204" s="110"/>
      <c r="K204" s="6"/>
      <c r="L204" s="1"/>
      <c r="M204" s="1"/>
      <c r="N204" s="1"/>
      <c r="O204" s="1"/>
      <c r="S204" s="6"/>
      <c r="T204" s="1"/>
      <c r="U204" s="1"/>
      <c r="V204" s="1"/>
      <c r="W204" s="1"/>
    </row>
    <row r="205" spans="2:23" x14ac:dyDescent="0.5">
      <c r="B205" s="6"/>
      <c r="C205" s="1"/>
      <c r="D205" s="1"/>
      <c r="E205" s="1"/>
      <c r="F205" s="1"/>
      <c r="G205" s="1"/>
      <c r="J205" s="110"/>
      <c r="K205" s="6"/>
      <c r="L205" s="1"/>
      <c r="M205" s="1"/>
      <c r="N205" s="1"/>
      <c r="O205" s="1"/>
      <c r="S205" s="6"/>
      <c r="T205" s="1"/>
      <c r="U205" s="1"/>
      <c r="V205" s="1"/>
      <c r="W205" s="1"/>
    </row>
    <row r="206" spans="2:23" x14ac:dyDescent="0.5">
      <c r="B206" s="6"/>
      <c r="C206" s="1"/>
      <c r="D206" s="1"/>
      <c r="E206" s="1"/>
      <c r="F206" s="1"/>
      <c r="G206" s="1"/>
      <c r="J206" s="110"/>
      <c r="K206" s="6"/>
      <c r="L206" s="1"/>
      <c r="M206" s="1"/>
      <c r="N206" s="1"/>
      <c r="O206" s="1"/>
      <c r="S206" s="6"/>
      <c r="T206" s="1"/>
      <c r="U206" s="1"/>
      <c r="V206" s="1"/>
      <c r="W206" s="1"/>
    </row>
    <row r="207" spans="2:23" x14ac:dyDescent="0.5">
      <c r="B207" s="6"/>
      <c r="C207" s="1"/>
      <c r="D207" s="1"/>
      <c r="E207" s="1"/>
      <c r="F207" s="1"/>
      <c r="G207" s="1"/>
      <c r="J207" s="110"/>
      <c r="K207" s="6"/>
      <c r="L207" s="1"/>
      <c r="M207" s="1"/>
      <c r="N207" s="1"/>
      <c r="O207" s="1"/>
      <c r="S207" s="6"/>
      <c r="T207" s="1"/>
      <c r="U207" s="1"/>
      <c r="V207" s="1"/>
      <c r="W207" s="1"/>
    </row>
    <row r="208" spans="2:23" x14ac:dyDescent="0.5">
      <c r="B208" s="6"/>
      <c r="C208" s="1"/>
      <c r="D208" s="1"/>
      <c r="E208" s="1"/>
      <c r="F208" s="1"/>
      <c r="G208" s="1"/>
      <c r="J208" s="110"/>
      <c r="K208" s="6"/>
      <c r="L208" s="1"/>
      <c r="M208" s="1"/>
      <c r="N208" s="1"/>
      <c r="O208" s="1"/>
      <c r="S208" s="6"/>
      <c r="T208" s="1"/>
      <c r="U208" s="1"/>
      <c r="V208" s="1"/>
      <c r="W208" s="1"/>
    </row>
    <row r="209" spans="2:23" x14ac:dyDescent="0.5">
      <c r="B209" s="6"/>
      <c r="C209" s="1"/>
      <c r="D209" s="1"/>
      <c r="E209" s="1"/>
      <c r="F209" s="1"/>
      <c r="G209" s="1"/>
      <c r="J209" s="110"/>
      <c r="K209" s="6"/>
      <c r="L209" s="1"/>
      <c r="M209" s="1"/>
      <c r="N209" s="1"/>
      <c r="O209" s="1"/>
      <c r="S209" s="6"/>
      <c r="T209" s="1"/>
      <c r="U209" s="1"/>
      <c r="V209" s="1"/>
      <c r="W209" s="1"/>
    </row>
    <row r="210" spans="2:23" x14ac:dyDescent="0.5">
      <c r="B210" s="6"/>
      <c r="C210" s="1"/>
      <c r="D210" s="1"/>
      <c r="E210" s="1"/>
      <c r="F210" s="1"/>
      <c r="G210" s="1"/>
      <c r="J210" s="110"/>
      <c r="K210" s="6"/>
      <c r="L210" s="1"/>
      <c r="M210" s="1"/>
      <c r="N210" s="1"/>
      <c r="O210" s="1"/>
      <c r="S210" s="6"/>
      <c r="T210" s="1"/>
      <c r="U210" s="1"/>
      <c r="V210" s="1"/>
      <c r="W210" s="1"/>
    </row>
    <row r="211" spans="2:23" x14ac:dyDescent="0.5">
      <c r="B211" s="6"/>
      <c r="C211" s="1"/>
      <c r="D211" s="1"/>
      <c r="E211" s="1"/>
      <c r="F211" s="1"/>
      <c r="G211" s="1"/>
      <c r="J211" s="110"/>
      <c r="K211" s="6"/>
      <c r="L211" s="1"/>
      <c r="M211" s="1"/>
      <c r="N211" s="1"/>
      <c r="O211" s="1"/>
      <c r="S211" s="6"/>
      <c r="T211" s="1"/>
      <c r="U211" s="1"/>
      <c r="V211" s="1"/>
      <c r="W211" s="1"/>
    </row>
    <row r="212" spans="2:23" x14ac:dyDescent="0.5">
      <c r="B212" s="6"/>
      <c r="C212" s="1"/>
      <c r="D212" s="1"/>
      <c r="E212" s="1"/>
      <c r="F212" s="1"/>
      <c r="G212" s="1"/>
      <c r="J212" s="110"/>
      <c r="K212" s="6"/>
      <c r="L212" s="1"/>
      <c r="M212" s="1"/>
      <c r="N212" s="1"/>
      <c r="O212" s="1"/>
      <c r="S212" s="6"/>
      <c r="T212" s="1"/>
      <c r="U212" s="1"/>
      <c r="V212" s="1"/>
      <c r="W212" s="1"/>
    </row>
    <row r="213" spans="2:23" x14ac:dyDescent="0.5">
      <c r="B213" s="6"/>
      <c r="C213" s="1"/>
      <c r="D213" s="1"/>
      <c r="E213" s="1"/>
      <c r="F213" s="1"/>
      <c r="G213" s="1"/>
      <c r="J213" s="110"/>
      <c r="K213" s="6"/>
      <c r="L213" s="1"/>
      <c r="M213" s="1"/>
      <c r="N213" s="1"/>
      <c r="O213" s="1"/>
      <c r="S213" s="6"/>
      <c r="T213" s="1"/>
      <c r="U213" s="1"/>
      <c r="V213" s="1"/>
      <c r="W213" s="1"/>
    </row>
    <row r="214" spans="2:23" x14ac:dyDescent="0.5">
      <c r="B214" s="6"/>
      <c r="C214" s="1"/>
      <c r="D214" s="1"/>
      <c r="E214" s="1"/>
      <c r="F214" s="1"/>
      <c r="G214" s="1"/>
      <c r="J214" s="110"/>
      <c r="K214" s="6"/>
      <c r="L214" s="1"/>
      <c r="M214" s="1"/>
      <c r="N214" s="1"/>
      <c r="O214" s="1"/>
      <c r="S214" s="6"/>
      <c r="T214" s="1"/>
      <c r="U214" s="1"/>
      <c r="V214" s="1"/>
      <c r="W214" s="1"/>
    </row>
    <row r="215" spans="2:23" x14ac:dyDescent="0.5">
      <c r="B215" s="6"/>
      <c r="C215" s="1"/>
      <c r="D215" s="1"/>
      <c r="E215" s="1"/>
      <c r="F215" s="1"/>
      <c r="G215" s="1"/>
      <c r="J215" s="110"/>
      <c r="K215" s="6"/>
      <c r="L215" s="1"/>
      <c r="M215" s="1"/>
      <c r="N215" s="1"/>
      <c r="O215" s="1"/>
      <c r="S215" s="6"/>
      <c r="T215" s="1"/>
      <c r="U215" s="1"/>
      <c r="V215" s="1"/>
      <c r="W215" s="1"/>
    </row>
    <row r="216" spans="2:23" x14ac:dyDescent="0.5">
      <c r="B216" s="6"/>
      <c r="C216" s="1"/>
      <c r="D216" s="1"/>
      <c r="E216" s="1"/>
      <c r="F216" s="1"/>
      <c r="G216" s="1"/>
      <c r="J216" s="110"/>
      <c r="K216" s="6"/>
      <c r="L216" s="1"/>
      <c r="M216" s="1"/>
      <c r="N216" s="1"/>
      <c r="O216" s="1"/>
      <c r="S216" s="6"/>
      <c r="T216" s="1"/>
      <c r="U216" s="1"/>
      <c r="V216" s="1"/>
      <c r="W216" s="1"/>
    </row>
    <row r="217" spans="2:23" x14ac:dyDescent="0.5">
      <c r="B217" s="6"/>
      <c r="C217" s="1"/>
      <c r="D217" s="1"/>
      <c r="E217" s="1"/>
      <c r="F217" s="1"/>
      <c r="G217" s="1"/>
      <c r="J217" s="110"/>
      <c r="K217" s="6"/>
      <c r="L217" s="1"/>
      <c r="M217" s="1"/>
      <c r="N217" s="1"/>
      <c r="O217" s="1"/>
      <c r="S217" s="6"/>
      <c r="T217" s="1"/>
      <c r="U217" s="1"/>
      <c r="V217" s="1"/>
      <c r="W217" s="1"/>
    </row>
    <row r="218" spans="2:23" x14ac:dyDescent="0.5">
      <c r="B218" s="6"/>
      <c r="C218" s="1"/>
      <c r="D218" s="1"/>
      <c r="E218" s="1"/>
      <c r="F218" s="1"/>
      <c r="G218" s="1"/>
      <c r="J218" s="110"/>
      <c r="K218" s="6"/>
      <c r="L218" s="1"/>
      <c r="M218" s="1"/>
      <c r="N218" s="1"/>
      <c r="O218" s="1"/>
      <c r="S218" s="6"/>
      <c r="T218" s="1"/>
      <c r="U218" s="1"/>
      <c r="V218" s="1"/>
      <c r="W218" s="1"/>
    </row>
    <row r="219" spans="2:23" x14ac:dyDescent="0.5">
      <c r="B219" s="6"/>
      <c r="C219" s="1"/>
      <c r="D219" s="1"/>
      <c r="E219" s="1"/>
      <c r="F219" s="1"/>
      <c r="G219" s="1"/>
      <c r="J219" s="110"/>
      <c r="K219" s="6"/>
      <c r="L219" s="1"/>
      <c r="M219" s="1"/>
      <c r="N219" s="1"/>
      <c r="O219" s="1"/>
      <c r="S219" s="6"/>
      <c r="T219" s="1"/>
      <c r="U219" s="1"/>
      <c r="V219" s="1"/>
      <c r="W219" s="1"/>
    </row>
    <row r="220" spans="2:23" x14ac:dyDescent="0.5">
      <c r="B220" s="6"/>
      <c r="C220" s="1"/>
      <c r="D220" s="1"/>
      <c r="E220" s="1"/>
      <c r="F220" s="1"/>
      <c r="G220" s="1"/>
      <c r="J220" s="110"/>
      <c r="K220" s="6"/>
      <c r="L220" s="1"/>
      <c r="M220" s="1"/>
      <c r="N220" s="1"/>
      <c r="O220" s="1"/>
      <c r="S220" s="6"/>
      <c r="T220" s="1"/>
      <c r="U220" s="1"/>
      <c r="V220" s="1"/>
      <c r="W220" s="1"/>
    </row>
    <row r="221" spans="2:23" x14ac:dyDescent="0.5">
      <c r="B221" s="6"/>
      <c r="C221" s="1"/>
      <c r="D221" s="1"/>
      <c r="E221" s="1"/>
      <c r="F221" s="1"/>
      <c r="G221" s="1"/>
      <c r="J221" s="110"/>
      <c r="K221" s="6"/>
      <c r="L221" s="1"/>
      <c r="M221" s="1"/>
      <c r="N221" s="1"/>
      <c r="O221" s="1"/>
      <c r="S221" s="6"/>
      <c r="T221" s="1"/>
      <c r="U221" s="1"/>
      <c r="V221" s="1"/>
      <c r="W221" s="1"/>
    </row>
    <row r="222" spans="2:23" x14ac:dyDescent="0.5">
      <c r="B222" s="6"/>
      <c r="C222" s="1"/>
      <c r="D222" s="1"/>
      <c r="E222" s="1"/>
      <c r="F222" s="1"/>
      <c r="G222" s="1"/>
      <c r="J222" s="110"/>
      <c r="K222" s="6"/>
      <c r="L222" s="1"/>
      <c r="M222" s="1"/>
      <c r="N222" s="1"/>
      <c r="O222" s="1"/>
      <c r="S222" s="6"/>
      <c r="T222" s="1"/>
      <c r="U222" s="1"/>
      <c r="V222" s="1"/>
      <c r="W222" s="1"/>
    </row>
    <row r="223" spans="2:23" x14ac:dyDescent="0.5">
      <c r="B223" s="6"/>
      <c r="C223" s="1"/>
      <c r="D223" s="1"/>
      <c r="E223" s="1"/>
      <c r="F223" s="1"/>
      <c r="G223" s="1"/>
      <c r="J223" s="110"/>
      <c r="K223" s="6"/>
      <c r="L223" s="1"/>
      <c r="M223" s="1"/>
      <c r="N223" s="1"/>
      <c r="O223" s="1"/>
      <c r="S223" s="6"/>
      <c r="T223" s="1"/>
      <c r="U223" s="1"/>
      <c r="V223" s="1"/>
      <c r="W223" s="1"/>
    </row>
    <row r="224" spans="2:23" x14ac:dyDescent="0.5">
      <c r="B224" s="6"/>
      <c r="C224" s="1"/>
      <c r="D224" s="1"/>
      <c r="E224" s="1"/>
      <c r="F224" s="1"/>
      <c r="G224" s="1"/>
      <c r="J224" s="110"/>
      <c r="K224" s="6"/>
      <c r="L224" s="1"/>
      <c r="M224" s="1"/>
      <c r="N224" s="1"/>
      <c r="O224" s="1"/>
      <c r="S224" s="6"/>
      <c r="T224" s="1"/>
      <c r="U224" s="1"/>
      <c r="V224" s="1"/>
      <c r="W224" s="1"/>
    </row>
    <row r="225" spans="2:23" x14ac:dyDescent="0.5">
      <c r="B225" s="6"/>
      <c r="C225" s="1"/>
      <c r="D225" s="1"/>
      <c r="E225" s="1"/>
      <c r="F225" s="1"/>
      <c r="G225" s="1"/>
      <c r="J225" s="110"/>
      <c r="K225" s="6"/>
      <c r="L225" s="1"/>
      <c r="M225" s="1"/>
      <c r="N225" s="1"/>
      <c r="O225" s="1"/>
      <c r="S225" s="6"/>
      <c r="T225" s="1"/>
      <c r="U225" s="1"/>
      <c r="V225" s="1"/>
      <c r="W225" s="1"/>
    </row>
    <row r="226" spans="2:23" x14ac:dyDescent="0.5">
      <c r="B226" s="6"/>
      <c r="C226" s="1"/>
      <c r="D226" s="1"/>
      <c r="E226" s="1"/>
      <c r="F226" s="1"/>
      <c r="G226" s="1"/>
      <c r="J226" s="110"/>
      <c r="K226" s="6"/>
      <c r="L226" s="1"/>
      <c r="M226" s="1"/>
      <c r="N226" s="1"/>
      <c r="O226" s="1"/>
      <c r="S226" s="6"/>
      <c r="T226" s="1"/>
      <c r="U226" s="1"/>
      <c r="V226" s="1"/>
      <c r="W226" s="1"/>
    </row>
    <row r="227" spans="2:23" x14ac:dyDescent="0.5">
      <c r="B227" s="6"/>
      <c r="C227" s="1"/>
      <c r="D227" s="1"/>
      <c r="E227" s="1"/>
      <c r="F227" s="1"/>
      <c r="G227" s="1"/>
      <c r="J227" s="110"/>
      <c r="K227" s="6"/>
      <c r="L227" s="1"/>
      <c r="M227" s="1"/>
      <c r="N227" s="1"/>
      <c r="O227" s="1"/>
      <c r="S227" s="6"/>
      <c r="T227" s="1"/>
      <c r="U227" s="1"/>
      <c r="V227" s="1"/>
      <c r="W227" s="1"/>
    </row>
    <row r="228" spans="2:23" x14ac:dyDescent="0.5">
      <c r="B228" s="6"/>
      <c r="C228" s="1"/>
      <c r="D228" s="1"/>
      <c r="E228" s="1"/>
      <c r="F228" s="1"/>
      <c r="G228" s="1"/>
      <c r="J228" s="110"/>
      <c r="K228" s="6"/>
      <c r="L228" s="1"/>
      <c r="M228" s="1"/>
      <c r="N228" s="1"/>
      <c r="O228" s="1"/>
      <c r="S228" s="6"/>
      <c r="T228" s="1"/>
      <c r="U228" s="1"/>
      <c r="V228" s="1"/>
      <c r="W228" s="1"/>
    </row>
    <row r="229" spans="2:23" x14ac:dyDescent="0.5">
      <c r="B229" s="6"/>
      <c r="C229" s="1"/>
      <c r="D229" s="1"/>
      <c r="E229" s="1"/>
      <c r="F229" s="1"/>
      <c r="G229" s="1"/>
      <c r="J229" s="110"/>
      <c r="K229" s="6"/>
      <c r="L229" s="1"/>
      <c r="M229" s="1"/>
      <c r="N229" s="1"/>
      <c r="O229" s="1"/>
      <c r="S229" s="6"/>
      <c r="T229" s="1"/>
      <c r="U229" s="1"/>
      <c r="V229" s="1"/>
      <c r="W229" s="1"/>
    </row>
    <row r="230" spans="2:23" x14ac:dyDescent="0.5">
      <c r="B230" s="6"/>
      <c r="C230" s="1"/>
      <c r="D230" s="1"/>
      <c r="E230" s="1"/>
      <c r="F230" s="1"/>
      <c r="G230" s="1"/>
      <c r="J230" s="110"/>
      <c r="K230" s="6"/>
      <c r="L230" s="1"/>
      <c r="M230" s="1"/>
      <c r="N230" s="1"/>
      <c r="O230" s="1"/>
      <c r="S230" s="6"/>
      <c r="T230" s="1"/>
      <c r="U230" s="1"/>
      <c r="V230" s="1"/>
      <c r="W230" s="1"/>
    </row>
    <row r="231" spans="2:23" x14ac:dyDescent="0.5">
      <c r="B231" s="6"/>
      <c r="C231" s="1"/>
      <c r="D231" s="1"/>
      <c r="E231" s="1"/>
      <c r="F231" s="1"/>
      <c r="G231" s="1"/>
      <c r="J231" s="110"/>
      <c r="K231" s="6"/>
      <c r="L231" s="1"/>
      <c r="M231" s="1"/>
      <c r="N231" s="1"/>
      <c r="O231" s="1"/>
      <c r="S231" s="6"/>
      <c r="T231" s="1"/>
      <c r="U231" s="1"/>
      <c r="V231" s="1"/>
      <c r="W231" s="1"/>
    </row>
    <row r="232" spans="2:23" x14ac:dyDescent="0.5">
      <c r="B232" s="6"/>
      <c r="C232" s="1"/>
      <c r="D232" s="1"/>
      <c r="E232" s="1"/>
      <c r="F232" s="1"/>
      <c r="G232" s="1"/>
      <c r="J232" s="110"/>
      <c r="K232" s="6"/>
      <c r="L232" s="1"/>
      <c r="M232" s="1"/>
      <c r="N232" s="1"/>
      <c r="O232" s="1"/>
      <c r="S232" s="6"/>
      <c r="T232" s="1"/>
      <c r="U232" s="1"/>
      <c r="V232" s="1"/>
      <c r="W232" s="1"/>
    </row>
    <row r="233" spans="2:23" x14ac:dyDescent="0.5">
      <c r="B233" s="6"/>
      <c r="C233" s="1"/>
      <c r="D233" s="1"/>
      <c r="E233" s="1"/>
      <c r="F233" s="1"/>
      <c r="G233" s="1"/>
      <c r="J233" s="110"/>
      <c r="K233" s="6"/>
      <c r="L233" s="1"/>
      <c r="M233" s="1"/>
      <c r="N233" s="1"/>
      <c r="O233" s="1"/>
      <c r="S233" s="6"/>
      <c r="T233" s="1"/>
      <c r="U233" s="1"/>
      <c r="V233" s="1"/>
      <c r="W233" s="1"/>
    </row>
    <row r="234" spans="2:23" x14ac:dyDescent="0.5">
      <c r="B234" s="6"/>
      <c r="C234" s="1"/>
      <c r="D234" s="1"/>
      <c r="E234" s="1"/>
      <c r="F234" s="1"/>
      <c r="G234" s="1"/>
      <c r="J234" s="110"/>
      <c r="K234" s="6"/>
      <c r="L234" s="1"/>
      <c r="M234" s="1"/>
      <c r="N234" s="1"/>
      <c r="O234" s="1"/>
      <c r="S234" s="6"/>
      <c r="T234" s="1"/>
      <c r="U234" s="1"/>
      <c r="V234" s="1"/>
      <c r="W234" s="1"/>
    </row>
    <row r="235" spans="2:23" x14ac:dyDescent="0.5">
      <c r="B235" s="6"/>
      <c r="C235" s="1"/>
      <c r="D235" s="1"/>
      <c r="E235" s="1"/>
      <c r="F235" s="1"/>
      <c r="G235" s="1"/>
      <c r="J235" s="110"/>
      <c r="K235" s="6"/>
      <c r="L235" s="1"/>
      <c r="M235" s="1"/>
      <c r="N235" s="1"/>
      <c r="O235" s="1"/>
      <c r="S235" s="6"/>
      <c r="T235" s="1"/>
      <c r="U235" s="1"/>
      <c r="V235" s="1"/>
      <c r="W235" s="1"/>
    </row>
    <row r="236" spans="2:23" x14ac:dyDescent="0.5">
      <c r="B236" s="6"/>
      <c r="C236" s="1"/>
      <c r="D236" s="1"/>
      <c r="E236" s="1"/>
      <c r="F236" s="1"/>
      <c r="G236" s="1"/>
      <c r="J236" s="110"/>
      <c r="K236" s="6"/>
      <c r="L236" s="1"/>
      <c r="M236" s="1"/>
      <c r="N236" s="1"/>
      <c r="O236" s="1"/>
      <c r="S236" s="6"/>
      <c r="T236" s="1"/>
      <c r="U236" s="1"/>
      <c r="V236" s="1"/>
      <c r="W236" s="1"/>
    </row>
    <row r="237" spans="2:23" x14ac:dyDescent="0.5">
      <c r="B237" s="6"/>
      <c r="C237" s="1"/>
      <c r="D237" s="1"/>
      <c r="E237" s="1"/>
      <c r="F237" s="1"/>
      <c r="G237" s="1"/>
      <c r="J237" s="110"/>
      <c r="K237" s="6"/>
      <c r="L237" s="1"/>
      <c r="M237" s="1"/>
      <c r="N237" s="1"/>
      <c r="O237" s="1"/>
      <c r="S237" s="6"/>
      <c r="T237" s="1"/>
      <c r="U237" s="1"/>
      <c r="V237" s="1"/>
      <c r="W237" s="1"/>
    </row>
    <row r="238" spans="2:23" x14ac:dyDescent="0.5">
      <c r="B238" s="6"/>
      <c r="C238" s="1"/>
      <c r="D238" s="1"/>
      <c r="E238" s="1"/>
      <c r="F238" s="1"/>
      <c r="G238" s="1"/>
      <c r="J238" s="110"/>
      <c r="K238" s="6"/>
      <c r="L238" s="1"/>
      <c r="M238" s="1"/>
      <c r="N238" s="1"/>
      <c r="O238" s="1"/>
      <c r="S238" s="6"/>
      <c r="T238" s="1"/>
      <c r="U238" s="1"/>
      <c r="V238" s="1"/>
      <c r="W238" s="1"/>
    </row>
    <row r="239" spans="2:23" x14ac:dyDescent="0.5">
      <c r="B239" s="6"/>
      <c r="C239" s="1"/>
      <c r="D239" s="1"/>
      <c r="E239" s="1"/>
      <c r="F239" s="1"/>
      <c r="G239" s="1"/>
      <c r="J239" s="110"/>
      <c r="K239" s="6"/>
      <c r="L239" s="1"/>
      <c r="M239" s="1"/>
      <c r="N239" s="1"/>
      <c r="O239" s="1"/>
      <c r="S239" s="6"/>
      <c r="T239" s="1"/>
      <c r="U239" s="1"/>
      <c r="V239" s="1"/>
      <c r="W239" s="1"/>
    </row>
    <row r="240" spans="2:23" x14ac:dyDescent="0.5">
      <c r="B240" s="6"/>
      <c r="C240" s="1"/>
      <c r="D240" s="1"/>
      <c r="E240" s="1"/>
      <c r="F240" s="1"/>
      <c r="G240" s="1"/>
      <c r="J240" s="110"/>
      <c r="K240" s="6"/>
      <c r="L240" s="1"/>
      <c r="M240" s="1"/>
      <c r="N240" s="1"/>
      <c r="O240" s="1"/>
      <c r="S240" s="6"/>
      <c r="T240" s="1"/>
      <c r="U240" s="1"/>
      <c r="V240" s="1"/>
      <c r="W240" s="1"/>
    </row>
    <row r="241" spans="2:23" x14ac:dyDescent="0.5">
      <c r="B241" s="6"/>
      <c r="C241" s="1"/>
      <c r="D241" s="1"/>
      <c r="E241" s="1"/>
      <c r="F241" s="1"/>
      <c r="G241" s="1"/>
      <c r="J241" s="110"/>
      <c r="K241" s="6"/>
      <c r="L241" s="1"/>
      <c r="M241" s="1"/>
      <c r="N241" s="1"/>
      <c r="O241" s="1"/>
      <c r="S241" s="6"/>
      <c r="T241" s="1"/>
      <c r="U241" s="1"/>
      <c r="V241" s="1"/>
      <c r="W241" s="1"/>
    </row>
    <row r="242" spans="2:23" x14ac:dyDescent="0.5">
      <c r="B242" s="6"/>
      <c r="C242" s="1"/>
      <c r="D242" s="1"/>
      <c r="E242" s="1"/>
      <c r="F242" s="1"/>
      <c r="G242" s="1"/>
      <c r="J242" s="110"/>
      <c r="K242" s="6"/>
      <c r="L242" s="1"/>
      <c r="M242" s="1"/>
      <c r="N242" s="1"/>
      <c r="O242" s="1"/>
      <c r="S242" s="6"/>
      <c r="T242" s="1"/>
      <c r="U242" s="1"/>
      <c r="V242" s="1"/>
      <c r="W242" s="1"/>
    </row>
    <row r="243" spans="2:23" x14ac:dyDescent="0.5">
      <c r="B243" s="6"/>
      <c r="C243" s="1"/>
      <c r="D243" s="1"/>
      <c r="E243" s="1"/>
      <c r="F243" s="1"/>
      <c r="G243" s="1"/>
      <c r="J243" s="110"/>
      <c r="K243" s="6"/>
      <c r="L243" s="1"/>
      <c r="M243" s="1"/>
      <c r="N243" s="1"/>
      <c r="O243" s="1"/>
      <c r="S243" s="6"/>
      <c r="T243" s="1"/>
      <c r="U243" s="1"/>
      <c r="V243" s="1"/>
      <c r="W243" s="1"/>
    </row>
    <row r="244" spans="2:23" x14ac:dyDescent="0.5">
      <c r="B244" s="6"/>
      <c r="C244" s="1"/>
      <c r="D244" s="1"/>
      <c r="E244" s="1"/>
      <c r="F244" s="1"/>
      <c r="G244" s="1"/>
      <c r="J244" s="110"/>
      <c r="K244" s="6"/>
      <c r="L244" s="1"/>
      <c r="M244" s="1"/>
      <c r="N244" s="1"/>
      <c r="O244" s="1"/>
      <c r="S244" s="6"/>
      <c r="T244" s="1"/>
      <c r="U244" s="1"/>
      <c r="V244" s="1"/>
      <c r="W244" s="1"/>
    </row>
    <row r="245" spans="2:23" x14ac:dyDescent="0.5">
      <c r="B245" s="6"/>
      <c r="C245" s="1"/>
      <c r="D245" s="1"/>
      <c r="E245" s="1"/>
      <c r="F245" s="1"/>
      <c r="G245" s="1"/>
      <c r="J245" s="110"/>
      <c r="K245" s="6"/>
      <c r="L245" s="1"/>
      <c r="M245" s="1"/>
      <c r="N245" s="1"/>
      <c r="O245" s="1"/>
      <c r="S245" s="6"/>
      <c r="T245" s="1"/>
      <c r="U245" s="1"/>
      <c r="V245" s="1"/>
      <c r="W245" s="1"/>
    </row>
    <row r="246" spans="2:23" x14ac:dyDescent="0.5">
      <c r="B246" s="6"/>
      <c r="C246" s="1"/>
      <c r="D246" s="1"/>
      <c r="E246" s="1"/>
      <c r="F246" s="1"/>
      <c r="G246" s="1"/>
      <c r="J246" s="110"/>
      <c r="K246" s="6"/>
      <c r="L246" s="1"/>
      <c r="M246" s="1"/>
      <c r="N246" s="1"/>
      <c r="O246" s="1"/>
      <c r="S246" s="6"/>
      <c r="T246" s="1"/>
      <c r="U246" s="1"/>
      <c r="V246" s="1"/>
      <c r="W246" s="1"/>
    </row>
    <row r="247" spans="2:23" x14ac:dyDescent="0.5">
      <c r="B247" s="6"/>
      <c r="C247" s="1"/>
      <c r="D247" s="1"/>
      <c r="E247" s="1"/>
      <c r="F247" s="1"/>
      <c r="G247" s="1"/>
      <c r="J247" s="110"/>
      <c r="K247" s="6"/>
      <c r="L247" s="1"/>
      <c r="M247" s="1"/>
      <c r="N247" s="1"/>
      <c r="O247" s="1"/>
      <c r="S247" s="6"/>
      <c r="T247" s="1"/>
      <c r="U247" s="1"/>
      <c r="V247" s="1"/>
      <c r="W247" s="1"/>
    </row>
    <row r="248" spans="2:23" x14ac:dyDescent="0.5">
      <c r="B248" s="6"/>
      <c r="C248" s="1"/>
      <c r="D248" s="1"/>
      <c r="E248" s="1"/>
      <c r="F248" s="1"/>
      <c r="G248" s="1"/>
      <c r="J248" s="110"/>
      <c r="K248" s="6"/>
      <c r="L248" s="1"/>
      <c r="M248" s="1"/>
      <c r="N248" s="1"/>
      <c r="O248" s="1"/>
      <c r="S248" s="6"/>
      <c r="T248" s="1"/>
      <c r="U248" s="1"/>
      <c r="V248" s="1"/>
      <c r="W248" s="1"/>
    </row>
    <row r="249" spans="2:23" x14ac:dyDescent="0.5">
      <c r="B249" s="6"/>
      <c r="C249" s="1"/>
      <c r="D249" s="1"/>
      <c r="E249" s="1"/>
      <c r="F249" s="1"/>
      <c r="G249" s="1"/>
      <c r="J249" s="110"/>
      <c r="K249" s="6"/>
      <c r="L249" s="1"/>
      <c r="M249" s="1"/>
      <c r="N249" s="1"/>
      <c r="O249" s="1"/>
      <c r="S249" s="6"/>
      <c r="T249" s="1"/>
      <c r="U249" s="1"/>
      <c r="V249" s="1"/>
      <c r="W249" s="1"/>
    </row>
    <row r="250" spans="2:23" x14ac:dyDescent="0.5">
      <c r="B250" s="6"/>
      <c r="C250" s="1"/>
      <c r="D250" s="1"/>
      <c r="E250" s="1"/>
      <c r="F250" s="1"/>
      <c r="G250" s="1"/>
      <c r="J250" s="110"/>
      <c r="K250" s="6"/>
      <c r="L250" s="1"/>
      <c r="M250" s="1"/>
      <c r="N250" s="1"/>
      <c r="O250" s="1"/>
      <c r="S250" s="6"/>
      <c r="T250" s="1"/>
      <c r="U250" s="1"/>
      <c r="V250" s="1"/>
      <c r="W250" s="1"/>
    </row>
    <row r="251" spans="2:23" x14ac:dyDescent="0.5">
      <c r="B251" s="6"/>
      <c r="C251" s="1"/>
      <c r="D251" s="1"/>
      <c r="E251" s="1"/>
      <c r="F251" s="1"/>
      <c r="G251" s="1"/>
      <c r="J251" s="110"/>
      <c r="K251" s="6"/>
      <c r="L251" s="1"/>
      <c r="M251" s="1"/>
      <c r="N251" s="1"/>
      <c r="O251" s="1"/>
      <c r="S251" s="6"/>
      <c r="T251" s="1"/>
      <c r="U251" s="1"/>
      <c r="V251" s="1"/>
      <c r="W251" s="1"/>
    </row>
    <row r="252" spans="2:23" x14ac:dyDescent="0.5">
      <c r="B252" s="6"/>
      <c r="C252" s="1"/>
      <c r="D252" s="1"/>
      <c r="E252" s="1"/>
      <c r="F252" s="1"/>
      <c r="G252" s="1"/>
      <c r="J252" s="110"/>
      <c r="K252" s="6"/>
      <c r="L252" s="1"/>
      <c r="M252" s="1"/>
      <c r="N252" s="1"/>
      <c r="O252" s="1"/>
      <c r="S252" s="6"/>
      <c r="T252" s="1"/>
      <c r="U252" s="1"/>
      <c r="V252" s="1"/>
      <c r="W252" s="1"/>
    </row>
    <row r="253" spans="2:23" x14ac:dyDescent="0.5">
      <c r="B253" s="6"/>
      <c r="C253" s="1"/>
      <c r="D253" s="1"/>
      <c r="E253" s="1"/>
      <c r="F253" s="1"/>
      <c r="G253" s="1"/>
      <c r="J253" s="110"/>
      <c r="K253" s="6"/>
      <c r="L253" s="1"/>
      <c r="M253" s="1"/>
      <c r="N253" s="1"/>
      <c r="O253" s="1"/>
      <c r="S253" s="6"/>
      <c r="T253" s="1"/>
      <c r="U253" s="1"/>
      <c r="V253" s="1"/>
      <c r="W253" s="1"/>
    </row>
    <row r="254" spans="2:23" x14ac:dyDescent="0.5">
      <c r="B254" s="6"/>
      <c r="C254" s="1"/>
      <c r="D254" s="1"/>
      <c r="E254" s="1"/>
      <c r="F254" s="1"/>
      <c r="G254" s="1"/>
      <c r="J254" s="110"/>
      <c r="K254" s="6"/>
      <c r="L254" s="1"/>
      <c r="M254" s="1"/>
      <c r="N254" s="1"/>
      <c r="O254" s="1"/>
      <c r="S254" s="6"/>
      <c r="T254" s="1"/>
      <c r="U254" s="1"/>
      <c r="V254" s="1"/>
      <c r="W254" s="1"/>
    </row>
    <row r="255" spans="2:23" x14ac:dyDescent="0.5">
      <c r="B255" s="6"/>
      <c r="C255" s="1"/>
      <c r="D255" s="1"/>
      <c r="E255" s="1"/>
      <c r="F255" s="1"/>
      <c r="G255" s="1"/>
      <c r="J255" s="110"/>
      <c r="K255" s="6"/>
      <c r="L255" s="1"/>
      <c r="M255" s="1"/>
      <c r="N255" s="1"/>
      <c r="O255" s="1"/>
      <c r="S255" s="6"/>
      <c r="T255" s="1"/>
      <c r="U255" s="1"/>
      <c r="V255" s="1"/>
      <c r="W255" s="1"/>
    </row>
    <row r="256" spans="2:23" x14ac:dyDescent="0.5">
      <c r="B256" s="6"/>
      <c r="C256" s="1"/>
      <c r="D256" s="1"/>
      <c r="E256" s="1"/>
      <c r="F256" s="1"/>
      <c r="G256" s="1"/>
      <c r="J256" s="110"/>
      <c r="K256" s="6"/>
      <c r="L256" s="1"/>
      <c r="M256" s="1"/>
      <c r="N256" s="1"/>
      <c r="O256" s="1"/>
      <c r="S256" s="6"/>
      <c r="T256" s="1"/>
      <c r="U256" s="1"/>
      <c r="V256" s="1"/>
      <c r="W256" s="1"/>
    </row>
    <row r="257" spans="2:23" x14ac:dyDescent="0.5">
      <c r="B257" s="6"/>
      <c r="C257" s="1"/>
      <c r="D257" s="1"/>
      <c r="E257" s="1"/>
      <c r="F257" s="1"/>
      <c r="G257" s="1"/>
      <c r="J257" s="110"/>
      <c r="K257" s="6"/>
      <c r="L257" s="1"/>
      <c r="M257" s="1"/>
      <c r="N257" s="1"/>
      <c r="O257" s="1"/>
      <c r="S257" s="6"/>
      <c r="T257" s="1"/>
      <c r="U257" s="1"/>
      <c r="V257" s="1"/>
      <c r="W257" s="1"/>
    </row>
    <row r="258" spans="2:23" x14ac:dyDescent="0.5">
      <c r="B258" s="6"/>
      <c r="C258" s="1"/>
      <c r="D258" s="1"/>
      <c r="E258" s="1"/>
      <c r="F258" s="1"/>
      <c r="G258" s="1"/>
      <c r="J258" s="110"/>
      <c r="K258" s="6"/>
      <c r="L258" s="1"/>
      <c r="M258" s="1"/>
      <c r="N258" s="1"/>
      <c r="O258" s="1"/>
      <c r="S258" s="6"/>
      <c r="T258" s="1"/>
      <c r="U258" s="1"/>
      <c r="V258" s="1"/>
      <c r="W258" s="1"/>
    </row>
    <row r="259" spans="2:23" x14ac:dyDescent="0.5">
      <c r="B259" s="6"/>
      <c r="C259" s="1"/>
      <c r="D259" s="1"/>
      <c r="E259" s="1"/>
      <c r="F259" s="1"/>
      <c r="G259" s="1"/>
      <c r="J259" s="110"/>
      <c r="K259" s="6"/>
      <c r="L259" s="1"/>
      <c r="M259" s="1"/>
      <c r="N259" s="1"/>
      <c r="O259" s="1"/>
      <c r="S259" s="6"/>
      <c r="T259" s="1"/>
      <c r="U259" s="1"/>
      <c r="V259" s="1"/>
      <c r="W259" s="1"/>
    </row>
    <row r="260" spans="2:23" x14ac:dyDescent="0.5">
      <c r="B260" s="6"/>
      <c r="C260" s="1"/>
      <c r="D260" s="1"/>
      <c r="E260" s="1"/>
      <c r="F260" s="1"/>
      <c r="G260" s="1"/>
      <c r="J260" s="110"/>
      <c r="K260" s="6"/>
      <c r="L260" s="1"/>
      <c r="M260" s="1"/>
      <c r="N260" s="1"/>
      <c r="O260" s="1"/>
      <c r="S260" s="6"/>
      <c r="T260" s="1"/>
      <c r="U260" s="1"/>
      <c r="V260" s="1"/>
      <c r="W260" s="1"/>
    </row>
    <row r="261" spans="2:23" x14ac:dyDescent="0.5">
      <c r="B261" s="6"/>
      <c r="C261" s="1"/>
      <c r="D261" s="1"/>
      <c r="E261" s="1"/>
      <c r="F261" s="1"/>
      <c r="G261" s="1"/>
      <c r="J261" s="110"/>
      <c r="K261" s="6"/>
      <c r="L261" s="1"/>
      <c r="M261" s="1"/>
      <c r="N261" s="1"/>
      <c r="O261" s="1"/>
      <c r="S261" s="6"/>
      <c r="T261" s="1"/>
      <c r="U261" s="1"/>
      <c r="V261" s="1"/>
      <c r="W261" s="1"/>
    </row>
    <row r="262" spans="2:23" x14ac:dyDescent="0.5">
      <c r="B262" s="6"/>
      <c r="C262" s="1"/>
      <c r="D262" s="1"/>
      <c r="E262" s="1"/>
      <c r="F262" s="1"/>
      <c r="G262" s="1"/>
      <c r="J262" s="110"/>
      <c r="K262" s="6"/>
      <c r="L262" s="1"/>
      <c r="M262" s="1"/>
      <c r="N262" s="1"/>
      <c r="O262" s="1"/>
      <c r="S262" s="6"/>
      <c r="T262" s="1"/>
      <c r="U262" s="1"/>
      <c r="V262" s="1"/>
      <c r="W262" s="1"/>
    </row>
    <row r="263" spans="2:23" x14ac:dyDescent="0.5">
      <c r="B263" s="6"/>
      <c r="C263" s="1"/>
      <c r="D263" s="1"/>
      <c r="E263" s="1"/>
      <c r="F263" s="1"/>
      <c r="G263" s="1"/>
      <c r="J263" s="110"/>
      <c r="K263" s="6"/>
      <c r="L263" s="1"/>
      <c r="M263" s="1"/>
      <c r="N263" s="1"/>
      <c r="O263" s="1"/>
      <c r="S263" s="6"/>
      <c r="T263" s="1"/>
      <c r="U263" s="1"/>
      <c r="V263" s="1"/>
      <c r="W263" s="1"/>
    </row>
    <row r="264" spans="2:23" x14ac:dyDescent="0.5">
      <c r="B264" s="6"/>
      <c r="C264" s="1"/>
      <c r="D264" s="1"/>
      <c r="E264" s="1"/>
      <c r="F264" s="1"/>
      <c r="G264" s="1"/>
      <c r="J264" s="110"/>
      <c r="K264" s="6"/>
      <c r="L264" s="1"/>
      <c r="M264" s="1"/>
      <c r="N264" s="1"/>
      <c r="O264" s="1"/>
      <c r="S264" s="6"/>
      <c r="T264" s="1"/>
      <c r="U264" s="1"/>
      <c r="V264" s="1"/>
      <c r="W264" s="1"/>
    </row>
    <row r="265" spans="2:23" x14ac:dyDescent="0.5">
      <c r="B265" s="6"/>
      <c r="C265" s="1"/>
      <c r="D265" s="1"/>
      <c r="E265" s="1"/>
      <c r="F265" s="1"/>
      <c r="G265" s="1"/>
      <c r="J265" s="110"/>
      <c r="K265" s="6"/>
      <c r="L265" s="1"/>
      <c r="M265" s="1"/>
      <c r="N265" s="1"/>
      <c r="O265" s="1"/>
      <c r="S265" s="6"/>
      <c r="T265" s="1"/>
      <c r="U265" s="1"/>
      <c r="V265" s="1"/>
      <c r="W265" s="1"/>
    </row>
    <row r="266" spans="2:23" x14ac:dyDescent="0.5">
      <c r="B266" s="6"/>
      <c r="C266" s="1"/>
      <c r="D266" s="1"/>
      <c r="E266" s="1"/>
      <c r="F266" s="1"/>
      <c r="G266" s="1"/>
      <c r="J266" s="110"/>
      <c r="K266" s="6"/>
      <c r="L266" s="1"/>
      <c r="M266" s="1"/>
      <c r="N266" s="1"/>
      <c r="O266" s="1"/>
      <c r="S266" s="6"/>
      <c r="T266" s="1"/>
      <c r="U266" s="1"/>
      <c r="V266" s="1"/>
      <c r="W266" s="1"/>
    </row>
    <row r="267" spans="2:23" x14ac:dyDescent="0.5">
      <c r="B267" s="6"/>
      <c r="C267" s="1"/>
      <c r="D267" s="1"/>
      <c r="E267" s="1"/>
      <c r="F267" s="1"/>
      <c r="G267" s="1"/>
      <c r="J267" s="110"/>
      <c r="K267" s="6"/>
      <c r="L267" s="1"/>
      <c r="M267" s="1"/>
      <c r="N267" s="1"/>
      <c r="O267" s="1"/>
      <c r="S267" s="6"/>
      <c r="T267" s="1"/>
      <c r="U267" s="1"/>
      <c r="V267" s="1"/>
      <c r="W267" s="1"/>
    </row>
    <row r="268" spans="2:23" x14ac:dyDescent="0.5">
      <c r="B268" s="6"/>
      <c r="C268" s="1"/>
      <c r="D268" s="1"/>
      <c r="E268" s="1"/>
      <c r="F268" s="1"/>
      <c r="G268" s="1"/>
      <c r="J268" s="110"/>
      <c r="K268" s="6"/>
      <c r="L268" s="1"/>
      <c r="M268" s="1"/>
      <c r="N268" s="1"/>
      <c r="O268" s="1"/>
      <c r="S268" s="6"/>
      <c r="T268" s="1"/>
      <c r="U268" s="1"/>
      <c r="V268" s="1"/>
      <c r="W268" s="1"/>
    </row>
    <row r="269" spans="2:23" x14ac:dyDescent="0.5">
      <c r="B269" s="6"/>
      <c r="C269" s="1"/>
      <c r="D269" s="1"/>
      <c r="E269" s="1"/>
      <c r="F269" s="1"/>
      <c r="G269" s="1"/>
      <c r="J269" s="110"/>
      <c r="K269" s="6"/>
      <c r="L269" s="1"/>
      <c r="M269" s="1"/>
      <c r="N269" s="1"/>
      <c r="O269" s="1"/>
      <c r="S269" s="6"/>
      <c r="T269" s="1"/>
      <c r="U269" s="1"/>
      <c r="V269" s="1"/>
      <c r="W269" s="1"/>
    </row>
    <row r="270" spans="2:23" x14ac:dyDescent="0.5">
      <c r="B270" s="6"/>
      <c r="C270" s="1"/>
      <c r="D270" s="1"/>
      <c r="E270" s="1"/>
      <c r="F270" s="1"/>
      <c r="G270" s="1"/>
      <c r="J270" s="110"/>
      <c r="K270" s="6"/>
      <c r="L270" s="1"/>
      <c r="M270" s="1"/>
      <c r="N270" s="1"/>
      <c r="O270" s="1"/>
      <c r="S270" s="6"/>
      <c r="T270" s="1"/>
      <c r="U270" s="1"/>
      <c r="V270" s="1"/>
      <c r="W270" s="1"/>
    </row>
    <row r="271" spans="2:23" x14ac:dyDescent="0.5">
      <c r="B271" s="6"/>
      <c r="C271" s="1"/>
      <c r="D271" s="1"/>
      <c r="E271" s="1"/>
      <c r="F271" s="1"/>
      <c r="G271" s="1"/>
      <c r="J271" s="110"/>
      <c r="K271" s="6"/>
      <c r="L271" s="1"/>
      <c r="M271" s="1"/>
      <c r="N271" s="1"/>
      <c r="O271" s="1"/>
      <c r="S271" s="6"/>
      <c r="T271" s="1"/>
      <c r="U271" s="1"/>
      <c r="V271" s="1"/>
      <c r="W271" s="1"/>
    </row>
    <row r="272" spans="2:23" x14ac:dyDescent="0.5">
      <c r="B272" s="6"/>
      <c r="C272" s="1"/>
      <c r="D272" s="1"/>
      <c r="E272" s="1"/>
      <c r="F272" s="1"/>
      <c r="G272" s="1"/>
      <c r="J272" s="110"/>
      <c r="K272" s="6"/>
      <c r="L272" s="1"/>
      <c r="M272" s="1"/>
      <c r="N272" s="1"/>
      <c r="O272" s="1"/>
      <c r="S272" s="6"/>
      <c r="T272" s="1"/>
      <c r="U272" s="1"/>
      <c r="V272" s="1"/>
      <c r="W272" s="1"/>
    </row>
    <row r="273" spans="2:23" x14ac:dyDescent="0.5">
      <c r="B273" s="6"/>
      <c r="C273" s="1"/>
      <c r="D273" s="1"/>
      <c r="E273" s="1"/>
      <c r="F273" s="1"/>
      <c r="G273" s="1"/>
      <c r="J273" s="110"/>
      <c r="K273" s="6"/>
      <c r="L273" s="1"/>
      <c r="M273" s="1"/>
      <c r="N273" s="1"/>
      <c r="O273" s="1"/>
      <c r="S273" s="6"/>
      <c r="T273" s="1"/>
      <c r="U273" s="1"/>
      <c r="V273" s="1"/>
      <c r="W273" s="1"/>
    </row>
    <row r="274" spans="2:23" x14ac:dyDescent="0.5">
      <c r="B274" s="6"/>
      <c r="C274" s="1"/>
      <c r="D274" s="1"/>
      <c r="E274" s="1"/>
      <c r="F274" s="1"/>
      <c r="G274" s="1"/>
      <c r="J274" s="110"/>
      <c r="K274" s="6"/>
      <c r="L274" s="1"/>
      <c r="M274" s="1"/>
      <c r="N274" s="1"/>
      <c r="O274" s="1"/>
      <c r="S274" s="6"/>
      <c r="T274" s="1"/>
      <c r="U274" s="1"/>
      <c r="V274" s="1"/>
      <c r="W274" s="1"/>
    </row>
    <row r="275" spans="2:23" x14ac:dyDescent="0.5">
      <c r="B275" s="6"/>
      <c r="C275" s="1"/>
      <c r="D275" s="1"/>
      <c r="E275" s="1"/>
      <c r="F275" s="1"/>
      <c r="G275" s="1"/>
      <c r="J275" s="110"/>
      <c r="K275" s="6"/>
      <c r="L275" s="1"/>
      <c r="M275" s="1"/>
      <c r="N275" s="1"/>
      <c r="O275" s="1"/>
      <c r="S275" s="6"/>
      <c r="T275" s="1"/>
      <c r="U275" s="1"/>
      <c r="V275" s="1"/>
      <c r="W275" s="1"/>
    </row>
    <row r="276" spans="2:23" x14ac:dyDescent="0.5">
      <c r="B276" s="6"/>
      <c r="C276" s="1"/>
      <c r="D276" s="1"/>
      <c r="E276" s="1"/>
      <c r="F276" s="1"/>
      <c r="G276" s="1"/>
      <c r="J276" s="110"/>
      <c r="K276" s="6"/>
      <c r="L276" s="1"/>
      <c r="M276" s="1"/>
      <c r="N276" s="1"/>
      <c r="O276" s="1"/>
      <c r="S276" s="6"/>
      <c r="T276" s="1"/>
      <c r="U276" s="1"/>
      <c r="V276" s="1"/>
      <c r="W276" s="1"/>
    </row>
    <row r="277" spans="2:23" x14ac:dyDescent="0.5">
      <c r="B277" s="6"/>
      <c r="C277" s="1"/>
      <c r="D277" s="1"/>
      <c r="E277" s="1"/>
      <c r="F277" s="1"/>
      <c r="G277" s="1"/>
      <c r="J277" s="110"/>
      <c r="K277" s="6"/>
      <c r="L277" s="1"/>
      <c r="M277" s="1"/>
      <c r="N277" s="1"/>
      <c r="O277" s="1"/>
      <c r="S277" s="6"/>
      <c r="T277" s="1"/>
      <c r="U277" s="1"/>
      <c r="V277" s="1"/>
      <c r="W277" s="1"/>
    </row>
    <row r="278" spans="2:23" x14ac:dyDescent="0.5">
      <c r="B278" s="6"/>
      <c r="C278" s="1"/>
      <c r="D278" s="1"/>
      <c r="E278" s="1"/>
      <c r="F278" s="1"/>
      <c r="G278" s="1"/>
      <c r="J278" s="110"/>
      <c r="K278" s="6"/>
      <c r="L278" s="1"/>
      <c r="M278" s="1"/>
      <c r="N278" s="1"/>
      <c r="O278" s="1"/>
      <c r="S278" s="6"/>
      <c r="T278" s="1"/>
      <c r="U278" s="1"/>
      <c r="V278" s="1"/>
      <c r="W278" s="1"/>
    </row>
    <row r="279" spans="2:23" x14ac:dyDescent="0.5">
      <c r="B279" s="6"/>
      <c r="C279" s="1"/>
      <c r="D279" s="1"/>
      <c r="E279" s="1"/>
      <c r="F279" s="1"/>
      <c r="G279" s="1"/>
      <c r="J279" s="110"/>
      <c r="K279" s="6"/>
      <c r="L279" s="1"/>
      <c r="M279" s="1"/>
      <c r="N279" s="1"/>
      <c r="O279" s="1"/>
      <c r="S279" s="6"/>
      <c r="T279" s="1"/>
      <c r="U279" s="1"/>
      <c r="V279" s="1"/>
      <c r="W279" s="1"/>
    </row>
    <row r="280" spans="2:23" x14ac:dyDescent="0.5">
      <c r="B280" s="6"/>
      <c r="C280" s="1"/>
      <c r="D280" s="1"/>
      <c r="E280" s="1"/>
      <c r="F280" s="1"/>
      <c r="G280" s="1"/>
      <c r="J280" s="110"/>
      <c r="K280" s="6"/>
      <c r="L280" s="1"/>
      <c r="M280" s="1"/>
      <c r="N280" s="1"/>
      <c r="O280" s="1"/>
      <c r="S280" s="6"/>
      <c r="T280" s="1"/>
      <c r="U280" s="1"/>
      <c r="V280" s="1"/>
      <c r="W280" s="1"/>
    </row>
    <row r="281" spans="2:23" x14ac:dyDescent="0.5">
      <c r="B281" s="6"/>
      <c r="C281" s="1"/>
      <c r="D281" s="1"/>
      <c r="E281" s="1"/>
      <c r="F281" s="1"/>
      <c r="G281" s="1"/>
      <c r="J281" s="110"/>
      <c r="K281" s="6"/>
      <c r="L281" s="1"/>
      <c r="M281" s="1"/>
      <c r="N281" s="1"/>
      <c r="O281" s="1"/>
      <c r="S281" s="6"/>
      <c r="T281" s="1"/>
      <c r="U281" s="1"/>
      <c r="V281" s="1"/>
      <c r="W281" s="1"/>
    </row>
    <row r="282" spans="2:23" x14ac:dyDescent="0.5">
      <c r="B282" s="6"/>
      <c r="C282" s="1"/>
      <c r="D282" s="1"/>
      <c r="E282" s="1"/>
      <c r="F282" s="1"/>
      <c r="G282" s="1"/>
      <c r="J282" s="110"/>
      <c r="K282" s="6"/>
      <c r="L282" s="1"/>
      <c r="M282" s="1"/>
      <c r="N282" s="1"/>
      <c r="O282" s="1"/>
      <c r="S282" s="6"/>
      <c r="T282" s="1"/>
      <c r="U282" s="1"/>
      <c r="V282" s="1"/>
      <c r="W282" s="1"/>
    </row>
    <row r="283" spans="2:23" x14ac:dyDescent="0.5">
      <c r="B283" s="6"/>
      <c r="C283" s="1"/>
      <c r="D283" s="1"/>
      <c r="E283" s="1"/>
      <c r="F283" s="1"/>
      <c r="G283" s="1"/>
      <c r="J283" s="110"/>
      <c r="K283" s="6"/>
      <c r="L283" s="1"/>
      <c r="M283" s="1"/>
      <c r="N283" s="1"/>
      <c r="O283" s="1"/>
      <c r="S283" s="6"/>
      <c r="T283" s="1"/>
      <c r="U283" s="1"/>
      <c r="V283" s="1"/>
      <c r="W283" s="1"/>
    </row>
    <row r="284" spans="2:23" x14ac:dyDescent="0.5">
      <c r="B284" s="6"/>
      <c r="C284" s="1"/>
      <c r="D284" s="1"/>
      <c r="E284" s="1"/>
      <c r="F284" s="1"/>
      <c r="G284" s="1"/>
      <c r="J284" s="110"/>
      <c r="K284" s="6"/>
      <c r="L284" s="1"/>
      <c r="M284" s="1"/>
      <c r="N284" s="1"/>
      <c r="O284" s="1"/>
      <c r="S284" s="6"/>
      <c r="T284" s="1"/>
      <c r="U284" s="1"/>
      <c r="V284" s="1"/>
      <c r="W284" s="1"/>
    </row>
    <row r="285" spans="2:23" x14ac:dyDescent="0.5">
      <c r="B285" s="6"/>
      <c r="C285" s="1"/>
      <c r="D285" s="1"/>
      <c r="E285" s="1"/>
      <c r="F285" s="1"/>
      <c r="G285" s="1"/>
      <c r="J285" s="110"/>
      <c r="K285" s="6"/>
      <c r="L285" s="1"/>
      <c r="M285" s="1"/>
      <c r="N285" s="1"/>
      <c r="O285" s="1"/>
      <c r="S285" s="6"/>
      <c r="T285" s="1"/>
      <c r="U285" s="1"/>
      <c r="V285" s="1"/>
      <c r="W285" s="1"/>
    </row>
    <row r="286" spans="2:23" x14ac:dyDescent="0.5">
      <c r="B286" s="6"/>
      <c r="C286" s="1"/>
      <c r="D286" s="1"/>
      <c r="E286" s="1"/>
      <c r="F286" s="1"/>
      <c r="G286" s="1"/>
      <c r="J286" s="110"/>
      <c r="K286" s="6"/>
      <c r="L286" s="1"/>
      <c r="M286" s="1"/>
      <c r="N286" s="1"/>
      <c r="O286" s="1"/>
      <c r="S286" s="6"/>
      <c r="T286" s="1"/>
      <c r="U286" s="1"/>
      <c r="V286" s="1"/>
      <c r="W286" s="1"/>
    </row>
    <row r="287" spans="2:23" x14ac:dyDescent="0.5">
      <c r="B287" s="6"/>
      <c r="C287" s="1"/>
      <c r="D287" s="1"/>
      <c r="E287" s="1"/>
      <c r="F287" s="1"/>
      <c r="G287" s="1"/>
      <c r="J287" s="110"/>
      <c r="K287" s="6"/>
      <c r="L287" s="1"/>
      <c r="M287" s="1"/>
      <c r="N287" s="1"/>
      <c r="O287" s="1"/>
      <c r="S287" s="6"/>
      <c r="T287" s="1"/>
      <c r="U287" s="1"/>
      <c r="V287" s="1"/>
      <c r="W287" s="1"/>
    </row>
    <row r="288" spans="2:23" x14ac:dyDescent="0.5">
      <c r="B288" s="6"/>
      <c r="C288" s="1"/>
      <c r="D288" s="1"/>
      <c r="E288" s="1"/>
      <c r="F288" s="1"/>
      <c r="G288" s="1"/>
      <c r="J288" s="110"/>
      <c r="K288" s="6"/>
      <c r="L288" s="1"/>
      <c r="M288" s="1"/>
      <c r="N288" s="1"/>
      <c r="O288" s="1"/>
      <c r="S288" s="6"/>
      <c r="T288" s="1"/>
      <c r="U288" s="1"/>
      <c r="V288" s="1"/>
      <c r="W288" s="1"/>
    </row>
    <row r="289" spans="2:23" x14ac:dyDescent="0.5">
      <c r="B289" s="6"/>
      <c r="C289" s="1"/>
      <c r="D289" s="1"/>
      <c r="E289" s="1"/>
      <c r="F289" s="1"/>
      <c r="G289" s="1"/>
      <c r="J289" s="110"/>
      <c r="K289" s="6"/>
      <c r="L289" s="1"/>
      <c r="M289" s="1"/>
      <c r="N289" s="1"/>
      <c r="O289" s="1"/>
      <c r="S289" s="6"/>
      <c r="T289" s="1"/>
      <c r="U289" s="1"/>
      <c r="V289" s="1"/>
      <c r="W289" s="1"/>
    </row>
    <row r="290" spans="2:23" x14ac:dyDescent="0.5">
      <c r="B290" s="6"/>
      <c r="C290" s="1"/>
      <c r="D290" s="1"/>
      <c r="E290" s="1"/>
      <c r="F290" s="1"/>
      <c r="G290" s="1"/>
      <c r="J290" s="110"/>
      <c r="K290" s="6"/>
      <c r="L290" s="1"/>
      <c r="M290" s="1"/>
      <c r="N290" s="1"/>
      <c r="O290" s="1"/>
      <c r="S290" s="6"/>
      <c r="T290" s="1"/>
      <c r="U290" s="1"/>
      <c r="V290" s="1"/>
      <c r="W290" s="1"/>
    </row>
    <row r="291" spans="2:23" x14ac:dyDescent="0.5">
      <c r="B291" s="6"/>
      <c r="C291" s="1"/>
      <c r="D291" s="1"/>
      <c r="E291" s="1"/>
      <c r="F291" s="1"/>
      <c r="G291" s="1"/>
      <c r="J291" s="110"/>
      <c r="K291" s="6"/>
      <c r="L291" s="1"/>
      <c r="M291" s="1"/>
      <c r="N291" s="1"/>
      <c r="O291" s="1"/>
      <c r="S291" s="6"/>
      <c r="T291" s="1"/>
      <c r="U291" s="1"/>
      <c r="V291" s="1"/>
      <c r="W291" s="1"/>
    </row>
    <row r="292" spans="2:23" x14ac:dyDescent="0.5">
      <c r="B292" s="6"/>
      <c r="C292" s="1"/>
      <c r="D292" s="1"/>
      <c r="E292" s="1"/>
      <c r="F292" s="1"/>
      <c r="G292" s="1"/>
      <c r="J292" s="110"/>
      <c r="K292" s="6"/>
      <c r="L292" s="1"/>
      <c r="M292" s="1"/>
      <c r="N292" s="1"/>
      <c r="O292" s="1"/>
      <c r="S292" s="6"/>
      <c r="T292" s="1"/>
      <c r="U292" s="1"/>
      <c r="V292" s="1"/>
      <c r="W292" s="1"/>
    </row>
    <row r="293" spans="2:23" x14ac:dyDescent="0.5">
      <c r="B293" s="6"/>
      <c r="C293" s="1"/>
      <c r="D293" s="1"/>
      <c r="E293" s="1"/>
      <c r="F293" s="1"/>
      <c r="G293" s="1"/>
      <c r="J293" s="110"/>
      <c r="K293" s="6"/>
      <c r="L293" s="1"/>
      <c r="M293" s="1"/>
      <c r="N293" s="1"/>
      <c r="O293" s="1"/>
      <c r="S293" s="6"/>
      <c r="T293" s="1"/>
      <c r="U293" s="1"/>
      <c r="V293" s="1"/>
      <c r="W293" s="1"/>
    </row>
    <row r="294" spans="2:23" x14ac:dyDescent="0.5">
      <c r="B294" s="6"/>
      <c r="C294" s="1"/>
      <c r="D294" s="1"/>
      <c r="E294" s="1"/>
      <c r="F294" s="1"/>
      <c r="G294" s="1"/>
      <c r="J294" s="110"/>
      <c r="K294" s="6"/>
      <c r="L294" s="1"/>
      <c r="M294" s="1"/>
      <c r="N294" s="1"/>
      <c r="O294" s="1"/>
      <c r="S294" s="6"/>
      <c r="T294" s="1"/>
      <c r="U294" s="1"/>
      <c r="V294" s="1"/>
      <c r="W294" s="1"/>
    </row>
    <row r="295" spans="2:23" x14ac:dyDescent="0.5">
      <c r="B295" s="6"/>
      <c r="C295" s="1"/>
      <c r="D295" s="1"/>
      <c r="E295" s="1"/>
      <c r="F295" s="1"/>
      <c r="G295" s="1"/>
      <c r="J295" s="110"/>
      <c r="K295" s="6"/>
      <c r="L295" s="1"/>
      <c r="M295" s="1"/>
      <c r="N295" s="1"/>
      <c r="O295" s="1"/>
      <c r="S295" s="6"/>
      <c r="T295" s="1"/>
      <c r="U295" s="1"/>
      <c r="V295" s="1"/>
      <c r="W295" s="1"/>
    </row>
    <row r="296" spans="2:23" x14ac:dyDescent="0.5">
      <c r="B296" s="6"/>
      <c r="C296" s="1"/>
      <c r="D296" s="1"/>
      <c r="E296" s="1"/>
      <c r="F296" s="1"/>
      <c r="G296" s="1"/>
      <c r="J296" s="110"/>
      <c r="K296" s="6"/>
      <c r="L296" s="1"/>
      <c r="M296" s="1"/>
      <c r="N296" s="1"/>
      <c r="O296" s="1"/>
      <c r="S296" s="6"/>
      <c r="T296" s="1"/>
      <c r="U296" s="1"/>
      <c r="V296" s="1"/>
      <c r="W296" s="1"/>
    </row>
    <row r="297" spans="2:23" x14ac:dyDescent="0.5">
      <c r="B297" s="6"/>
      <c r="C297" s="1"/>
      <c r="D297" s="1"/>
      <c r="E297" s="1"/>
      <c r="F297" s="1"/>
      <c r="G297" s="1"/>
      <c r="J297" s="110"/>
      <c r="K297" s="6"/>
      <c r="L297" s="1"/>
      <c r="M297" s="1"/>
      <c r="N297" s="1"/>
      <c r="O297" s="1"/>
      <c r="S297" s="6"/>
      <c r="T297" s="1"/>
      <c r="U297" s="1"/>
      <c r="V297" s="1"/>
      <c r="W297" s="1"/>
    </row>
    <row r="298" spans="2:23" x14ac:dyDescent="0.5">
      <c r="B298" s="6"/>
      <c r="C298" s="1"/>
      <c r="D298" s="1"/>
      <c r="E298" s="1"/>
      <c r="F298" s="1"/>
      <c r="G298" s="1"/>
      <c r="J298" s="110"/>
      <c r="K298" s="6"/>
      <c r="L298" s="1"/>
      <c r="M298" s="1"/>
      <c r="N298" s="1"/>
      <c r="O298" s="1"/>
      <c r="S298" s="6"/>
      <c r="T298" s="1"/>
      <c r="U298" s="1"/>
      <c r="V298" s="1"/>
      <c r="W298" s="1"/>
    </row>
    <row r="299" spans="2:23" x14ac:dyDescent="0.5">
      <c r="B299" s="6"/>
      <c r="C299" s="1"/>
      <c r="D299" s="1"/>
      <c r="E299" s="1"/>
      <c r="F299" s="1"/>
      <c r="G299" s="1"/>
      <c r="J299" s="110"/>
      <c r="K299" s="6"/>
      <c r="L299" s="1"/>
      <c r="M299" s="1"/>
      <c r="N299" s="1"/>
      <c r="O299" s="1"/>
      <c r="S299" s="6"/>
      <c r="T299" s="1"/>
      <c r="U299" s="1"/>
      <c r="V299" s="1"/>
      <c r="W299" s="1"/>
    </row>
    <row r="300" spans="2:23" x14ac:dyDescent="0.5">
      <c r="B300" s="6"/>
      <c r="C300" s="1"/>
      <c r="D300" s="1"/>
      <c r="E300" s="1"/>
      <c r="F300" s="1"/>
      <c r="G300" s="1"/>
      <c r="J300" s="110"/>
      <c r="K300" s="6"/>
      <c r="L300" s="1"/>
      <c r="M300" s="1"/>
      <c r="N300" s="1"/>
      <c r="O300" s="1"/>
      <c r="S300" s="6"/>
      <c r="T300" s="1"/>
      <c r="U300" s="1"/>
      <c r="V300" s="1"/>
      <c r="W300" s="1"/>
    </row>
    <row r="301" spans="2:23" x14ac:dyDescent="0.5">
      <c r="B301" s="6"/>
      <c r="C301" s="1"/>
      <c r="D301" s="1"/>
      <c r="E301" s="1"/>
      <c r="F301" s="1"/>
      <c r="G301" s="1"/>
      <c r="J301" s="110"/>
      <c r="K301" s="6"/>
      <c r="L301" s="1"/>
      <c r="M301" s="1"/>
      <c r="N301" s="1"/>
      <c r="O301" s="1"/>
      <c r="S301" s="6"/>
      <c r="T301" s="1"/>
      <c r="U301" s="1"/>
      <c r="V301" s="1"/>
      <c r="W301" s="1"/>
    </row>
    <row r="302" spans="2:23" x14ac:dyDescent="0.5">
      <c r="B302" s="6"/>
      <c r="C302" s="1"/>
      <c r="D302" s="1"/>
      <c r="E302" s="1"/>
      <c r="F302" s="1"/>
      <c r="G302" s="1"/>
      <c r="J302" s="110"/>
      <c r="K302" s="6"/>
      <c r="L302" s="1"/>
      <c r="M302" s="1"/>
      <c r="N302" s="1"/>
      <c r="O302" s="1"/>
      <c r="S302" s="6"/>
      <c r="T302" s="1"/>
      <c r="U302" s="1"/>
      <c r="V302" s="1"/>
      <c r="W302" s="1"/>
    </row>
    <row r="303" spans="2:23" x14ac:dyDescent="0.5">
      <c r="B303" s="6"/>
      <c r="C303" s="1"/>
      <c r="D303" s="1"/>
      <c r="E303" s="1"/>
      <c r="F303" s="1"/>
      <c r="G303" s="1"/>
      <c r="J303" s="110"/>
      <c r="K303" s="6"/>
      <c r="L303" s="1"/>
      <c r="M303" s="1"/>
      <c r="N303" s="1"/>
      <c r="O303" s="1"/>
      <c r="S303" s="6"/>
      <c r="T303" s="1"/>
      <c r="U303" s="1"/>
      <c r="V303" s="1"/>
      <c r="W303" s="1"/>
    </row>
    <row r="304" spans="2:23" x14ac:dyDescent="0.5">
      <c r="B304" s="6"/>
      <c r="C304" s="1"/>
      <c r="D304" s="1"/>
      <c r="E304" s="1"/>
      <c r="F304" s="1"/>
      <c r="G304" s="1"/>
      <c r="J304" s="110"/>
      <c r="K304" s="6"/>
      <c r="L304" s="1"/>
      <c r="M304" s="1"/>
      <c r="N304" s="1"/>
      <c r="O304" s="1"/>
      <c r="S304" s="6"/>
      <c r="T304" s="1"/>
      <c r="U304" s="1"/>
      <c r="V304" s="1"/>
      <c r="W304" s="1"/>
    </row>
    <row r="305" spans="2:23" x14ac:dyDescent="0.5">
      <c r="B305" s="6"/>
      <c r="C305" s="1"/>
      <c r="D305" s="1"/>
      <c r="E305" s="1"/>
      <c r="F305" s="1"/>
      <c r="G305" s="1"/>
      <c r="J305" s="110"/>
      <c r="K305" s="6"/>
      <c r="L305" s="1"/>
      <c r="M305" s="1"/>
      <c r="N305" s="1"/>
      <c r="O305" s="1"/>
      <c r="S305" s="6"/>
      <c r="T305" s="1"/>
      <c r="U305" s="1"/>
      <c r="V305" s="1"/>
      <c r="W305" s="1"/>
    </row>
    <row r="306" spans="2:23" x14ac:dyDescent="0.5">
      <c r="B306" s="6"/>
      <c r="C306" s="1"/>
      <c r="D306" s="1"/>
      <c r="E306" s="1"/>
      <c r="F306" s="1"/>
      <c r="G306" s="1"/>
      <c r="J306" s="110"/>
      <c r="K306" s="6"/>
      <c r="L306" s="1"/>
      <c r="M306" s="1"/>
      <c r="N306" s="1"/>
      <c r="O306" s="1"/>
      <c r="S306" s="6"/>
      <c r="T306" s="1"/>
      <c r="U306" s="1"/>
      <c r="V306" s="1"/>
      <c r="W306" s="1"/>
    </row>
    <row r="307" spans="2:23" x14ac:dyDescent="0.5">
      <c r="B307" s="6"/>
      <c r="C307" s="1"/>
      <c r="D307" s="1"/>
      <c r="E307" s="1"/>
      <c r="F307" s="1"/>
      <c r="G307" s="1"/>
      <c r="J307" s="110"/>
      <c r="K307" s="6"/>
      <c r="L307" s="1"/>
      <c r="M307" s="1"/>
      <c r="N307" s="1"/>
      <c r="O307" s="1"/>
      <c r="S307" s="6"/>
      <c r="T307" s="1"/>
      <c r="U307" s="1"/>
      <c r="V307" s="1"/>
      <c r="W307" s="1"/>
    </row>
    <row r="308" spans="2:23" x14ac:dyDescent="0.5">
      <c r="B308" s="6"/>
      <c r="C308" s="1"/>
      <c r="D308" s="1"/>
      <c r="E308" s="1"/>
      <c r="F308" s="1"/>
      <c r="G308" s="1"/>
      <c r="J308" s="110"/>
      <c r="K308" s="6"/>
      <c r="L308" s="1"/>
      <c r="M308" s="1"/>
      <c r="N308" s="1"/>
      <c r="O308" s="1"/>
      <c r="S308" s="6"/>
      <c r="T308" s="1"/>
      <c r="U308" s="1"/>
      <c r="V308" s="1"/>
      <c r="W308" s="1"/>
    </row>
    <row r="309" spans="2:23" x14ac:dyDescent="0.5">
      <c r="B309" s="6"/>
      <c r="C309" s="1"/>
      <c r="D309" s="1"/>
      <c r="E309" s="1"/>
      <c r="F309" s="1"/>
      <c r="G309" s="1"/>
      <c r="J309" s="110"/>
      <c r="K309" s="6"/>
      <c r="L309" s="1"/>
      <c r="M309" s="1"/>
      <c r="N309" s="1"/>
      <c r="O309" s="1"/>
      <c r="S309" s="6"/>
      <c r="T309" s="1"/>
      <c r="U309" s="1"/>
      <c r="V309" s="1"/>
      <c r="W309" s="1"/>
    </row>
    <row r="310" spans="2:23" x14ac:dyDescent="0.5">
      <c r="B310" s="6"/>
      <c r="C310" s="1"/>
      <c r="D310" s="1"/>
      <c r="E310" s="1"/>
      <c r="F310" s="1"/>
      <c r="G310" s="1"/>
      <c r="J310" s="110"/>
      <c r="K310" s="6"/>
      <c r="L310" s="1"/>
      <c r="M310" s="1"/>
      <c r="N310" s="1"/>
      <c r="O310" s="1"/>
      <c r="S310" s="6"/>
      <c r="T310" s="1"/>
      <c r="U310" s="1"/>
      <c r="V310" s="1"/>
      <c r="W310" s="1"/>
    </row>
    <row r="311" spans="2:23" x14ac:dyDescent="0.5">
      <c r="B311" s="6"/>
      <c r="C311" s="1"/>
      <c r="D311" s="1"/>
      <c r="E311" s="1"/>
      <c r="F311" s="1"/>
      <c r="G311" s="1"/>
      <c r="J311" s="110"/>
      <c r="K311" s="6"/>
      <c r="L311" s="1"/>
      <c r="M311" s="1"/>
      <c r="N311" s="1"/>
      <c r="O311" s="1"/>
      <c r="S311" s="6"/>
      <c r="T311" s="1"/>
      <c r="U311" s="1"/>
      <c r="V311" s="1"/>
      <c r="W311" s="1"/>
    </row>
    <row r="312" spans="2:23" x14ac:dyDescent="0.5">
      <c r="B312" s="6"/>
      <c r="C312" s="1"/>
      <c r="D312" s="1"/>
      <c r="E312" s="1"/>
      <c r="F312" s="1"/>
      <c r="G312" s="1"/>
      <c r="J312" s="110"/>
      <c r="K312" s="6"/>
      <c r="L312" s="1"/>
      <c r="M312" s="1"/>
      <c r="N312" s="1"/>
      <c r="O312" s="1"/>
      <c r="S312" s="6"/>
      <c r="T312" s="1"/>
      <c r="U312" s="1"/>
      <c r="V312" s="1"/>
      <c r="W312" s="1"/>
    </row>
    <row r="313" spans="2:23" x14ac:dyDescent="0.5">
      <c r="B313" s="6"/>
      <c r="C313" s="1"/>
      <c r="D313" s="1"/>
      <c r="E313" s="1"/>
      <c r="F313" s="1"/>
      <c r="G313" s="1"/>
      <c r="J313" s="110"/>
      <c r="K313" s="6"/>
      <c r="L313" s="1"/>
      <c r="M313" s="1"/>
      <c r="N313" s="1"/>
      <c r="O313" s="1"/>
      <c r="S313" s="6"/>
      <c r="T313" s="1"/>
      <c r="U313" s="1"/>
      <c r="V313" s="1"/>
      <c r="W313" s="1"/>
    </row>
    <row r="314" spans="2:23" x14ac:dyDescent="0.5">
      <c r="B314" s="6"/>
      <c r="C314" s="1"/>
      <c r="D314" s="1"/>
      <c r="E314" s="1"/>
      <c r="F314" s="1"/>
      <c r="G314" s="1"/>
      <c r="J314" s="110"/>
      <c r="K314" s="6"/>
      <c r="L314" s="1"/>
      <c r="M314" s="1"/>
      <c r="N314" s="1"/>
      <c r="O314" s="1"/>
      <c r="S314" s="6"/>
      <c r="T314" s="1"/>
      <c r="U314" s="1"/>
      <c r="V314" s="1"/>
      <c r="W314" s="1"/>
    </row>
    <row r="315" spans="2:23" x14ac:dyDescent="0.5">
      <c r="B315" s="6"/>
      <c r="C315" s="1"/>
      <c r="D315" s="1"/>
      <c r="E315" s="1"/>
      <c r="F315" s="1"/>
      <c r="G315" s="1"/>
      <c r="J315" s="110"/>
      <c r="K315" s="6"/>
      <c r="L315" s="1"/>
      <c r="M315" s="1"/>
      <c r="N315" s="1"/>
      <c r="O315" s="1"/>
      <c r="S315" s="6"/>
      <c r="T315" s="1"/>
      <c r="U315" s="1"/>
      <c r="V315" s="1"/>
      <c r="W315" s="1"/>
    </row>
    <row r="316" spans="2:23" x14ac:dyDescent="0.5">
      <c r="B316" s="6"/>
      <c r="C316" s="1"/>
      <c r="D316" s="1"/>
      <c r="E316" s="1"/>
      <c r="F316" s="1"/>
      <c r="G316" s="1"/>
      <c r="J316" s="110"/>
      <c r="K316" s="6"/>
      <c r="L316" s="1"/>
      <c r="M316" s="1"/>
      <c r="N316" s="1"/>
      <c r="O316" s="1"/>
      <c r="S316" s="6"/>
      <c r="T316" s="1"/>
      <c r="U316" s="1"/>
      <c r="V316" s="1"/>
      <c r="W316" s="1"/>
    </row>
    <row r="317" spans="2:23" x14ac:dyDescent="0.5">
      <c r="B317" s="6"/>
      <c r="C317" s="1"/>
      <c r="D317" s="1"/>
      <c r="E317" s="1"/>
      <c r="F317" s="1"/>
      <c r="G317" s="1"/>
      <c r="J317" s="110"/>
      <c r="K317" s="6"/>
      <c r="L317" s="1"/>
      <c r="M317" s="1"/>
      <c r="N317" s="1"/>
      <c r="O317" s="1"/>
      <c r="S317" s="6"/>
      <c r="T317" s="1"/>
      <c r="U317" s="1"/>
      <c r="V317" s="1"/>
      <c r="W317" s="1"/>
    </row>
    <row r="318" spans="2:23" x14ac:dyDescent="0.5">
      <c r="B318" s="6"/>
      <c r="C318" s="1"/>
      <c r="D318" s="1"/>
      <c r="E318" s="1"/>
      <c r="F318" s="1"/>
      <c r="G318" s="1"/>
      <c r="J318" s="110"/>
      <c r="K318" s="6"/>
      <c r="L318" s="1"/>
      <c r="M318" s="1"/>
      <c r="N318" s="1"/>
      <c r="O318" s="1"/>
      <c r="S318" s="6"/>
      <c r="T318" s="1"/>
      <c r="U318" s="1"/>
      <c r="V318" s="1"/>
      <c r="W318" s="1"/>
    </row>
    <row r="319" spans="2:23" x14ac:dyDescent="0.5">
      <c r="B319" s="6"/>
      <c r="C319" s="1"/>
      <c r="D319" s="1"/>
      <c r="E319" s="1"/>
      <c r="F319" s="1"/>
      <c r="G319" s="1"/>
      <c r="J319" s="110"/>
      <c r="K319" s="6"/>
      <c r="L319" s="1"/>
      <c r="M319" s="1"/>
      <c r="N319" s="1"/>
      <c r="O319" s="1"/>
      <c r="S319" s="6"/>
      <c r="T319" s="1"/>
      <c r="U319" s="1"/>
      <c r="V319" s="1"/>
      <c r="W319" s="1"/>
    </row>
    <row r="320" spans="2:23" x14ac:dyDescent="0.5">
      <c r="B320" s="6"/>
      <c r="C320" s="1"/>
      <c r="D320" s="1"/>
      <c r="E320" s="1"/>
      <c r="F320" s="1"/>
      <c r="G320" s="1"/>
      <c r="J320" s="110"/>
      <c r="K320" s="6"/>
      <c r="L320" s="1"/>
      <c r="M320" s="1"/>
      <c r="N320" s="1"/>
      <c r="O320" s="1"/>
      <c r="S320" s="6"/>
      <c r="T320" s="1"/>
      <c r="U320" s="1"/>
      <c r="V320" s="1"/>
      <c r="W320" s="1"/>
    </row>
    <row r="321" spans="2:23" x14ac:dyDescent="0.5">
      <c r="B321" s="6"/>
      <c r="C321" s="1"/>
      <c r="D321" s="1"/>
      <c r="E321" s="1"/>
      <c r="F321" s="1"/>
      <c r="G321" s="1"/>
      <c r="J321" s="110"/>
      <c r="K321" s="6"/>
      <c r="L321" s="1"/>
      <c r="M321" s="1"/>
      <c r="N321" s="1"/>
      <c r="O321" s="1"/>
      <c r="S321" s="6"/>
      <c r="T321" s="1"/>
      <c r="U321" s="1"/>
      <c r="V321" s="1"/>
      <c r="W321" s="1"/>
    </row>
    <row r="322" spans="2:23" x14ac:dyDescent="0.5">
      <c r="B322" s="6"/>
      <c r="C322" s="1"/>
      <c r="D322" s="1"/>
      <c r="E322" s="1"/>
      <c r="F322" s="1"/>
      <c r="G322" s="1"/>
      <c r="J322" s="110"/>
      <c r="K322" s="6"/>
      <c r="L322" s="1"/>
      <c r="M322" s="1"/>
      <c r="N322" s="1"/>
      <c r="O322" s="1"/>
      <c r="S322" s="6"/>
      <c r="T322" s="1"/>
      <c r="U322" s="1"/>
      <c r="V322" s="1"/>
      <c r="W322" s="1"/>
    </row>
    <row r="323" spans="2:23" x14ac:dyDescent="0.5">
      <c r="B323" s="6"/>
      <c r="C323" s="1"/>
      <c r="D323" s="1"/>
      <c r="E323" s="1"/>
      <c r="F323" s="1"/>
      <c r="G323" s="1"/>
      <c r="J323" s="110"/>
      <c r="K323" s="6"/>
      <c r="L323" s="1"/>
      <c r="M323" s="1"/>
      <c r="N323" s="1"/>
      <c r="O323" s="1"/>
      <c r="S323" s="6"/>
      <c r="T323" s="1"/>
      <c r="U323" s="1"/>
      <c r="V323" s="1"/>
      <c r="W323" s="1"/>
    </row>
    <row r="324" spans="2:23" x14ac:dyDescent="0.5">
      <c r="B324" s="6"/>
      <c r="C324" s="1"/>
      <c r="D324" s="1"/>
      <c r="E324" s="1"/>
      <c r="F324" s="1"/>
      <c r="G324" s="1"/>
      <c r="J324" s="110"/>
      <c r="K324" s="6"/>
      <c r="L324" s="1"/>
      <c r="M324" s="1"/>
      <c r="N324" s="1"/>
      <c r="O324" s="1"/>
      <c r="S324" s="6"/>
      <c r="T324" s="1"/>
      <c r="U324" s="1"/>
      <c r="V324" s="1"/>
      <c r="W324" s="1"/>
    </row>
    <row r="325" spans="2:23" x14ac:dyDescent="0.5">
      <c r="B325" s="6"/>
      <c r="C325" s="1"/>
      <c r="D325" s="1"/>
      <c r="E325" s="1"/>
      <c r="F325" s="1"/>
      <c r="G325" s="1"/>
      <c r="J325" s="110"/>
      <c r="K325" s="6"/>
      <c r="L325" s="1"/>
      <c r="M325" s="1"/>
      <c r="N325" s="1"/>
      <c r="O325" s="1"/>
      <c r="S325" s="6"/>
      <c r="T325" s="1"/>
      <c r="U325" s="1"/>
      <c r="V325" s="1"/>
      <c r="W325" s="1"/>
    </row>
    <row r="326" spans="2:23" x14ac:dyDescent="0.5">
      <c r="B326" s="6"/>
      <c r="C326" s="1"/>
      <c r="D326" s="1"/>
      <c r="E326" s="1"/>
      <c r="F326" s="1"/>
      <c r="G326" s="1"/>
      <c r="J326" s="110"/>
      <c r="K326" s="6"/>
      <c r="L326" s="1"/>
      <c r="M326" s="1"/>
      <c r="N326" s="1"/>
      <c r="O326" s="1"/>
      <c r="S326" s="6"/>
      <c r="T326" s="1"/>
      <c r="U326" s="1"/>
      <c r="V326" s="1"/>
      <c r="W326" s="1"/>
    </row>
    <row r="327" spans="2:23" x14ac:dyDescent="0.5">
      <c r="B327" s="6"/>
      <c r="C327" s="1"/>
      <c r="D327" s="1"/>
      <c r="E327" s="1"/>
      <c r="F327" s="1"/>
      <c r="G327" s="1"/>
      <c r="J327" s="110"/>
      <c r="K327" s="6"/>
      <c r="L327" s="1"/>
      <c r="M327" s="1"/>
      <c r="N327" s="1"/>
      <c r="O327" s="1"/>
      <c r="S327" s="6"/>
      <c r="T327" s="1"/>
      <c r="U327" s="1"/>
      <c r="V327" s="1"/>
      <c r="W327" s="1"/>
    </row>
    <row r="328" spans="2:23" x14ac:dyDescent="0.5">
      <c r="B328" s="6"/>
      <c r="C328" s="1"/>
      <c r="D328" s="1"/>
      <c r="E328" s="1"/>
      <c r="F328" s="1"/>
      <c r="G328" s="1"/>
      <c r="J328" s="110"/>
      <c r="K328" s="6"/>
      <c r="L328" s="1"/>
      <c r="M328" s="1"/>
      <c r="N328" s="1"/>
      <c r="O328" s="1"/>
      <c r="S328" s="6"/>
      <c r="T328" s="1"/>
      <c r="U328" s="1"/>
      <c r="V328" s="1"/>
      <c r="W328" s="1"/>
    </row>
    <row r="329" spans="2:23" x14ac:dyDescent="0.5">
      <c r="B329" s="6"/>
      <c r="C329" s="1"/>
      <c r="D329" s="1"/>
      <c r="E329" s="1"/>
      <c r="F329" s="1"/>
      <c r="G329" s="1"/>
      <c r="J329" s="110"/>
      <c r="K329" s="6"/>
      <c r="L329" s="1"/>
      <c r="M329" s="1"/>
      <c r="N329" s="1"/>
      <c r="O329" s="1"/>
      <c r="S329" s="6"/>
      <c r="T329" s="1"/>
      <c r="U329" s="1"/>
      <c r="V329" s="1"/>
      <c r="W329" s="1"/>
    </row>
    <row r="330" spans="2:23" x14ac:dyDescent="0.5">
      <c r="B330" s="6"/>
      <c r="C330" s="1"/>
      <c r="D330" s="1"/>
      <c r="E330" s="1"/>
      <c r="F330" s="1"/>
      <c r="G330" s="1"/>
      <c r="J330" s="110"/>
      <c r="K330" s="6"/>
      <c r="L330" s="1"/>
      <c r="M330" s="1"/>
      <c r="N330" s="1"/>
      <c r="O330" s="1"/>
      <c r="S330" s="6"/>
      <c r="T330" s="1"/>
      <c r="U330" s="1"/>
      <c r="V330" s="1"/>
      <c r="W330" s="1"/>
    </row>
    <row r="331" spans="2:23" x14ac:dyDescent="0.5">
      <c r="B331" s="6"/>
      <c r="C331" s="1"/>
      <c r="D331" s="1"/>
      <c r="E331" s="1"/>
      <c r="F331" s="1"/>
      <c r="G331" s="1"/>
      <c r="J331" s="110"/>
      <c r="K331" s="6"/>
      <c r="L331" s="1"/>
      <c r="M331" s="1"/>
      <c r="N331" s="1"/>
      <c r="O331" s="1"/>
      <c r="S331" s="6"/>
      <c r="T331" s="1"/>
      <c r="U331" s="1"/>
      <c r="V331" s="1"/>
      <c r="W331" s="1"/>
    </row>
    <row r="332" spans="2:23" x14ac:dyDescent="0.5">
      <c r="B332" s="6"/>
      <c r="C332" s="1"/>
      <c r="D332" s="1"/>
      <c r="E332" s="1"/>
      <c r="F332" s="1"/>
      <c r="G332" s="1"/>
      <c r="J332" s="110"/>
      <c r="K332" s="6"/>
      <c r="L332" s="1"/>
      <c r="M332" s="1"/>
      <c r="N332" s="1"/>
      <c r="O332" s="1"/>
      <c r="S332" s="6"/>
      <c r="T332" s="1"/>
      <c r="U332" s="1"/>
      <c r="V332" s="1"/>
      <c r="W332" s="1"/>
    </row>
    <row r="333" spans="2:23" x14ac:dyDescent="0.5">
      <c r="B333" s="6"/>
      <c r="C333" s="1"/>
      <c r="D333" s="1"/>
      <c r="E333" s="1"/>
      <c r="F333" s="1"/>
      <c r="G333" s="1"/>
      <c r="J333" s="110"/>
      <c r="K333" s="6"/>
      <c r="L333" s="1"/>
      <c r="M333" s="1"/>
      <c r="N333" s="1"/>
      <c r="O333" s="1"/>
      <c r="S333" s="6"/>
      <c r="T333" s="1"/>
      <c r="U333" s="1"/>
      <c r="V333" s="1"/>
      <c r="W333" s="1"/>
    </row>
    <row r="334" spans="2:23" x14ac:dyDescent="0.5">
      <c r="B334" s="6"/>
      <c r="C334" s="1"/>
      <c r="D334" s="1"/>
      <c r="E334" s="1"/>
      <c r="F334" s="1"/>
      <c r="G334" s="1"/>
      <c r="J334" s="110"/>
      <c r="K334" s="6"/>
      <c r="L334" s="1"/>
      <c r="M334" s="1"/>
      <c r="N334" s="1"/>
      <c r="O334" s="1"/>
      <c r="S334" s="6"/>
      <c r="T334" s="1"/>
      <c r="U334" s="1"/>
      <c r="V334" s="1"/>
      <c r="W334" s="1"/>
    </row>
    <row r="335" spans="2:23" x14ac:dyDescent="0.5">
      <c r="B335" s="6"/>
      <c r="C335" s="1"/>
      <c r="D335" s="1"/>
      <c r="E335" s="1"/>
      <c r="F335" s="1"/>
      <c r="G335" s="1"/>
      <c r="J335" s="110"/>
      <c r="K335" s="6"/>
      <c r="L335" s="1"/>
      <c r="M335" s="1"/>
      <c r="N335" s="1"/>
      <c r="O335" s="1"/>
      <c r="S335" s="6"/>
      <c r="T335" s="1"/>
      <c r="U335" s="1"/>
      <c r="V335" s="1"/>
      <c r="W335" s="1"/>
    </row>
    <row r="336" spans="2:23" x14ac:dyDescent="0.5">
      <c r="B336" s="6"/>
      <c r="C336" s="1"/>
      <c r="D336" s="1"/>
      <c r="E336" s="1"/>
      <c r="F336" s="1"/>
      <c r="G336" s="1"/>
      <c r="J336" s="110"/>
      <c r="K336" s="6"/>
      <c r="L336" s="1"/>
      <c r="M336" s="1"/>
      <c r="N336" s="1"/>
      <c r="O336" s="1"/>
      <c r="S336" s="6"/>
      <c r="T336" s="1"/>
      <c r="U336" s="1"/>
      <c r="V336" s="1"/>
      <c r="W336" s="1"/>
    </row>
    <row r="337" spans="2:23" x14ac:dyDescent="0.5">
      <c r="B337" s="6"/>
      <c r="C337" s="1"/>
      <c r="D337" s="1"/>
      <c r="E337" s="1"/>
      <c r="F337" s="1"/>
      <c r="G337" s="1"/>
      <c r="J337" s="110"/>
      <c r="K337" s="6"/>
      <c r="L337" s="1"/>
      <c r="M337" s="1"/>
      <c r="N337" s="1"/>
      <c r="O337" s="1"/>
      <c r="S337" s="6"/>
      <c r="T337" s="1"/>
      <c r="U337" s="1"/>
      <c r="V337" s="1"/>
      <c r="W337" s="1"/>
    </row>
    <row r="338" spans="2:23" x14ac:dyDescent="0.5">
      <c r="B338" s="6"/>
      <c r="C338" s="1"/>
      <c r="D338" s="1"/>
      <c r="E338" s="1"/>
      <c r="F338" s="1"/>
      <c r="G338" s="1"/>
      <c r="J338" s="110"/>
      <c r="K338" s="6"/>
      <c r="L338" s="1"/>
      <c r="M338" s="1"/>
      <c r="N338" s="1"/>
      <c r="O338" s="1"/>
      <c r="S338" s="6"/>
      <c r="T338" s="1"/>
      <c r="U338" s="1"/>
      <c r="V338" s="1"/>
      <c r="W338" s="1"/>
    </row>
    <row r="339" spans="2:23" x14ac:dyDescent="0.5">
      <c r="B339" s="6"/>
      <c r="C339" s="1"/>
      <c r="D339" s="1"/>
      <c r="E339" s="1"/>
      <c r="F339" s="1"/>
      <c r="G339" s="1"/>
      <c r="J339" s="110"/>
      <c r="K339" s="6"/>
      <c r="L339" s="1"/>
      <c r="M339" s="1"/>
      <c r="N339" s="1"/>
      <c r="O339" s="1"/>
      <c r="S339" s="6"/>
      <c r="T339" s="1"/>
      <c r="U339" s="1"/>
      <c r="V339" s="1"/>
      <c r="W339" s="1"/>
    </row>
    <row r="340" spans="2:23" x14ac:dyDescent="0.5">
      <c r="B340" s="6"/>
      <c r="C340" s="1"/>
      <c r="D340" s="1"/>
      <c r="E340" s="1"/>
      <c r="F340" s="1"/>
      <c r="G340" s="1"/>
      <c r="J340" s="110"/>
      <c r="K340" s="6"/>
      <c r="L340" s="1"/>
      <c r="M340" s="1"/>
      <c r="N340" s="1"/>
      <c r="O340" s="1"/>
      <c r="S340" s="6"/>
      <c r="T340" s="1"/>
      <c r="U340" s="1"/>
      <c r="V340" s="1"/>
      <c r="W340" s="1"/>
    </row>
    <row r="341" spans="2:23" x14ac:dyDescent="0.5">
      <c r="B341" s="6"/>
      <c r="C341" s="1"/>
      <c r="D341" s="1"/>
      <c r="E341" s="1"/>
      <c r="F341" s="1"/>
      <c r="G341" s="1"/>
      <c r="J341" s="110"/>
      <c r="K341" s="6"/>
      <c r="L341" s="1"/>
      <c r="M341" s="1"/>
      <c r="N341" s="1"/>
      <c r="O341" s="1"/>
      <c r="S341" s="6"/>
      <c r="T341" s="1"/>
      <c r="U341" s="1"/>
      <c r="V341" s="1"/>
      <c r="W341" s="1"/>
    </row>
    <row r="342" spans="2:23" x14ac:dyDescent="0.5">
      <c r="B342" s="6"/>
      <c r="C342" s="1"/>
      <c r="D342" s="1"/>
      <c r="E342" s="1"/>
      <c r="F342" s="1"/>
      <c r="G342" s="1"/>
      <c r="J342" s="110"/>
      <c r="K342" s="6"/>
      <c r="L342" s="1"/>
      <c r="M342" s="1"/>
      <c r="N342" s="1"/>
      <c r="O342" s="1"/>
      <c r="S342" s="6"/>
      <c r="T342" s="1"/>
      <c r="U342" s="1"/>
      <c r="V342" s="1"/>
      <c r="W342" s="1"/>
    </row>
    <row r="343" spans="2:23" x14ac:dyDescent="0.5">
      <c r="B343" s="6"/>
      <c r="C343" s="1"/>
      <c r="D343" s="1"/>
      <c r="E343" s="1"/>
      <c r="F343" s="1"/>
      <c r="G343" s="1"/>
      <c r="J343" s="110"/>
      <c r="K343" s="6"/>
      <c r="L343" s="1"/>
      <c r="M343" s="1"/>
      <c r="N343" s="1"/>
      <c r="O343" s="1"/>
      <c r="S343" s="6"/>
      <c r="T343" s="1"/>
      <c r="U343" s="1"/>
      <c r="V343" s="1"/>
      <c r="W343" s="1"/>
    </row>
    <row r="344" spans="2:23" x14ac:dyDescent="0.5">
      <c r="B344" s="6"/>
      <c r="C344" s="1"/>
      <c r="D344" s="1"/>
      <c r="E344" s="1"/>
      <c r="F344" s="1"/>
      <c r="G344" s="1"/>
      <c r="J344" s="110"/>
      <c r="K344" s="6"/>
      <c r="L344" s="1"/>
      <c r="M344" s="1"/>
      <c r="N344" s="1"/>
      <c r="O344" s="1"/>
      <c r="S344" s="6"/>
      <c r="T344" s="1"/>
      <c r="U344" s="1"/>
      <c r="V344" s="1"/>
      <c r="W344" s="1"/>
    </row>
    <row r="345" spans="2:23" x14ac:dyDescent="0.5">
      <c r="B345" s="6"/>
      <c r="C345" s="1"/>
      <c r="D345" s="1"/>
      <c r="E345" s="1"/>
      <c r="F345" s="1"/>
      <c r="G345" s="1"/>
      <c r="J345" s="110"/>
      <c r="K345" s="6"/>
      <c r="L345" s="1"/>
      <c r="M345" s="1"/>
      <c r="N345" s="1"/>
      <c r="O345" s="1"/>
      <c r="S345" s="6"/>
      <c r="T345" s="1"/>
      <c r="U345" s="1"/>
      <c r="V345" s="1"/>
      <c r="W345" s="1"/>
    </row>
    <row r="346" spans="2:23" x14ac:dyDescent="0.5">
      <c r="B346" s="6"/>
      <c r="C346" s="1"/>
      <c r="D346" s="1"/>
      <c r="E346" s="1"/>
      <c r="F346" s="1"/>
      <c r="G346" s="1"/>
      <c r="J346" s="110"/>
      <c r="K346" s="6"/>
      <c r="L346" s="1"/>
      <c r="M346" s="1"/>
      <c r="N346" s="1"/>
      <c r="O346" s="1"/>
      <c r="S346" s="6"/>
      <c r="T346" s="1"/>
      <c r="U346" s="1"/>
      <c r="V346" s="1"/>
      <c r="W346" s="1"/>
    </row>
    <row r="347" spans="2:23" x14ac:dyDescent="0.5">
      <c r="B347" s="6"/>
      <c r="C347" s="1"/>
      <c r="D347" s="1"/>
      <c r="E347" s="1"/>
      <c r="F347" s="1"/>
      <c r="G347" s="1"/>
      <c r="J347" s="110"/>
      <c r="K347" s="6"/>
      <c r="L347" s="1"/>
      <c r="M347" s="1"/>
      <c r="N347" s="1"/>
      <c r="O347" s="1"/>
      <c r="S347" s="6"/>
      <c r="T347" s="1"/>
      <c r="U347" s="1"/>
      <c r="V347" s="1"/>
      <c r="W347" s="1"/>
    </row>
    <row r="348" spans="2:23" x14ac:dyDescent="0.5">
      <c r="B348" s="6"/>
      <c r="C348" s="1"/>
      <c r="D348" s="1"/>
      <c r="E348" s="1"/>
      <c r="F348" s="1"/>
      <c r="G348" s="1"/>
      <c r="J348" s="110"/>
      <c r="K348" s="6"/>
      <c r="L348" s="1"/>
      <c r="M348" s="1"/>
      <c r="N348" s="1"/>
      <c r="O348" s="1"/>
      <c r="S348" s="6"/>
      <c r="T348" s="1"/>
      <c r="U348" s="1"/>
      <c r="V348" s="1"/>
      <c r="W348" s="1"/>
    </row>
    <row r="349" spans="2:23" x14ac:dyDescent="0.5">
      <c r="B349" s="6"/>
      <c r="C349" s="1"/>
      <c r="D349" s="1"/>
      <c r="E349" s="1"/>
      <c r="F349" s="1"/>
      <c r="G349" s="1"/>
      <c r="J349" s="110"/>
      <c r="K349" s="6"/>
      <c r="L349" s="1"/>
      <c r="M349" s="1"/>
      <c r="N349" s="1"/>
      <c r="O349" s="1"/>
      <c r="S349" s="6"/>
      <c r="T349" s="1"/>
      <c r="U349" s="1"/>
      <c r="V349" s="1"/>
      <c r="W349" s="1"/>
    </row>
    <row r="350" spans="2:23" x14ac:dyDescent="0.5">
      <c r="B350" s="6"/>
      <c r="C350" s="1"/>
      <c r="D350" s="1"/>
      <c r="E350" s="1"/>
      <c r="F350" s="1"/>
      <c r="G350" s="1"/>
      <c r="J350" s="110"/>
      <c r="K350" s="6"/>
      <c r="L350" s="1"/>
      <c r="M350" s="1"/>
      <c r="N350" s="1"/>
      <c r="O350" s="1"/>
      <c r="S350" s="6"/>
      <c r="T350" s="1"/>
      <c r="U350" s="1"/>
      <c r="V350" s="1"/>
      <c r="W350" s="1"/>
    </row>
    <row r="351" spans="2:23" x14ac:dyDescent="0.5">
      <c r="B351" s="6"/>
      <c r="C351" s="1"/>
      <c r="D351" s="1"/>
      <c r="E351" s="1"/>
      <c r="F351" s="1"/>
      <c r="G351" s="1"/>
      <c r="J351" s="110"/>
      <c r="K351" s="6"/>
      <c r="L351" s="1"/>
      <c r="M351" s="1"/>
      <c r="N351" s="1"/>
      <c r="O351" s="1"/>
      <c r="S351" s="6"/>
      <c r="T351" s="1"/>
      <c r="U351" s="1"/>
      <c r="V351" s="1"/>
      <c r="W351" s="1"/>
    </row>
    <row r="352" spans="2:23" x14ac:dyDescent="0.5">
      <c r="B352" s="6"/>
      <c r="C352" s="1"/>
      <c r="D352" s="1"/>
      <c r="E352" s="1"/>
      <c r="F352" s="1"/>
      <c r="G352" s="1"/>
      <c r="J352" s="110"/>
      <c r="K352" s="6"/>
      <c r="L352" s="1"/>
      <c r="M352" s="1"/>
      <c r="N352" s="1"/>
      <c r="O352" s="1"/>
      <c r="S352" s="6"/>
      <c r="T352" s="1"/>
      <c r="U352" s="1"/>
      <c r="V352" s="1"/>
      <c r="W352" s="1"/>
    </row>
    <row r="353" spans="2:23" x14ac:dyDescent="0.5">
      <c r="B353" s="6"/>
      <c r="C353" s="1"/>
      <c r="D353" s="1"/>
      <c r="E353" s="1"/>
      <c r="F353" s="1"/>
      <c r="G353" s="1"/>
      <c r="J353" s="110"/>
      <c r="K353" s="6"/>
      <c r="L353" s="1"/>
      <c r="M353" s="1"/>
      <c r="N353" s="1"/>
      <c r="O353" s="1"/>
      <c r="S353" s="6"/>
      <c r="T353" s="1"/>
      <c r="U353" s="1"/>
      <c r="V353" s="1"/>
      <c r="W353" s="1"/>
    </row>
    <row r="354" spans="2:23" x14ac:dyDescent="0.5">
      <c r="B354" s="6"/>
      <c r="C354" s="1"/>
      <c r="D354" s="1"/>
      <c r="E354" s="1"/>
      <c r="F354" s="1"/>
      <c r="G354" s="1"/>
      <c r="J354" s="110"/>
      <c r="K354" s="6"/>
      <c r="L354" s="1"/>
      <c r="M354" s="1"/>
      <c r="N354" s="1"/>
      <c r="O354" s="1"/>
      <c r="S354" s="6"/>
      <c r="T354" s="1"/>
      <c r="U354" s="1"/>
      <c r="V354" s="1"/>
      <c r="W354" s="1"/>
    </row>
    <row r="355" spans="2:23" x14ac:dyDescent="0.5">
      <c r="B355" s="6"/>
      <c r="C355" s="1"/>
      <c r="D355" s="1"/>
      <c r="E355" s="1"/>
      <c r="F355" s="1"/>
      <c r="G355" s="1"/>
      <c r="J355" s="110"/>
      <c r="K355" s="6"/>
      <c r="L355" s="1"/>
      <c r="M355" s="1"/>
      <c r="N355" s="1"/>
      <c r="O355" s="1"/>
      <c r="S355" s="6"/>
      <c r="T355" s="1"/>
      <c r="U355" s="1"/>
      <c r="V355" s="1"/>
      <c r="W355" s="1"/>
    </row>
    <row r="356" spans="2:23" x14ac:dyDescent="0.5">
      <c r="B356" s="6"/>
      <c r="C356" s="1"/>
      <c r="D356" s="1"/>
      <c r="E356" s="1"/>
      <c r="F356" s="1"/>
      <c r="G356" s="1"/>
      <c r="J356" s="110"/>
      <c r="K356" s="6"/>
      <c r="L356" s="1"/>
      <c r="M356" s="1"/>
      <c r="N356" s="1"/>
      <c r="O356" s="1"/>
      <c r="S356" s="6"/>
      <c r="T356" s="1"/>
      <c r="U356" s="1"/>
      <c r="V356" s="1"/>
      <c r="W356" s="1"/>
    </row>
    <row r="357" spans="2:23" x14ac:dyDescent="0.5">
      <c r="B357" s="6"/>
      <c r="C357" s="1"/>
      <c r="D357" s="1"/>
      <c r="E357" s="1"/>
      <c r="F357" s="1"/>
      <c r="G357" s="1"/>
      <c r="J357" s="110"/>
      <c r="K357" s="6"/>
      <c r="L357" s="1"/>
      <c r="M357" s="1"/>
      <c r="N357" s="1"/>
      <c r="O357" s="1"/>
      <c r="S357" s="6"/>
      <c r="T357" s="1"/>
      <c r="U357" s="1"/>
      <c r="V357" s="1"/>
      <c r="W357" s="1"/>
    </row>
    <row r="358" spans="2:23" x14ac:dyDescent="0.5">
      <c r="B358" s="6"/>
      <c r="C358" s="1"/>
      <c r="D358" s="1"/>
      <c r="E358" s="1"/>
      <c r="F358" s="1"/>
      <c r="G358" s="1"/>
      <c r="J358" s="110"/>
      <c r="K358" s="6"/>
      <c r="L358" s="1"/>
      <c r="M358" s="1"/>
      <c r="N358" s="1"/>
      <c r="O358" s="1"/>
      <c r="S358" s="6"/>
      <c r="T358" s="1"/>
      <c r="U358" s="1"/>
      <c r="V358" s="1"/>
      <c r="W358" s="1"/>
    </row>
    <row r="359" spans="2:23" x14ac:dyDescent="0.5">
      <c r="B359" s="6"/>
      <c r="C359" s="1"/>
      <c r="D359" s="1"/>
      <c r="E359" s="1"/>
      <c r="F359" s="1"/>
      <c r="G359" s="1"/>
      <c r="J359" s="110"/>
      <c r="K359" s="6"/>
      <c r="L359" s="1"/>
      <c r="M359" s="1"/>
      <c r="N359" s="1"/>
      <c r="O359" s="1"/>
      <c r="S359" s="6"/>
      <c r="T359" s="1"/>
      <c r="U359" s="1"/>
      <c r="V359" s="1"/>
      <c r="W359" s="1"/>
    </row>
    <row r="360" spans="2:23" x14ac:dyDescent="0.5">
      <c r="B360" s="6"/>
      <c r="C360" s="1"/>
      <c r="D360" s="1"/>
      <c r="E360" s="1"/>
      <c r="F360" s="1"/>
      <c r="G360" s="1"/>
      <c r="J360" s="110"/>
      <c r="K360" s="6"/>
      <c r="L360" s="1"/>
      <c r="M360" s="1"/>
      <c r="N360" s="1"/>
      <c r="O360" s="1"/>
      <c r="S360" s="6"/>
      <c r="T360" s="1"/>
      <c r="U360" s="1"/>
      <c r="V360" s="1"/>
      <c r="W360" s="1"/>
    </row>
    <row r="361" spans="2:23" x14ac:dyDescent="0.5">
      <c r="B361" s="6"/>
      <c r="C361" s="1"/>
      <c r="D361" s="1"/>
      <c r="E361" s="1"/>
      <c r="F361" s="1"/>
      <c r="G361" s="1"/>
      <c r="J361" s="110"/>
      <c r="K361" s="6"/>
      <c r="L361" s="1"/>
      <c r="M361" s="1"/>
      <c r="N361" s="1"/>
      <c r="O361" s="1"/>
      <c r="S361" s="6"/>
      <c r="T361" s="1"/>
      <c r="U361" s="1"/>
      <c r="V361" s="1"/>
      <c r="W361" s="1"/>
    </row>
    <row r="362" spans="2:23" x14ac:dyDescent="0.5">
      <c r="B362" s="6"/>
      <c r="C362" s="1"/>
      <c r="D362" s="1"/>
      <c r="E362" s="1"/>
      <c r="F362" s="1"/>
      <c r="G362" s="1"/>
      <c r="J362" s="110"/>
      <c r="K362" s="6"/>
      <c r="L362" s="1"/>
      <c r="M362" s="1"/>
      <c r="N362" s="1"/>
      <c r="O362" s="1"/>
      <c r="S362" s="6"/>
      <c r="T362" s="1"/>
      <c r="U362" s="1"/>
      <c r="V362" s="1"/>
      <c r="W362" s="1"/>
    </row>
    <row r="363" spans="2:23" x14ac:dyDescent="0.5">
      <c r="B363" s="6"/>
      <c r="C363" s="1"/>
      <c r="D363" s="1"/>
      <c r="E363" s="1"/>
      <c r="F363" s="1"/>
      <c r="G363" s="1"/>
      <c r="J363" s="110"/>
      <c r="K363" s="6"/>
      <c r="L363" s="1"/>
      <c r="M363" s="1"/>
      <c r="N363" s="1"/>
      <c r="O363" s="1"/>
      <c r="S363" s="6"/>
      <c r="T363" s="1"/>
      <c r="U363" s="1"/>
      <c r="V363" s="1"/>
      <c r="W363" s="1"/>
    </row>
    <row r="364" spans="2:23" x14ac:dyDescent="0.5">
      <c r="B364" s="6"/>
      <c r="C364" s="1"/>
      <c r="D364" s="1"/>
      <c r="E364" s="1"/>
      <c r="F364" s="1"/>
      <c r="G364" s="1"/>
      <c r="J364" s="110"/>
      <c r="K364" s="6"/>
      <c r="L364" s="1"/>
      <c r="M364" s="1"/>
      <c r="N364" s="1"/>
      <c r="O364" s="1"/>
      <c r="S364" s="6"/>
      <c r="T364" s="1"/>
      <c r="U364" s="1"/>
      <c r="V364" s="1"/>
      <c r="W364" s="1"/>
    </row>
    <row r="365" spans="2:23" x14ac:dyDescent="0.5">
      <c r="B365" s="6"/>
      <c r="C365" s="1"/>
      <c r="D365" s="1"/>
      <c r="E365" s="1"/>
      <c r="F365" s="1"/>
      <c r="G365" s="1"/>
      <c r="J365" s="110"/>
      <c r="K365" s="6"/>
      <c r="L365" s="1"/>
      <c r="M365" s="1"/>
      <c r="N365" s="1"/>
      <c r="O365" s="1"/>
      <c r="S365" s="6"/>
      <c r="T365" s="1"/>
      <c r="U365" s="1"/>
      <c r="V365" s="1"/>
      <c r="W365" s="1"/>
    </row>
    <row r="366" spans="2:23" x14ac:dyDescent="0.5">
      <c r="B366" s="6"/>
      <c r="C366" s="1"/>
      <c r="D366" s="1"/>
      <c r="E366" s="1"/>
      <c r="F366" s="1"/>
      <c r="G366" s="1"/>
      <c r="J366" s="110"/>
      <c r="K366" s="6"/>
      <c r="L366" s="1"/>
      <c r="M366" s="1"/>
      <c r="N366" s="1"/>
      <c r="O366" s="1"/>
      <c r="S366" s="6"/>
      <c r="T366" s="1"/>
      <c r="U366" s="1"/>
      <c r="V366" s="1"/>
      <c r="W366" s="1"/>
    </row>
    <row r="367" spans="2:23" x14ac:dyDescent="0.5">
      <c r="B367" s="6"/>
      <c r="C367" s="1"/>
      <c r="D367" s="1"/>
      <c r="E367" s="1"/>
      <c r="F367" s="1"/>
      <c r="G367" s="1"/>
      <c r="J367" s="110"/>
      <c r="K367" s="6"/>
      <c r="L367" s="1"/>
      <c r="M367" s="1"/>
      <c r="N367" s="1"/>
      <c r="O367" s="1"/>
      <c r="S367" s="6"/>
      <c r="T367" s="1"/>
      <c r="U367" s="1"/>
      <c r="V367" s="1"/>
      <c r="W367" s="1"/>
    </row>
    <row r="368" spans="2:23" x14ac:dyDescent="0.5">
      <c r="B368" s="6"/>
      <c r="C368" s="1"/>
      <c r="D368" s="1"/>
      <c r="E368" s="1"/>
      <c r="F368" s="1"/>
      <c r="G368" s="1"/>
      <c r="J368" s="110"/>
      <c r="K368" s="6"/>
      <c r="L368" s="1"/>
      <c r="M368" s="1"/>
      <c r="N368" s="1"/>
      <c r="O368" s="1"/>
      <c r="S368" s="6"/>
      <c r="T368" s="1"/>
      <c r="U368" s="1"/>
      <c r="V368" s="1"/>
      <c r="W368" s="1"/>
    </row>
    <row r="369" spans="2:23" x14ac:dyDescent="0.5">
      <c r="B369" s="6"/>
      <c r="C369" s="1"/>
      <c r="D369" s="1"/>
      <c r="E369" s="1"/>
      <c r="F369" s="1"/>
      <c r="G369" s="1"/>
      <c r="J369" s="110"/>
      <c r="K369" s="6"/>
      <c r="L369" s="1"/>
      <c r="M369" s="1"/>
      <c r="N369" s="1"/>
      <c r="O369" s="1"/>
      <c r="S369" s="6"/>
      <c r="T369" s="1"/>
      <c r="U369" s="1"/>
      <c r="V369" s="1"/>
      <c r="W369" s="1"/>
    </row>
    <row r="370" spans="2:23" x14ac:dyDescent="0.5">
      <c r="B370" s="6"/>
      <c r="C370" s="1"/>
      <c r="D370" s="1"/>
      <c r="E370" s="1"/>
      <c r="F370" s="1"/>
      <c r="G370" s="1"/>
      <c r="J370" s="110"/>
      <c r="K370" s="6"/>
      <c r="L370" s="1"/>
      <c r="M370" s="1"/>
      <c r="N370" s="1"/>
      <c r="O370" s="1"/>
      <c r="S370" s="6"/>
      <c r="T370" s="1"/>
      <c r="U370" s="1"/>
      <c r="V370" s="1"/>
      <c r="W370" s="1"/>
    </row>
    <row r="371" spans="2:23" x14ac:dyDescent="0.5">
      <c r="B371" s="6"/>
      <c r="C371" s="1"/>
      <c r="D371" s="1"/>
      <c r="E371" s="1"/>
      <c r="F371" s="1"/>
      <c r="G371" s="1"/>
      <c r="J371" s="110"/>
      <c r="K371" s="6"/>
      <c r="L371" s="1"/>
      <c r="M371" s="1"/>
      <c r="N371" s="1"/>
      <c r="O371" s="1"/>
      <c r="S371" s="6"/>
      <c r="T371" s="1"/>
      <c r="U371" s="1"/>
      <c r="V371" s="1"/>
      <c r="W371" s="1"/>
    </row>
    <row r="372" spans="2:23" x14ac:dyDescent="0.5">
      <c r="B372" s="6"/>
      <c r="C372" s="1"/>
      <c r="D372" s="1"/>
      <c r="E372" s="1"/>
      <c r="F372" s="1"/>
      <c r="G372" s="1"/>
      <c r="J372" s="110"/>
      <c r="K372" s="6"/>
      <c r="L372" s="1"/>
      <c r="M372" s="1"/>
      <c r="N372" s="1"/>
      <c r="O372" s="1"/>
      <c r="S372" s="6"/>
      <c r="T372" s="1"/>
      <c r="U372" s="1"/>
      <c r="V372" s="1"/>
      <c r="W372" s="1"/>
    </row>
    <row r="373" spans="2:23" x14ac:dyDescent="0.5">
      <c r="B373" s="6"/>
      <c r="C373" s="1"/>
      <c r="D373" s="1"/>
      <c r="E373" s="1"/>
      <c r="F373" s="1"/>
      <c r="G373" s="1"/>
      <c r="J373" s="110"/>
      <c r="K373" s="6"/>
      <c r="L373" s="1"/>
      <c r="M373" s="1"/>
      <c r="N373" s="1"/>
      <c r="O373" s="1"/>
      <c r="S373" s="6"/>
      <c r="T373" s="1"/>
      <c r="U373" s="1"/>
      <c r="V373" s="1"/>
      <c r="W373" s="1"/>
    </row>
    <row r="374" spans="2:23" x14ac:dyDescent="0.5">
      <c r="B374" s="6"/>
      <c r="C374" s="1"/>
      <c r="D374" s="1"/>
      <c r="E374" s="1"/>
      <c r="F374" s="1"/>
      <c r="G374" s="1"/>
      <c r="J374" s="110"/>
      <c r="K374" s="6"/>
      <c r="L374" s="1"/>
      <c r="M374" s="1"/>
      <c r="N374" s="1"/>
      <c r="O374" s="1"/>
      <c r="S374" s="6"/>
      <c r="T374" s="1"/>
      <c r="U374" s="1"/>
      <c r="V374" s="1"/>
      <c r="W374" s="1"/>
    </row>
    <row r="375" spans="2:23" x14ac:dyDescent="0.5">
      <c r="B375" s="6"/>
      <c r="C375" s="1"/>
      <c r="D375" s="1"/>
      <c r="E375" s="1"/>
      <c r="F375" s="1"/>
      <c r="G375" s="1"/>
      <c r="J375" s="110"/>
      <c r="K375" s="6"/>
      <c r="L375" s="1"/>
      <c r="M375" s="1"/>
      <c r="N375" s="1"/>
      <c r="O375" s="1"/>
      <c r="S375" s="6"/>
      <c r="T375" s="1"/>
      <c r="U375" s="1"/>
      <c r="V375" s="1"/>
      <c r="W375" s="1"/>
    </row>
    <row r="376" spans="2:23" x14ac:dyDescent="0.5">
      <c r="B376" s="6"/>
      <c r="C376" s="1"/>
      <c r="D376" s="1"/>
      <c r="E376" s="1"/>
      <c r="F376" s="1"/>
      <c r="G376" s="1"/>
      <c r="J376" s="110"/>
      <c r="K376" s="6"/>
      <c r="L376" s="1"/>
      <c r="M376" s="1"/>
      <c r="N376" s="1"/>
      <c r="O376" s="1"/>
      <c r="S376" s="6"/>
      <c r="T376" s="1"/>
      <c r="U376" s="1"/>
      <c r="V376" s="1"/>
      <c r="W376" s="1"/>
    </row>
    <row r="377" spans="2:23" x14ac:dyDescent="0.5">
      <c r="B377" s="6"/>
      <c r="C377" s="1"/>
      <c r="D377" s="1"/>
      <c r="E377" s="1"/>
      <c r="F377" s="1"/>
      <c r="G377" s="1"/>
      <c r="J377" s="110"/>
      <c r="K377" s="6"/>
      <c r="L377" s="1"/>
      <c r="M377" s="1"/>
      <c r="N377" s="1"/>
      <c r="O377" s="1"/>
      <c r="S377" s="6"/>
      <c r="T377" s="1"/>
      <c r="U377" s="1"/>
      <c r="V377" s="1"/>
      <c r="W377" s="1"/>
    </row>
    <row r="378" spans="2:23" x14ac:dyDescent="0.5">
      <c r="B378" s="6"/>
      <c r="C378" s="1"/>
      <c r="D378" s="1"/>
      <c r="E378" s="1"/>
      <c r="F378" s="1"/>
      <c r="G378" s="1"/>
      <c r="J378" s="110"/>
      <c r="K378" s="6"/>
      <c r="L378" s="1"/>
      <c r="M378" s="1"/>
      <c r="N378" s="1"/>
      <c r="O378" s="1"/>
      <c r="S378" s="6"/>
      <c r="T378" s="1"/>
      <c r="U378" s="1"/>
      <c r="V378" s="1"/>
      <c r="W378" s="1"/>
    </row>
    <row r="379" spans="2:23" x14ac:dyDescent="0.5">
      <c r="B379" s="6"/>
      <c r="C379" s="1"/>
      <c r="D379" s="1"/>
      <c r="E379" s="1"/>
      <c r="F379" s="1"/>
      <c r="G379" s="1"/>
      <c r="J379" s="110"/>
      <c r="K379" s="6"/>
      <c r="L379" s="1"/>
      <c r="M379" s="1"/>
      <c r="N379" s="1"/>
      <c r="O379" s="1"/>
      <c r="S379" s="6"/>
      <c r="T379" s="1"/>
      <c r="U379" s="1"/>
      <c r="V379" s="1"/>
      <c r="W379" s="1"/>
    </row>
    <row r="380" spans="2:23" x14ac:dyDescent="0.5">
      <c r="B380" s="6"/>
      <c r="C380" s="1"/>
      <c r="D380" s="1"/>
      <c r="E380" s="1"/>
      <c r="F380" s="1"/>
      <c r="G380" s="1"/>
      <c r="J380" s="110"/>
      <c r="K380" s="6"/>
      <c r="L380" s="1"/>
      <c r="M380" s="1"/>
      <c r="N380" s="1"/>
      <c r="O380" s="1"/>
      <c r="S380" s="6"/>
      <c r="T380" s="1"/>
      <c r="U380" s="1"/>
      <c r="V380" s="1"/>
      <c r="W380" s="1"/>
    </row>
    <row r="381" spans="2:23" x14ac:dyDescent="0.5">
      <c r="B381" s="6"/>
      <c r="C381" s="1"/>
      <c r="D381" s="1"/>
      <c r="E381" s="1"/>
      <c r="F381" s="1"/>
      <c r="G381" s="1"/>
      <c r="J381" s="111"/>
      <c r="K381" s="6"/>
      <c r="L381" s="1"/>
      <c r="S381" s="6"/>
      <c r="T381" s="1"/>
    </row>
    <row r="382" spans="2:23" x14ac:dyDescent="0.5">
      <c r="B382" s="6"/>
      <c r="C382" s="1"/>
      <c r="D382" s="1"/>
      <c r="E382" s="1"/>
      <c r="F382" s="1"/>
      <c r="G382" s="1"/>
      <c r="J382" s="111"/>
      <c r="K382" s="6"/>
      <c r="L382" s="1"/>
      <c r="S382" s="6"/>
      <c r="T382" s="1"/>
    </row>
    <row r="383" spans="2:23" x14ac:dyDescent="0.5">
      <c r="B383" s="6"/>
      <c r="C383" s="1"/>
      <c r="D383" s="1"/>
      <c r="E383" s="1"/>
      <c r="F383" s="1"/>
      <c r="G383" s="1"/>
      <c r="J383" s="111"/>
      <c r="K383" s="6"/>
      <c r="L383" s="1"/>
      <c r="S383" s="6"/>
      <c r="T383" s="1"/>
    </row>
    <row r="384" spans="2:23" x14ac:dyDescent="0.5">
      <c r="B384" s="6"/>
      <c r="C384" s="1"/>
      <c r="D384" s="1"/>
      <c r="E384" s="1"/>
      <c r="F384" s="1"/>
      <c r="G384" s="1"/>
      <c r="J384" s="111"/>
      <c r="K384" s="6"/>
      <c r="L384" s="1"/>
      <c r="S384" s="6"/>
      <c r="T384" s="1"/>
    </row>
    <row r="385" spans="2:20" x14ac:dyDescent="0.5">
      <c r="B385" s="6"/>
      <c r="C385" s="1"/>
      <c r="D385" s="1"/>
      <c r="E385" s="1"/>
      <c r="F385" s="1"/>
      <c r="G385" s="1"/>
      <c r="J385" s="111"/>
      <c r="K385" s="6"/>
      <c r="L385" s="1"/>
      <c r="S385" s="6"/>
      <c r="T385" s="1"/>
    </row>
    <row r="386" spans="2:20" x14ac:dyDescent="0.5">
      <c r="B386" s="6"/>
      <c r="C386" s="1"/>
      <c r="D386" s="1"/>
      <c r="E386" s="1"/>
      <c r="F386" s="1"/>
      <c r="G386" s="1"/>
      <c r="J386" s="111"/>
      <c r="K386" s="6"/>
      <c r="L386" s="1"/>
      <c r="S386" s="6"/>
      <c r="T386" s="1"/>
    </row>
    <row r="387" spans="2:20" x14ac:dyDescent="0.5">
      <c r="B387" s="6"/>
      <c r="C387" s="1"/>
      <c r="D387" s="1"/>
      <c r="E387" s="1"/>
      <c r="F387" s="1"/>
      <c r="G387" s="1"/>
      <c r="J387" s="111"/>
      <c r="K387" s="6"/>
      <c r="L387" s="1"/>
      <c r="S387" s="6"/>
      <c r="T387" s="1"/>
    </row>
    <row r="388" spans="2:20" x14ac:dyDescent="0.5">
      <c r="B388" s="6"/>
      <c r="C388" s="1"/>
      <c r="D388" s="1"/>
      <c r="E388" s="1"/>
      <c r="F388" s="1"/>
      <c r="G388" s="1"/>
      <c r="J388" s="111"/>
      <c r="K388" s="6"/>
      <c r="L388" s="1"/>
      <c r="S388" s="6"/>
      <c r="T388" s="1"/>
    </row>
    <row r="389" spans="2:20" x14ac:dyDescent="0.5">
      <c r="B389" s="6"/>
      <c r="C389" s="1"/>
      <c r="D389" s="1"/>
      <c r="E389" s="1"/>
      <c r="F389" s="1"/>
      <c r="G389" s="1"/>
      <c r="J389" s="111"/>
      <c r="K389" s="6"/>
      <c r="L389" s="1"/>
      <c r="S389" s="6"/>
      <c r="T389" s="1"/>
    </row>
    <row r="390" spans="2:20" x14ac:dyDescent="0.5">
      <c r="B390" s="6"/>
      <c r="C390" s="1"/>
      <c r="D390" s="1"/>
      <c r="E390" s="1"/>
      <c r="F390" s="1"/>
      <c r="G390" s="1"/>
      <c r="J390" s="111"/>
      <c r="K390" s="6"/>
      <c r="L390" s="1"/>
      <c r="S390" s="6"/>
      <c r="T390" s="1"/>
    </row>
    <row r="391" spans="2:20" x14ac:dyDescent="0.5">
      <c r="B391" s="6"/>
      <c r="C391" s="1"/>
      <c r="D391" s="1"/>
      <c r="E391" s="1"/>
      <c r="F391" s="1"/>
      <c r="G391" s="1"/>
      <c r="J391" s="111"/>
      <c r="K391" s="6"/>
      <c r="L391" s="1"/>
      <c r="S391" s="6"/>
      <c r="T391" s="1"/>
    </row>
    <row r="392" spans="2:20" x14ac:dyDescent="0.5">
      <c r="B392" s="6"/>
      <c r="C392" s="1"/>
      <c r="D392" s="1"/>
      <c r="E392" s="1"/>
      <c r="F392" s="1"/>
      <c r="G392" s="1"/>
      <c r="J392" s="111"/>
      <c r="K392" s="6"/>
      <c r="L392" s="1"/>
      <c r="S392" s="6"/>
      <c r="T392" s="1"/>
    </row>
    <row r="393" spans="2:20" x14ac:dyDescent="0.5">
      <c r="B393" s="6"/>
      <c r="C393" s="1"/>
      <c r="D393" s="1"/>
      <c r="E393" s="1"/>
      <c r="F393" s="1"/>
      <c r="G393" s="1"/>
      <c r="J393" s="111"/>
      <c r="K393" s="6"/>
      <c r="L393" s="1"/>
      <c r="S393" s="6"/>
      <c r="T393" s="1"/>
    </row>
    <row r="394" spans="2:20" x14ac:dyDescent="0.5">
      <c r="B394" s="6"/>
      <c r="C394" s="1"/>
      <c r="D394" s="1"/>
      <c r="E394" s="1"/>
      <c r="F394" s="1"/>
      <c r="G394" s="1"/>
      <c r="J394" s="111"/>
      <c r="K394" s="6"/>
      <c r="L394" s="1"/>
      <c r="S394" s="6"/>
      <c r="T394" s="1"/>
    </row>
    <row r="395" spans="2:20" x14ac:dyDescent="0.5">
      <c r="B395" s="6"/>
      <c r="C395" s="1"/>
      <c r="D395" s="1"/>
      <c r="E395" s="1"/>
      <c r="F395" s="1"/>
      <c r="G395" s="1"/>
      <c r="J395" s="111"/>
      <c r="K395" s="6"/>
      <c r="L395" s="1"/>
      <c r="S395" s="6"/>
      <c r="T395" s="1"/>
    </row>
    <row r="396" spans="2:20" x14ac:dyDescent="0.5">
      <c r="B396" s="6"/>
      <c r="C396" s="1"/>
      <c r="D396" s="1"/>
      <c r="E396" s="1"/>
      <c r="F396" s="1"/>
      <c r="G396" s="1"/>
      <c r="J396" s="111"/>
      <c r="K396" s="6"/>
      <c r="L396" s="1"/>
      <c r="S396" s="6"/>
      <c r="T396" s="1"/>
    </row>
    <row r="397" spans="2:20" x14ac:dyDescent="0.5">
      <c r="B397" s="6"/>
      <c r="C397" s="1"/>
      <c r="D397" s="1"/>
      <c r="E397" s="1"/>
      <c r="F397" s="1"/>
      <c r="G397" s="1"/>
      <c r="J397" s="111"/>
      <c r="K397" s="6"/>
      <c r="L397" s="1"/>
      <c r="S397" s="6"/>
      <c r="T397" s="1"/>
    </row>
    <row r="398" spans="2:20" x14ac:dyDescent="0.5">
      <c r="B398" s="6"/>
      <c r="C398" s="1"/>
      <c r="D398" s="1"/>
      <c r="E398" s="1"/>
      <c r="F398" s="1"/>
      <c r="G398" s="1"/>
      <c r="J398" s="111"/>
      <c r="K398" s="6"/>
      <c r="L398" s="1"/>
      <c r="S398" s="6"/>
      <c r="T398" s="1"/>
    </row>
    <row r="399" spans="2:20" x14ac:dyDescent="0.5">
      <c r="B399" s="6"/>
      <c r="C399" s="1"/>
      <c r="D399" s="1"/>
      <c r="E399" s="1"/>
      <c r="F399" s="1"/>
      <c r="G399" s="1"/>
      <c r="J399" s="111"/>
      <c r="K399" s="6"/>
      <c r="L399" s="1"/>
      <c r="S399" s="6"/>
      <c r="T399" s="1"/>
    </row>
    <row r="400" spans="2:20" x14ac:dyDescent="0.5">
      <c r="B400" s="6"/>
      <c r="C400" s="1"/>
      <c r="D400" s="1"/>
      <c r="E400" s="1"/>
      <c r="F400" s="1"/>
      <c r="G400" s="1"/>
      <c r="J400" s="111"/>
      <c r="K400" s="6"/>
      <c r="L400" s="1"/>
      <c r="S400" s="6"/>
      <c r="T400" s="1"/>
    </row>
    <row r="401" spans="2:20" x14ac:dyDescent="0.5">
      <c r="B401" s="6"/>
      <c r="C401" s="1"/>
      <c r="D401" s="1"/>
      <c r="E401" s="1"/>
      <c r="F401" s="1"/>
      <c r="G401" s="1"/>
      <c r="J401" s="111"/>
      <c r="K401" s="6"/>
      <c r="L401" s="1"/>
      <c r="S401" s="6"/>
      <c r="T401" s="1"/>
    </row>
    <row r="402" spans="2:20" x14ac:dyDescent="0.5">
      <c r="B402" s="6"/>
      <c r="C402" s="1"/>
      <c r="D402" s="1"/>
      <c r="E402" s="1"/>
      <c r="F402" s="1"/>
      <c r="G402" s="1"/>
      <c r="J402" s="111"/>
      <c r="K402" s="6"/>
      <c r="L402" s="1"/>
      <c r="S402" s="6"/>
      <c r="T402" s="1"/>
    </row>
    <row r="403" spans="2:20" x14ac:dyDescent="0.5">
      <c r="B403" s="6"/>
      <c r="C403" s="1"/>
      <c r="D403" s="1"/>
      <c r="E403" s="1"/>
      <c r="F403" s="1"/>
      <c r="G403" s="1"/>
      <c r="J403" s="111"/>
      <c r="K403" s="6"/>
      <c r="L403" s="1"/>
      <c r="S403" s="6"/>
      <c r="T403" s="1"/>
    </row>
    <row r="404" spans="2:20" x14ac:dyDescent="0.5">
      <c r="B404" s="6"/>
      <c r="C404" s="1"/>
      <c r="D404" s="1"/>
      <c r="E404" s="1"/>
      <c r="F404" s="1"/>
      <c r="G404" s="1"/>
      <c r="J404" s="111"/>
      <c r="K404" s="6"/>
      <c r="L404" s="1"/>
      <c r="S404" s="6"/>
      <c r="T404" s="1"/>
    </row>
    <row r="405" spans="2:20" x14ac:dyDescent="0.5">
      <c r="B405" s="6"/>
      <c r="C405" s="1"/>
      <c r="D405" s="1"/>
      <c r="E405" s="1"/>
      <c r="F405" s="1"/>
      <c r="G405" s="1"/>
      <c r="J405" s="111"/>
      <c r="K405" s="6"/>
      <c r="L405" s="1"/>
      <c r="S405" s="6"/>
      <c r="T405" s="1"/>
    </row>
    <row r="406" spans="2:20" x14ac:dyDescent="0.5">
      <c r="B406" s="6"/>
      <c r="C406" s="1"/>
      <c r="D406" s="1"/>
      <c r="E406" s="1"/>
      <c r="F406" s="1"/>
      <c r="G406" s="1"/>
      <c r="J406" s="111"/>
      <c r="K406" s="6"/>
      <c r="L406" s="1"/>
      <c r="S406" s="6"/>
      <c r="T406" s="1"/>
    </row>
    <row r="407" spans="2:20" x14ac:dyDescent="0.5">
      <c r="B407" s="6"/>
      <c r="C407" s="1"/>
      <c r="D407" s="1"/>
      <c r="E407" s="1"/>
      <c r="F407" s="1"/>
      <c r="G407" s="1"/>
      <c r="J407" s="111"/>
      <c r="K407" s="6"/>
      <c r="L407" s="1"/>
      <c r="S407" s="6"/>
      <c r="T407" s="1"/>
    </row>
    <row r="408" spans="2:20" x14ac:dyDescent="0.5">
      <c r="B408" s="6"/>
      <c r="C408" s="1"/>
      <c r="D408" s="1"/>
      <c r="E408" s="1"/>
      <c r="F408" s="1"/>
      <c r="G408" s="1"/>
      <c r="J408" s="111"/>
      <c r="K408" s="6"/>
      <c r="L408" s="1"/>
      <c r="S408" s="6"/>
      <c r="T408" s="1"/>
    </row>
    <row r="409" spans="2:20" x14ac:dyDescent="0.5">
      <c r="B409" s="6"/>
      <c r="C409" s="1"/>
      <c r="D409" s="1"/>
      <c r="E409" s="1"/>
      <c r="F409" s="1"/>
      <c r="G409" s="1"/>
      <c r="J409" s="111"/>
      <c r="K409" s="6"/>
      <c r="L409" s="1"/>
      <c r="S409" s="6"/>
      <c r="T409" s="1"/>
    </row>
    <row r="410" spans="2:20" x14ac:dyDescent="0.5">
      <c r="B410" s="6"/>
      <c r="C410" s="1"/>
      <c r="D410" s="1"/>
      <c r="E410" s="1"/>
      <c r="F410" s="1"/>
      <c r="G410" s="1"/>
      <c r="J410" s="111"/>
      <c r="K410" s="6"/>
      <c r="L410" s="1"/>
      <c r="S410" s="6"/>
      <c r="T410" s="1"/>
    </row>
    <row r="411" spans="2:20" x14ac:dyDescent="0.5">
      <c r="B411" s="6"/>
      <c r="C411" s="1"/>
      <c r="D411" s="1"/>
      <c r="E411" s="1"/>
      <c r="F411" s="1"/>
      <c r="G411" s="1"/>
      <c r="J411" s="111"/>
      <c r="K411" s="6"/>
      <c r="L411" s="1"/>
      <c r="S411" s="6"/>
      <c r="T411" s="1"/>
    </row>
    <row r="412" spans="2:20" x14ac:dyDescent="0.5">
      <c r="B412" s="6"/>
      <c r="C412" s="1"/>
      <c r="D412" s="1"/>
      <c r="E412" s="1"/>
      <c r="F412" s="1"/>
      <c r="G412" s="1"/>
      <c r="J412" s="111"/>
      <c r="K412" s="6"/>
      <c r="L412" s="1"/>
      <c r="S412" s="6"/>
      <c r="T412" s="1"/>
    </row>
    <row r="413" spans="2:20" x14ac:dyDescent="0.5">
      <c r="B413" s="6"/>
      <c r="C413" s="1"/>
      <c r="D413" s="1"/>
      <c r="E413" s="1"/>
      <c r="F413" s="1"/>
      <c r="G413" s="1"/>
      <c r="J413" s="111"/>
      <c r="K413" s="6"/>
      <c r="L413" s="1"/>
      <c r="S413" s="6"/>
      <c r="T413" s="1"/>
    </row>
    <row r="414" spans="2:20" x14ac:dyDescent="0.5">
      <c r="B414" s="6"/>
      <c r="C414" s="1"/>
      <c r="D414" s="1"/>
      <c r="E414" s="1"/>
      <c r="F414" s="1"/>
      <c r="G414" s="1"/>
      <c r="J414" s="111"/>
      <c r="K414" s="6"/>
      <c r="L414" s="1"/>
      <c r="S414" s="6"/>
      <c r="T414" s="1"/>
    </row>
    <row r="415" spans="2:20" x14ac:dyDescent="0.5">
      <c r="B415" s="6"/>
      <c r="C415" s="1"/>
      <c r="D415" s="1"/>
      <c r="E415" s="1"/>
      <c r="F415" s="1"/>
      <c r="G415" s="1"/>
      <c r="J415" s="111"/>
      <c r="K415" s="6"/>
      <c r="L415" s="1"/>
      <c r="S415" s="6"/>
      <c r="T415" s="1"/>
    </row>
    <row r="416" spans="2:20" x14ac:dyDescent="0.5">
      <c r="B416" s="6"/>
      <c r="C416" s="1"/>
      <c r="D416" s="1"/>
      <c r="E416" s="1"/>
      <c r="F416" s="1"/>
      <c r="G416" s="1"/>
      <c r="J416" s="111"/>
      <c r="K416" s="6"/>
      <c r="L416" s="1"/>
      <c r="S416" s="6"/>
      <c r="T416" s="1"/>
    </row>
    <row r="417" spans="2:20" x14ac:dyDescent="0.5">
      <c r="B417" s="6"/>
      <c r="C417" s="1"/>
      <c r="D417" s="1"/>
      <c r="E417" s="1"/>
      <c r="F417" s="1"/>
      <c r="G417" s="1"/>
      <c r="J417" s="111"/>
      <c r="K417" s="6"/>
      <c r="L417" s="1"/>
      <c r="S417" s="6"/>
      <c r="T417" s="1"/>
    </row>
    <row r="418" spans="2:20" x14ac:dyDescent="0.5">
      <c r="B418" s="6"/>
      <c r="C418" s="1"/>
      <c r="D418" s="1"/>
      <c r="E418" s="1"/>
      <c r="F418" s="1"/>
      <c r="G418" s="1"/>
      <c r="J418" s="111"/>
      <c r="K418" s="6"/>
      <c r="L418" s="1"/>
      <c r="S418" s="6"/>
      <c r="T418" s="1"/>
    </row>
    <row r="419" spans="2:20" x14ac:dyDescent="0.5">
      <c r="B419" s="6"/>
      <c r="C419" s="1"/>
      <c r="D419" s="1"/>
      <c r="E419" s="1"/>
      <c r="F419" s="1"/>
      <c r="G419" s="1"/>
      <c r="J419" s="111"/>
      <c r="K419" s="6"/>
      <c r="L419" s="1"/>
      <c r="S419" s="6"/>
      <c r="T419" s="1"/>
    </row>
    <row r="420" spans="2:20" x14ac:dyDescent="0.5">
      <c r="B420" s="6"/>
      <c r="C420" s="1"/>
      <c r="D420" s="1"/>
      <c r="E420" s="1"/>
      <c r="F420" s="1"/>
      <c r="G420" s="1"/>
      <c r="J420" s="111"/>
      <c r="K420" s="6"/>
      <c r="L420" s="1"/>
      <c r="S420" s="6"/>
      <c r="T420" s="1"/>
    </row>
    <row r="421" spans="2:20" x14ac:dyDescent="0.5">
      <c r="B421" s="6"/>
      <c r="C421" s="1"/>
      <c r="D421" s="1"/>
      <c r="E421" s="1"/>
      <c r="F421" s="1"/>
      <c r="G421" s="1"/>
      <c r="J421" s="111"/>
      <c r="K421" s="6"/>
      <c r="L421" s="1"/>
      <c r="S421" s="6"/>
      <c r="T421" s="1"/>
    </row>
    <row r="422" spans="2:20" x14ac:dyDescent="0.5">
      <c r="B422" s="6"/>
      <c r="C422" s="1"/>
      <c r="D422" s="1"/>
      <c r="E422" s="1"/>
      <c r="F422" s="1"/>
      <c r="G422" s="1"/>
      <c r="J422" s="111"/>
      <c r="K422" s="6"/>
      <c r="L422" s="1"/>
      <c r="S422" s="6"/>
      <c r="T422" s="1"/>
    </row>
    <row r="423" spans="2:20" x14ac:dyDescent="0.5">
      <c r="B423" s="6"/>
      <c r="C423" s="1"/>
      <c r="D423" s="1"/>
      <c r="E423" s="1"/>
      <c r="F423" s="1"/>
      <c r="G423" s="1"/>
      <c r="J423" s="111"/>
      <c r="K423" s="6"/>
      <c r="L423" s="1"/>
      <c r="S423" s="6"/>
      <c r="T423" s="1"/>
    </row>
    <row r="424" spans="2:20" x14ac:dyDescent="0.5">
      <c r="B424" s="6"/>
      <c r="C424" s="1"/>
      <c r="D424" s="1"/>
      <c r="E424" s="1"/>
      <c r="F424" s="1"/>
      <c r="G424" s="1"/>
      <c r="J424" s="111"/>
      <c r="K424" s="6"/>
      <c r="L424" s="1"/>
      <c r="S424" s="6"/>
      <c r="T424" s="1"/>
    </row>
    <row r="425" spans="2:20" x14ac:dyDescent="0.5">
      <c r="B425" s="6"/>
      <c r="C425" s="1"/>
      <c r="D425" s="1"/>
      <c r="E425" s="1"/>
      <c r="F425" s="1"/>
      <c r="G425" s="1"/>
      <c r="J425" s="111"/>
      <c r="K425" s="6"/>
      <c r="L425" s="1"/>
      <c r="S425" s="6"/>
      <c r="T425" s="1"/>
    </row>
    <row r="426" spans="2:20" x14ac:dyDescent="0.5">
      <c r="B426" s="6"/>
      <c r="C426" s="1"/>
      <c r="D426" s="1"/>
      <c r="E426" s="1"/>
      <c r="F426" s="1"/>
      <c r="G426" s="1"/>
      <c r="J426" s="111"/>
      <c r="K426" s="6"/>
      <c r="L426" s="1"/>
      <c r="S426" s="6"/>
      <c r="T426" s="1"/>
    </row>
    <row r="427" spans="2:20" x14ac:dyDescent="0.5">
      <c r="B427" s="6"/>
      <c r="C427" s="1"/>
      <c r="D427" s="1"/>
      <c r="E427" s="1"/>
      <c r="F427" s="1"/>
      <c r="G427" s="1"/>
      <c r="J427" s="111"/>
      <c r="K427" s="6"/>
      <c r="L427" s="1"/>
      <c r="S427" s="6"/>
      <c r="T427" s="1"/>
    </row>
    <row r="428" spans="2:20" x14ac:dyDescent="0.5">
      <c r="B428" s="6"/>
      <c r="C428" s="1"/>
      <c r="D428" s="1"/>
      <c r="E428" s="1"/>
      <c r="F428" s="1"/>
      <c r="G428" s="1"/>
      <c r="J428" s="111"/>
      <c r="K428" s="6"/>
      <c r="L428" s="1"/>
      <c r="S428" s="6"/>
      <c r="T428" s="1"/>
    </row>
    <row r="429" spans="2:20" x14ac:dyDescent="0.5">
      <c r="B429" s="6"/>
      <c r="C429" s="1"/>
      <c r="D429" s="1"/>
      <c r="E429" s="1"/>
      <c r="F429" s="1"/>
      <c r="G429" s="1"/>
      <c r="J429" s="111"/>
      <c r="K429" s="6"/>
      <c r="L429" s="1"/>
      <c r="S429" s="6"/>
      <c r="T429" s="1"/>
    </row>
    <row r="430" spans="2:20" x14ac:dyDescent="0.5">
      <c r="B430" s="6"/>
      <c r="C430" s="1"/>
      <c r="D430" s="1"/>
      <c r="E430" s="1"/>
      <c r="F430" s="1"/>
      <c r="G430" s="1"/>
      <c r="J430" s="111"/>
      <c r="K430" s="6"/>
      <c r="L430" s="1"/>
      <c r="S430" s="6"/>
      <c r="T430" s="1"/>
    </row>
    <row r="431" spans="2:20" x14ac:dyDescent="0.5">
      <c r="B431" s="6"/>
      <c r="C431" s="1"/>
      <c r="D431" s="1"/>
      <c r="E431" s="1"/>
      <c r="F431" s="1"/>
      <c r="G431" s="1"/>
      <c r="J431" s="111"/>
      <c r="K431" s="6"/>
      <c r="L431" s="1"/>
      <c r="S431" s="6"/>
      <c r="T431" s="1"/>
    </row>
    <row r="432" spans="2:20" x14ac:dyDescent="0.5">
      <c r="B432" s="6"/>
      <c r="C432" s="1"/>
      <c r="D432" s="1"/>
      <c r="E432" s="1"/>
      <c r="F432" s="1"/>
      <c r="G432" s="1"/>
      <c r="J432" s="111"/>
      <c r="K432" s="6"/>
      <c r="L432" s="1"/>
      <c r="S432" s="6"/>
      <c r="T432" s="1"/>
    </row>
    <row r="433" spans="2:20" x14ac:dyDescent="0.5">
      <c r="B433" s="6"/>
      <c r="C433" s="1"/>
      <c r="D433" s="1"/>
      <c r="E433" s="1"/>
      <c r="F433" s="1"/>
      <c r="G433" s="1"/>
      <c r="J433" s="111"/>
      <c r="K433" s="6"/>
      <c r="L433" s="1"/>
      <c r="S433" s="6"/>
      <c r="T433" s="1"/>
    </row>
    <row r="434" spans="2:20" x14ac:dyDescent="0.5">
      <c r="B434" s="6"/>
      <c r="C434" s="1"/>
      <c r="D434" s="1"/>
      <c r="E434" s="1"/>
      <c r="F434" s="1"/>
      <c r="G434" s="1"/>
      <c r="J434" s="111"/>
      <c r="K434" s="6"/>
      <c r="L434" s="1"/>
      <c r="S434" s="6"/>
      <c r="T434" s="1"/>
    </row>
    <row r="435" spans="2:20" x14ac:dyDescent="0.5">
      <c r="B435" s="6"/>
      <c r="C435" s="1"/>
      <c r="D435" s="1"/>
      <c r="E435" s="1"/>
      <c r="F435" s="1"/>
      <c r="G435" s="1"/>
      <c r="J435" s="111"/>
      <c r="K435" s="6"/>
      <c r="L435" s="1"/>
      <c r="S435" s="6"/>
      <c r="T435" s="1"/>
    </row>
    <row r="436" spans="2:20" x14ac:dyDescent="0.5">
      <c r="B436" s="6"/>
      <c r="C436" s="1"/>
      <c r="D436" s="1"/>
      <c r="E436" s="1"/>
      <c r="F436" s="1"/>
      <c r="G436" s="1"/>
      <c r="J436" s="111"/>
      <c r="K436" s="6"/>
      <c r="L436" s="1"/>
      <c r="S436" s="6"/>
      <c r="T436" s="1"/>
    </row>
    <row r="437" spans="2:20" x14ac:dyDescent="0.5">
      <c r="B437" s="6"/>
      <c r="C437" s="1"/>
      <c r="D437" s="1"/>
      <c r="E437" s="1"/>
      <c r="F437" s="1"/>
      <c r="G437" s="1"/>
      <c r="J437" s="111"/>
      <c r="K437" s="6"/>
      <c r="L437" s="1"/>
      <c r="S437" s="6"/>
      <c r="T437" s="1"/>
    </row>
    <row r="438" spans="2:20" x14ac:dyDescent="0.5">
      <c r="B438" s="6"/>
      <c r="C438" s="1"/>
      <c r="D438" s="1"/>
      <c r="E438" s="1"/>
      <c r="F438" s="1"/>
      <c r="G438" s="1"/>
      <c r="J438" s="111"/>
      <c r="K438" s="6"/>
      <c r="L438" s="1"/>
      <c r="S438" s="6"/>
      <c r="T438" s="1"/>
    </row>
    <row r="439" spans="2:20" x14ac:dyDescent="0.5">
      <c r="B439" s="6"/>
      <c r="C439" s="1"/>
      <c r="D439" s="1"/>
      <c r="E439" s="1"/>
      <c r="F439" s="1"/>
      <c r="G439" s="1"/>
      <c r="J439" s="111"/>
      <c r="K439" s="6"/>
      <c r="L439" s="1"/>
      <c r="S439" s="6"/>
      <c r="T439" s="1"/>
    </row>
    <row r="440" spans="2:20" x14ac:dyDescent="0.5">
      <c r="B440" s="6"/>
      <c r="C440" s="1"/>
      <c r="D440" s="1"/>
      <c r="E440" s="1"/>
      <c r="F440" s="1"/>
      <c r="G440" s="1"/>
      <c r="J440" s="111"/>
      <c r="K440" s="6"/>
      <c r="L440" s="1"/>
      <c r="S440" s="6"/>
      <c r="T440" s="1"/>
    </row>
    <row r="441" spans="2:20" x14ac:dyDescent="0.5">
      <c r="B441" s="6"/>
      <c r="C441" s="1"/>
      <c r="D441" s="1"/>
      <c r="E441" s="1"/>
      <c r="F441" s="1"/>
      <c r="G441" s="1"/>
      <c r="J441" s="111"/>
      <c r="K441" s="6"/>
      <c r="L441" s="1"/>
      <c r="S441" s="6"/>
      <c r="T441" s="1"/>
    </row>
    <row r="442" spans="2:20" x14ac:dyDescent="0.5">
      <c r="B442" s="6"/>
      <c r="C442" s="1"/>
      <c r="D442" s="1"/>
      <c r="E442" s="1"/>
      <c r="F442" s="1"/>
      <c r="G442" s="1"/>
      <c r="J442" s="111"/>
      <c r="K442" s="6"/>
      <c r="L442" s="1"/>
      <c r="S442" s="6"/>
      <c r="T442" s="1"/>
    </row>
    <row r="443" spans="2:20" x14ac:dyDescent="0.5">
      <c r="B443" s="6"/>
      <c r="C443" s="1"/>
      <c r="D443" s="1"/>
      <c r="E443" s="1"/>
      <c r="F443" s="1"/>
      <c r="G443" s="1"/>
      <c r="J443" s="111"/>
      <c r="K443" s="6"/>
      <c r="L443" s="1"/>
      <c r="S443" s="6"/>
      <c r="T443" s="1"/>
    </row>
    <row r="444" spans="2:20" x14ac:dyDescent="0.5">
      <c r="B444" s="6"/>
      <c r="C444" s="1"/>
      <c r="D444" s="1"/>
      <c r="E444" s="1"/>
      <c r="F444" s="1"/>
      <c r="G444" s="1"/>
      <c r="J444" s="111"/>
      <c r="K444" s="6"/>
      <c r="L444" s="1"/>
      <c r="S444" s="6"/>
      <c r="T444" s="1"/>
    </row>
    <row r="445" spans="2:20" x14ac:dyDescent="0.5">
      <c r="B445" s="6"/>
      <c r="C445" s="1"/>
      <c r="D445" s="1"/>
      <c r="E445" s="1"/>
      <c r="F445" s="1"/>
      <c r="G445" s="1"/>
      <c r="J445" s="111"/>
      <c r="K445" s="6"/>
      <c r="L445" s="1"/>
      <c r="S445" s="6"/>
      <c r="T445" s="1"/>
    </row>
    <row r="446" spans="2:20" x14ac:dyDescent="0.5">
      <c r="B446" s="6"/>
      <c r="C446" s="1"/>
      <c r="D446" s="1"/>
      <c r="E446" s="1"/>
      <c r="F446" s="1"/>
      <c r="G446" s="1"/>
      <c r="J446" s="111"/>
      <c r="K446" s="6"/>
      <c r="L446" s="1"/>
      <c r="S446" s="6"/>
      <c r="T446" s="1"/>
    </row>
    <row r="447" spans="2:20" x14ac:dyDescent="0.5">
      <c r="B447" s="6"/>
      <c r="C447" s="1"/>
      <c r="D447" s="1"/>
      <c r="E447" s="1"/>
      <c r="F447" s="1"/>
      <c r="G447" s="1"/>
      <c r="J447" s="111"/>
      <c r="K447" s="6"/>
      <c r="L447" s="1"/>
      <c r="S447" s="6"/>
      <c r="T447" s="1"/>
    </row>
    <row r="448" spans="2:20" x14ac:dyDescent="0.5">
      <c r="B448" s="6"/>
      <c r="C448" s="1"/>
      <c r="D448" s="1"/>
      <c r="E448" s="1"/>
      <c r="F448" s="1"/>
      <c r="G448" s="1"/>
      <c r="J448" s="111"/>
      <c r="K448" s="6"/>
      <c r="L448" s="1"/>
      <c r="S448" s="6"/>
      <c r="T448" s="1"/>
    </row>
    <row r="449" spans="2:20" x14ac:dyDescent="0.5">
      <c r="B449" s="6"/>
      <c r="C449" s="1"/>
      <c r="D449" s="1"/>
      <c r="E449" s="1"/>
      <c r="F449" s="1"/>
      <c r="G449" s="1"/>
      <c r="J449" s="111"/>
      <c r="K449" s="6"/>
      <c r="L449" s="1"/>
      <c r="S449" s="6"/>
      <c r="T449" s="1"/>
    </row>
    <row r="450" spans="2:20" x14ac:dyDescent="0.5">
      <c r="B450" s="6"/>
      <c r="C450" s="1"/>
      <c r="D450" s="1"/>
      <c r="E450" s="1"/>
      <c r="F450" s="1"/>
      <c r="G450" s="1"/>
      <c r="J450" s="111"/>
      <c r="K450" s="6"/>
      <c r="L450" s="1"/>
      <c r="S450" s="6"/>
      <c r="T450" s="1"/>
    </row>
    <row r="451" spans="2:20" x14ac:dyDescent="0.5">
      <c r="B451" s="6"/>
      <c r="C451" s="1"/>
      <c r="D451" s="1"/>
      <c r="E451" s="1"/>
      <c r="F451" s="1"/>
      <c r="G451" s="1"/>
      <c r="J451" s="111"/>
      <c r="K451" s="6"/>
      <c r="L451" s="1"/>
      <c r="S451" s="6"/>
      <c r="T451" s="1"/>
    </row>
    <row r="452" spans="2:20" x14ac:dyDescent="0.5">
      <c r="B452" s="6"/>
      <c r="C452" s="1"/>
      <c r="D452" s="1"/>
      <c r="E452" s="1"/>
      <c r="F452" s="1"/>
      <c r="G452" s="1"/>
      <c r="J452" s="111"/>
      <c r="K452" s="6"/>
      <c r="L452" s="1"/>
      <c r="S452" s="6"/>
      <c r="T452" s="1"/>
    </row>
    <row r="453" spans="2:20" x14ac:dyDescent="0.5">
      <c r="B453" s="6"/>
      <c r="C453" s="1"/>
      <c r="D453" s="1"/>
      <c r="E453" s="1"/>
      <c r="F453" s="1"/>
      <c r="G453" s="1"/>
      <c r="J453" s="111"/>
      <c r="K453" s="6"/>
      <c r="L453" s="1"/>
      <c r="S453" s="6"/>
      <c r="T453" s="1"/>
    </row>
    <row r="454" spans="2:20" x14ac:dyDescent="0.5">
      <c r="B454" s="6"/>
      <c r="C454" s="1"/>
      <c r="D454" s="1"/>
      <c r="E454" s="1"/>
      <c r="F454" s="1"/>
      <c r="G454" s="1"/>
      <c r="J454" s="111"/>
      <c r="K454" s="6"/>
      <c r="L454" s="1"/>
      <c r="S454" s="6"/>
      <c r="T454" s="1"/>
    </row>
    <row r="455" spans="2:20" x14ac:dyDescent="0.5">
      <c r="B455" s="6"/>
      <c r="C455" s="1"/>
      <c r="D455" s="1"/>
      <c r="E455" s="1"/>
      <c r="F455" s="1"/>
      <c r="G455" s="1"/>
      <c r="J455" s="111"/>
      <c r="K455" s="6"/>
      <c r="L455" s="1"/>
      <c r="S455" s="6"/>
      <c r="T455" s="1"/>
    </row>
    <row r="456" spans="2:20" x14ac:dyDescent="0.5">
      <c r="B456" s="6"/>
      <c r="C456" s="1"/>
      <c r="D456" s="1"/>
      <c r="E456" s="1"/>
      <c r="F456" s="1"/>
      <c r="G456" s="1"/>
      <c r="J456" s="111"/>
      <c r="K456" s="6"/>
      <c r="L456" s="1"/>
      <c r="S456" s="6"/>
      <c r="T456" s="1"/>
    </row>
    <row r="457" spans="2:20" x14ac:dyDescent="0.5">
      <c r="B457" s="6"/>
      <c r="C457" s="1"/>
      <c r="D457" s="1"/>
      <c r="E457" s="1"/>
      <c r="F457" s="1"/>
      <c r="G457" s="1"/>
      <c r="J457" s="111"/>
      <c r="K457" s="6"/>
      <c r="L457" s="1"/>
      <c r="S457" s="6"/>
      <c r="T457" s="1"/>
    </row>
    <row r="458" spans="2:20" x14ac:dyDescent="0.5">
      <c r="B458" s="6"/>
      <c r="C458" s="1"/>
      <c r="D458" s="1"/>
      <c r="E458" s="1"/>
      <c r="F458" s="1"/>
      <c r="G458" s="1"/>
      <c r="J458" s="111"/>
      <c r="K458" s="6"/>
      <c r="L458" s="1"/>
      <c r="S458" s="6"/>
      <c r="T458" s="1"/>
    </row>
    <row r="459" spans="2:20" x14ac:dyDescent="0.5">
      <c r="B459" s="6"/>
      <c r="C459" s="1"/>
      <c r="D459" s="1"/>
      <c r="E459" s="1"/>
      <c r="F459" s="1"/>
      <c r="G459" s="1"/>
      <c r="J459" s="111"/>
      <c r="K459" s="6"/>
      <c r="L459" s="1"/>
      <c r="S459" s="6"/>
      <c r="T459" s="1"/>
    </row>
    <row r="460" spans="2:20" x14ac:dyDescent="0.5">
      <c r="B460" s="6"/>
      <c r="C460" s="1"/>
      <c r="D460" s="1"/>
      <c r="E460" s="1"/>
      <c r="F460" s="1"/>
      <c r="G460" s="1"/>
      <c r="J460" s="111"/>
      <c r="K460" s="6"/>
      <c r="L460" s="1"/>
      <c r="S460" s="6"/>
      <c r="T460" s="1"/>
    </row>
    <row r="461" spans="2:20" x14ac:dyDescent="0.5">
      <c r="B461" s="6"/>
      <c r="C461" s="1"/>
      <c r="D461" s="1"/>
      <c r="E461" s="1"/>
      <c r="F461" s="1"/>
      <c r="G461" s="1"/>
      <c r="J461" s="111"/>
      <c r="K461" s="6"/>
      <c r="L461" s="1"/>
      <c r="S461" s="6"/>
      <c r="T461" s="1"/>
    </row>
    <row r="462" spans="2:20" x14ac:dyDescent="0.5">
      <c r="B462" s="6"/>
      <c r="C462" s="1"/>
      <c r="D462" s="1"/>
      <c r="E462" s="1"/>
      <c r="F462" s="1"/>
      <c r="G462" s="1"/>
      <c r="J462" s="111"/>
      <c r="K462" s="6"/>
      <c r="L462" s="1"/>
      <c r="S462" s="6"/>
      <c r="T462" s="1"/>
    </row>
    <row r="463" spans="2:20" x14ac:dyDescent="0.5">
      <c r="B463" s="6"/>
      <c r="C463" s="1"/>
      <c r="D463" s="1"/>
      <c r="E463" s="1"/>
      <c r="F463" s="1"/>
      <c r="G463" s="1"/>
      <c r="J463" s="111"/>
      <c r="K463" s="6"/>
      <c r="L463" s="1"/>
      <c r="S463" s="6"/>
      <c r="T463" s="1"/>
    </row>
    <row r="464" spans="2:20" x14ac:dyDescent="0.5">
      <c r="B464" s="6"/>
      <c r="C464" s="1"/>
      <c r="D464" s="1"/>
      <c r="E464" s="1"/>
      <c r="F464" s="1"/>
      <c r="G464" s="1"/>
      <c r="J464" s="111"/>
      <c r="K464" s="6"/>
      <c r="L464" s="1"/>
      <c r="S464" s="6"/>
      <c r="T464" s="1"/>
    </row>
    <row r="465" spans="2:20" x14ac:dyDescent="0.5">
      <c r="B465" s="6"/>
      <c r="C465" s="1"/>
      <c r="D465" s="1"/>
      <c r="E465" s="1"/>
      <c r="F465" s="1"/>
      <c r="G465" s="1"/>
      <c r="J465" s="111"/>
      <c r="K465" s="6"/>
      <c r="L465" s="1"/>
      <c r="S465" s="6"/>
      <c r="T465" s="1"/>
    </row>
    <row r="466" spans="2:20" x14ac:dyDescent="0.5">
      <c r="B466" s="6"/>
      <c r="C466" s="1"/>
      <c r="D466" s="1"/>
      <c r="E466" s="1"/>
      <c r="F466" s="1"/>
      <c r="G466" s="1"/>
      <c r="J466" s="111"/>
      <c r="K466" s="6"/>
      <c r="L466" s="1"/>
      <c r="S466" s="6"/>
      <c r="T466" s="1"/>
    </row>
    <row r="467" spans="2:20" x14ac:dyDescent="0.5">
      <c r="B467" s="6"/>
      <c r="C467" s="1"/>
      <c r="D467" s="1"/>
      <c r="E467" s="1"/>
      <c r="F467" s="1"/>
      <c r="G467" s="1"/>
      <c r="J467" s="111"/>
      <c r="K467" s="6"/>
      <c r="L467" s="1"/>
      <c r="S467" s="6"/>
      <c r="T467" s="1"/>
    </row>
    <row r="468" spans="2:20" x14ac:dyDescent="0.5">
      <c r="B468" s="6"/>
      <c r="C468" s="1"/>
      <c r="D468" s="1"/>
      <c r="E468" s="1"/>
      <c r="F468" s="1"/>
      <c r="G468" s="1"/>
      <c r="J468" s="111"/>
      <c r="K468" s="6"/>
      <c r="L468" s="1"/>
      <c r="S468" s="6"/>
      <c r="T468" s="1"/>
    </row>
    <row r="469" spans="2:20" x14ac:dyDescent="0.5">
      <c r="B469" s="6"/>
      <c r="C469" s="1"/>
      <c r="D469" s="1"/>
      <c r="E469" s="1"/>
      <c r="F469" s="1"/>
      <c r="G469" s="1"/>
      <c r="J469" s="111"/>
      <c r="K469" s="6"/>
      <c r="L469" s="1"/>
      <c r="S469" s="6"/>
      <c r="T469" s="1"/>
    </row>
    <row r="470" spans="2:20" x14ac:dyDescent="0.5">
      <c r="B470" s="6"/>
      <c r="C470" s="1"/>
      <c r="D470" s="1"/>
      <c r="E470" s="1"/>
      <c r="F470" s="1"/>
      <c r="G470" s="1"/>
      <c r="J470" s="111"/>
      <c r="K470" s="6"/>
      <c r="L470" s="1"/>
      <c r="S470" s="6"/>
      <c r="T470" s="1"/>
    </row>
    <row r="471" spans="2:20" x14ac:dyDescent="0.5">
      <c r="B471" s="6"/>
      <c r="C471" s="1"/>
      <c r="D471" s="1"/>
      <c r="E471" s="1"/>
      <c r="F471" s="1"/>
      <c r="G471" s="1"/>
      <c r="J471" s="111"/>
      <c r="K471" s="6"/>
      <c r="L471" s="1"/>
      <c r="S471" s="6"/>
      <c r="T471" s="1"/>
    </row>
    <row r="472" spans="2:20" x14ac:dyDescent="0.5">
      <c r="B472" s="6"/>
      <c r="C472" s="1"/>
      <c r="D472" s="1"/>
      <c r="E472" s="1"/>
      <c r="F472" s="1"/>
      <c r="G472" s="1"/>
      <c r="J472" s="111"/>
      <c r="K472" s="6"/>
      <c r="L472" s="1"/>
      <c r="S472" s="6"/>
      <c r="T472" s="1"/>
    </row>
    <row r="473" spans="2:20" x14ac:dyDescent="0.5">
      <c r="B473" s="6"/>
      <c r="C473" s="1"/>
      <c r="D473" s="1"/>
      <c r="E473" s="1"/>
      <c r="F473" s="1"/>
      <c r="G473" s="1"/>
      <c r="J473" s="111"/>
      <c r="K473" s="6"/>
      <c r="L473" s="1"/>
      <c r="S473" s="6"/>
      <c r="T473" s="1"/>
    </row>
    <row r="474" spans="2:20" x14ac:dyDescent="0.5">
      <c r="B474" s="6"/>
      <c r="C474" s="1"/>
      <c r="D474" s="1"/>
      <c r="E474" s="1"/>
      <c r="F474" s="1"/>
      <c r="G474" s="1"/>
      <c r="J474" s="111"/>
      <c r="K474" s="6"/>
      <c r="L474" s="1"/>
      <c r="S474" s="6"/>
      <c r="T474" s="1"/>
    </row>
    <row r="475" spans="2:20" x14ac:dyDescent="0.5">
      <c r="B475" s="6"/>
      <c r="C475" s="1"/>
      <c r="D475" s="1"/>
      <c r="E475" s="1"/>
      <c r="F475" s="1"/>
      <c r="G475" s="1"/>
      <c r="J475" s="111"/>
      <c r="K475" s="6"/>
      <c r="L475" s="1"/>
      <c r="S475" s="6"/>
      <c r="T475" s="1"/>
    </row>
    <row r="476" spans="2:20" x14ac:dyDescent="0.5">
      <c r="B476" s="6"/>
      <c r="C476" s="1"/>
      <c r="D476" s="1"/>
      <c r="E476" s="1"/>
      <c r="F476" s="1"/>
      <c r="G476" s="1"/>
      <c r="J476" s="111"/>
      <c r="K476" s="6"/>
      <c r="L476" s="1"/>
      <c r="S476" s="6"/>
      <c r="T476" s="1"/>
    </row>
    <row r="477" spans="2:20" x14ac:dyDescent="0.5">
      <c r="B477" s="6"/>
      <c r="C477" s="1"/>
      <c r="D477" s="1"/>
      <c r="E477" s="1"/>
      <c r="F477" s="1"/>
      <c r="G477" s="1"/>
      <c r="J477" s="111"/>
      <c r="K477" s="6"/>
      <c r="L477" s="1"/>
      <c r="S477" s="6"/>
      <c r="T477" s="1"/>
    </row>
    <row r="478" spans="2:20" x14ac:dyDescent="0.5">
      <c r="B478" s="6"/>
      <c r="C478" s="1"/>
      <c r="D478" s="1"/>
      <c r="E478" s="1"/>
      <c r="F478" s="1"/>
      <c r="G478" s="1"/>
      <c r="J478" s="111"/>
      <c r="K478" s="6"/>
      <c r="L478" s="1"/>
      <c r="S478" s="6"/>
      <c r="T478" s="1"/>
    </row>
    <row r="479" spans="2:20" x14ac:dyDescent="0.5">
      <c r="B479" s="6"/>
      <c r="C479" s="1"/>
      <c r="D479" s="1"/>
      <c r="E479" s="1"/>
      <c r="F479" s="1"/>
      <c r="G479" s="1"/>
      <c r="J479" s="111"/>
      <c r="K479" s="6"/>
      <c r="L479" s="1"/>
      <c r="S479" s="6"/>
      <c r="T479" s="1"/>
    </row>
    <row r="480" spans="2:20" x14ac:dyDescent="0.5">
      <c r="B480" s="6"/>
      <c r="C480" s="1"/>
      <c r="D480" s="1"/>
      <c r="E480" s="1"/>
      <c r="F480" s="1"/>
      <c r="G480" s="1"/>
      <c r="J480" s="111"/>
      <c r="K480" s="6"/>
      <c r="L480" s="1"/>
      <c r="S480" s="6"/>
      <c r="T480" s="1"/>
    </row>
    <row r="481" spans="2:20" x14ac:dyDescent="0.5">
      <c r="B481" s="6"/>
      <c r="C481" s="1"/>
      <c r="D481" s="1"/>
      <c r="E481" s="1"/>
      <c r="F481" s="1"/>
      <c r="G481" s="1"/>
      <c r="J481" s="111"/>
      <c r="K481" s="6"/>
      <c r="L481" s="1"/>
      <c r="S481" s="6"/>
      <c r="T481" s="1"/>
    </row>
    <row r="482" spans="2:20" x14ac:dyDescent="0.5">
      <c r="B482" s="6"/>
      <c r="C482" s="1"/>
      <c r="D482" s="1"/>
      <c r="E482" s="1"/>
      <c r="F482" s="1"/>
      <c r="G482" s="1"/>
      <c r="J482" s="111"/>
      <c r="K482" s="6"/>
      <c r="L482" s="1"/>
      <c r="S482" s="6"/>
      <c r="T482" s="1"/>
    </row>
    <row r="483" spans="2:20" x14ac:dyDescent="0.5">
      <c r="B483" s="6"/>
      <c r="C483" s="1"/>
      <c r="D483" s="1"/>
      <c r="E483" s="1"/>
      <c r="F483" s="1"/>
      <c r="G483" s="1"/>
      <c r="J483" s="111"/>
      <c r="K483" s="6"/>
      <c r="L483" s="1"/>
      <c r="S483" s="6"/>
      <c r="T483" s="1"/>
    </row>
    <row r="484" spans="2:20" x14ac:dyDescent="0.5">
      <c r="B484" s="6"/>
      <c r="C484" s="1"/>
      <c r="D484" s="1"/>
      <c r="E484" s="1"/>
      <c r="F484" s="1"/>
      <c r="G484" s="1"/>
      <c r="J484" s="111"/>
      <c r="K484" s="6"/>
      <c r="L484" s="1"/>
      <c r="S484" s="6"/>
      <c r="T484" s="1"/>
    </row>
    <row r="485" spans="2:20" x14ac:dyDescent="0.5">
      <c r="B485" s="6"/>
      <c r="C485" s="1"/>
      <c r="D485" s="1"/>
      <c r="E485" s="1"/>
      <c r="F485" s="1"/>
      <c r="G485" s="1"/>
      <c r="J485" s="111"/>
      <c r="K485" s="6"/>
      <c r="L485" s="1"/>
      <c r="S485" s="6"/>
      <c r="T485" s="1"/>
    </row>
    <row r="486" spans="2:20" x14ac:dyDescent="0.5">
      <c r="B486" s="6"/>
      <c r="C486" s="1"/>
      <c r="D486" s="1"/>
      <c r="E486" s="1"/>
      <c r="F486" s="1"/>
      <c r="G486" s="1"/>
      <c r="J486" s="111"/>
      <c r="K486" s="6"/>
      <c r="L486" s="1"/>
      <c r="S486" s="6"/>
      <c r="T486" s="1"/>
    </row>
    <row r="487" spans="2:20" x14ac:dyDescent="0.5">
      <c r="B487" s="6"/>
      <c r="C487" s="1"/>
      <c r="D487" s="1"/>
      <c r="E487" s="1"/>
      <c r="F487" s="1"/>
      <c r="G487" s="1"/>
      <c r="J487" s="111"/>
      <c r="K487" s="6"/>
      <c r="L487" s="1"/>
      <c r="S487" s="6"/>
      <c r="T487" s="1"/>
    </row>
    <row r="488" spans="2:20" x14ac:dyDescent="0.5">
      <c r="B488" s="6"/>
      <c r="C488" s="1"/>
      <c r="D488" s="1"/>
      <c r="E488" s="1"/>
      <c r="F488" s="1"/>
      <c r="G488" s="1"/>
      <c r="J488" s="111"/>
      <c r="K488" s="6"/>
      <c r="L488" s="1"/>
      <c r="S488" s="6"/>
      <c r="T488" s="1"/>
    </row>
    <row r="489" spans="2:20" x14ac:dyDescent="0.5">
      <c r="B489" s="6"/>
      <c r="C489" s="1"/>
      <c r="D489" s="1"/>
      <c r="E489" s="1"/>
      <c r="F489" s="1"/>
      <c r="G489" s="1"/>
      <c r="J489" s="111"/>
      <c r="K489" s="6"/>
      <c r="L489" s="1"/>
      <c r="S489" s="6"/>
      <c r="T489" s="1"/>
    </row>
    <row r="490" spans="2:20" x14ac:dyDescent="0.5">
      <c r="B490" s="6"/>
      <c r="C490" s="1"/>
      <c r="D490" s="1"/>
      <c r="E490" s="1"/>
      <c r="F490" s="1"/>
      <c r="G490" s="1"/>
      <c r="J490" s="111"/>
      <c r="K490" s="6"/>
      <c r="L490" s="1"/>
      <c r="S490" s="6"/>
      <c r="T490" s="1"/>
    </row>
    <row r="491" spans="2:20" x14ac:dyDescent="0.5">
      <c r="B491" s="6"/>
      <c r="C491" s="1"/>
      <c r="D491" s="1"/>
      <c r="E491" s="1"/>
      <c r="F491" s="1"/>
      <c r="G491" s="1"/>
      <c r="J491" s="111"/>
      <c r="K491" s="6"/>
      <c r="L491" s="1"/>
      <c r="S491" s="6"/>
      <c r="T491" s="1"/>
    </row>
    <row r="492" spans="2:20" x14ac:dyDescent="0.5">
      <c r="B492" s="6"/>
      <c r="C492" s="1"/>
      <c r="D492" s="1"/>
      <c r="E492" s="1"/>
      <c r="F492" s="1"/>
      <c r="G492" s="1"/>
      <c r="J492" s="111"/>
      <c r="K492" s="6"/>
      <c r="L492" s="1"/>
      <c r="S492" s="6"/>
      <c r="T492" s="1"/>
    </row>
    <row r="493" spans="2:20" x14ac:dyDescent="0.5">
      <c r="B493" s="6"/>
      <c r="C493" s="1"/>
      <c r="D493" s="1"/>
      <c r="E493" s="1"/>
      <c r="F493" s="1"/>
      <c r="G493" s="1"/>
      <c r="J493" s="111"/>
      <c r="K493" s="6"/>
      <c r="L493" s="1"/>
      <c r="S493" s="6"/>
      <c r="T493" s="1"/>
    </row>
    <row r="494" spans="2:20" x14ac:dyDescent="0.5">
      <c r="B494" s="6"/>
      <c r="C494" s="1"/>
      <c r="D494" s="1"/>
      <c r="E494" s="1"/>
      <c r="F494" s="1"/>
      <c r="G494" s="1"/>
      <c r="J494" s="111"/>
      <c r="K494" s="6"/>
      <c r="L494" s="1"/>
      <c r="S494" s="6"/>
      <c r="T494" s="1"/>
    </row>
    <row r="495" spans="2:20" x14ac:dyDescent="0.5">
      <c r="B495" s="6"/>
      <c r="C495" s="1"/>
      <c r="D495" s="1"/>
      <c r="E495" s="1"/>
      <c r="F495" s="1"/>
      <c r="G495" s="1"/>
      <c r="J495" s="111"/>
      <c r="K495" s="6"/>
      <c r="L495" s="1"/>
      <c r="S495" s="6"/>
      <c r="T495" s="1"/>
    </row>
    <row r="496" spans="2:20" x14ac:dyDescent="0.5">
      <c r="B496" s="6"/>
      <c r="C496" s="1"/>
      <c r="D496" s="1"/>
      <c r="E496" s="1"/>
      <c r="F496" s="1"/>
      <c r="G496" s="1"/>
      <c r="J496" s="111"/>
      <c r="K496" s="6"/>
      <c r="L496" s="1"/>
      <c r="S496" s="6"/>
      <c r="T496" s="1"/>
    </row>
    <row r="497" spans="2:20" x14ac:dyDescent="0.5">
      <c r="B497" s="6"/>
      <c r="C497" s="1"/>
      <c r="D497" s="1"/>
      <c r="E497" s="1"/>
      <c r="F497" s="1"/>
      <c r="G497" s="1"/>
      <c r="J497" s="111"/>
      <c r="K497" s="6"/>
      <c r="L497" s="1"/>
      <c r="S497" s="6"/>
      <c r="T497" s="1"/>
    </row>
    <row r="498" spans="2:20" x14ac:dyDescent="0.5">
      <c r="B498" s="6"/>
      <c r="C498" s="1"/>
      <c r="D498" s="1"/>
      <c r="E498" s="1"/>
      <c r="F498" s="1"/>
      <c r="G498" s="1"/>
      <c r="J498" s="111"/>
      <c r="K498" s="6"/>
      <c r="L498" s="1"/>
      <c r="S498" s="6"/>
      <c r="T498" s="1"/>
    </row>
    <row r="499" spans="2:20" x14ac:dyDescent="0.5">
      <c r="B499" s="6"/>
      <c r="C499" s="1"/>
      <c r="D499" s="1"/>
      <c r="E499" s="1"/>
      <c r="F499" s="1"/>
      <c r="G499" s="1"/>
      <c r="J499" s="111"/>
      <c r="K499" s="6"/>
      <c r="L499" s="1"/>
      <c r="S499" s="6"/>
      <c r="T499" s="1"/>
    </row>
    <row r="500" spans="2:20" x14ac:dyDescent="0.5">
      <c r="B500" s="6"/>
      <c r="C500" s="1"/>
      <c r="D500" s="1"/>
      <c r="E500" s="1"/>
      <c r="F500" s="1"/>
      <c r="G500" s="1"/>
      <c r="J500" s="111"/>
      <c r="K500" s="6"/>
      <c r="L500" s="1"/>
      <c r="S500" s="6"/>
      <c r="T500" s="1"/>
    </row>
    <row r="501" spans="2:20" x14ac:dyDescent="0.5">
      <c r="B501" s="6"/>
      <c r="C501" s="1"/>
      <c r="D501" s="1"/>
      <c r="E501" s="1"/>
      <c r="F501" s="1"/>
      <c r="G501" s="1"/>
      <c r="J501" s="111"/>
      <c r="K501" s="6"/>
      <c r="L501" s="1"/>
      <c r="S501" s="6"/>
      <c r="T501" s="1"/>
    </row>
    <row r="502" spans="2:20" x14ac:dyDescent="0.5">
      <c r="B502" s="6"/>
      <c r="C502" s="1"/>
      <c r="D502" s="1"/>
      <c r="E502" s="1"/>
      <c r="F502" s="1"/>
      <c r="G502" s="1"/>
      <c r="J502" s="111"/>
      <c r="K502" s="6"/>
      <c r="L502" s="1"/>
      <c r="S502" s="6"/>
      <c r="T502" s="1"/>
    </row>
    <row r="503" spans="2:20" x14ac:dyDescent="0.5">
      <c r="B503" s="6"/>
      <c r="C503" s="1"/>
      <c r="D503" s="1"/>
      <c r="E503" s="1"/>
      <c r="F503" s="1"/>
      <c r="G503" s="1"/>
      <c r="J503" s="111"/>
      <c r="K503" s="6"/>
      <c r="L503" s="1"/>
      <c r="S503" s="6"/>
      <c r="T503" s="1"/>
    </row>
    <row r="504" spans="2:20" x14ac:dyDescent="0.5">
      <c r="B504" s="6"/>
      <c r="C504" s="1"/>
      <c r="D504" s="1"/>
      <c r="E504" s="1"/>
      <c r="F504" s="1"/>
      <c r="G504" s="1"/>
      <c r="J504" s="111"/>
      <c r="K504" s="6"/>
      <c r="L504" s="1"/>
      <c r="S504" s="6"/>
      <c r="T504" s="1"/>
    </row>
    <row r="505" spans="2:20" x14ac:dyDescent="0.5">
      <c r="B505" s="6"/>
      <c r="C505" s="1"/>
      <c r="D505" s="1"/>
      <c r="E505" s="1"/>
      <c r="F505" s="1"/>
      <c r="G505" s="1"/>
      <c r="J505" s="111"/>
      <c r="K505" s="6"/>
      <c r="L505" s="1"/>
      <c r="S505" s="6"/>
      <c r="T505" s="1"/>
    </row>
    <row r="506" spans="2:20" x14ac:dyDescent="0.5">
      <c r="B506" s="6"/>
      <c r="C506" s="1"/>
      <c r="D506" s="1"/>
      <c r="E506" s="1"/>
      <c r="F506" s="1"/>
      <c r="G506" s="1"/>
      <c r="J506" s="111"/>
      <c r="K506" s="6"/>
      <c r="L506" s="1"/>
      <c r="S506" s="6"/>
      <c r="T506" s="1"/>
    </row>
    <row r="507" spans="2:20" x14ac:dyDescent="0.5">
      <c r="B507" s="6"/>
      <c r="C507" s="1"/>
      <c r="D507" s="1"/>
      <c r="E507" s="1"/>
      <c r="F507" s="1"/>
      <c r="G507" s="1"/>
      <c r="J507" s="111"/>
      <c r="K507" s="6"/>
      <c r="L507" s="1"/>
      <c r="S507" s="6"/>
      <c r="T507" s="1"/>
    </row>
    <row r="508" spans="2:20" x14ac:dyDescent="0.5">
      <c r="B508" s="6"/>
      <c r="C508" s="1"/>
      <c r="D508" s="1"/>
      <c r="E508" s="1"/>
      <c r="F508" s="1"/>
      <c r="G508" s="1"/>
      <c r="J508" s="111"/>
      <c r="K508" s="6"/>
      <c r="L508" s="1"/>
      <c r="S508" s="6"/>
      <c r="T508" s="1"/>
    </row>
  </sheetData>
  <sheetProtection algorithmName="SHA-512" hashValue="z7VnZhBuZhudkwo08coQN8OajA7aaTNPvyoHbVI7WDmeEoRqtcPbx4/Ds64TaEPZn95xoFnqqNgWFyYJA40lGA==" saltValue="qmfSitVpF1FdiSvOdzYSfw==" spinCount="100000" sheet="1" objects="1" scenarios="1" selectLockedCells="1"/>
  <mergeCells count="8">
    <mergeCell ref="AB12:AD12"/>
    <mergeCell ref="AE12:AF12"/>
    <mergeCell ref="C12:G12"/>
    <mergeCell ref="H12:I12"/>
    <mergeCell ref="L12:O12"/>
    <mergeCell ref="P12:Q12"/>
    <mergeCell ref="T12:W12"/>
    <mergeCell ref="X12:Y12"/>
  </mergeCells>
  <conditionalFormatting sqref="H13:I13 P13:Q13 X13:Y13 AE13:AF13">
    <cfRule type="cellIs" dxfId="60" priority="10" operator="equal">
      <formula>$B$2</formula>
    </cfRule>
  </conditionalFormatting>
  <conditionalFormatting sqref="P14:Q14 X14:Y14 AE14:AF14">
    <cfRule type="expression" dxfId="59" priority="9">
      <formula>$B$2=P13</formula>
    </cfRule>
  </conditionalFormatting>
  <conditionalFormatting sqref="C14:G44">
    <cfRule type="expression" dxfId="58" priority="8">
      <formula>AND($B$11&lt;&gt;$B14,$B$10&gt;0)</formula>
    </cfRule>
  </conditionalFormatting>
  <conditionalFormatting sqref="B14:B44">
    <cfRule type="cellIs" dxfId="57" priority="7" operator="equal">
      <formula>$B$11</formula>
    </cfRule>
  </conditionalFormatting>
  <conditionalFormatting sqref="K14:K29">
    <cfRule type="cellIs" dxfId="56" priority="6" operator="equal">
      <formula>$K$11</formula>
    </cfRule>
  </conditionalFormatting>
  <conditionalFormatting sqref="S14:S29">
    <cfRule type="cellIs" dxfId="55" priority="5" operator="equal">
      <formula>$S$11</formula>
    </cfRule>
  </conditionalFormatting>
  <conditionalFormatting sqref="AA14:AA21">
    <cfRule type="cellIs" dxfId="54" priority="4" operator="equal">
      <formula>$AA$11</formula>
    </cfRule>
  </conditionalFormatting>
  <conditionalFormatting sqref="L14:O29">
    <cfRule type="expression" dxfId="53" priority="3">
      <formula>AND($K14&lt;&gt;$K$11,$K$10&gt;0)</formula>
    </cfRule>
  </conditionalFormatting>
  <conditionalFormatting sqref="T14:W29">
    <cfRule type="expression" dxfId="52" priority="2">
      <formula>AND($S14&lt;&gt;$S$11,$S$10&gt;0)</formula>
    </cfRule>
  </conditionalFormatting>
  <conditionalFormatting sqref="AB14:AD21">
    <cfRule type="expression" dxfId="51" priority="1">
      <formula>AND($AA14&lt;&gt;$AA$11,$AA$10&gt;0)</formula>
    </cfRule>
  </conditionalFormatting>
  <conditionalFormatting sqref="H14:I44">
    <cfRule type="expression" dxfId="50" priority="112">
      <formula>AND($B$11=$B14,$B$2=H$13)</formula>
    </cfRule>
    <cfRule type="cellIs" dxfId="49" priority="113" operator="equal">
      <formula>$J14</formula>
    </cfRule>
  </conditionalFormatting>
  <conditionalFormatting sqref="P14:Q29">
    <cfRule type="expression" dxfId="48" priority="116">
      <formula>AND($K$11=$K14,P$13=$B$2)</formula>
    </cfRule>
  </conditionalFormatting>
  <conditionalFormatting sqref="P15:Q29">
    <cfRule type="cellIs" dxfId="47" priority="123" operator="equal">
      <formula>$R15</formula>
    </cfRule>
  </conditionalFormatting>
  <conditionalFormatting sqref="X14:Y29">
    <cfRule type="expression" dxfId="46" priority="127">
      <formula>AND($S14=$S$11,X$13=$B$2)</formula>
    </cfRule>
  </conditionalFormatting>
  <conditionalFormatting sqref="X15:Y29">
    <cfRule type="cellIs" dxfId="45" priority="133" operator="equal">
      <formula>$Z15</formula>
    </cfRule>
  </conditionalFormatting>
  <conditionalFormatting sqref="AE14:AF21">
    <cfRule type="expression" dxfId="44" priority="137">
      <formula>AND($AA14=$AA$11,AE$13=$B$2)</formula>
    </cfRule>
  </conditionalFormatting>
  <conditionalFormatting sqref="AE15:AF21">
    <cfRule type="cellIs" dxfId="43" priority="142" operator="equal">
      <formula>$AG15</formula>
    </cfRule>
  </conditionalFormatting>
  <dataValidations count="6">
    <dataValidation allowBlank="1" showInputMessage="1" showErrorMessage="1" errorTitle="Select the amp rating" error="Possible values are:_x000a_10_x000a_25_x000a_60_x000a_100_x000a_125" sqref="B11 S11 K11 AA11" xr:uid="{78DDBDDE-8FF1-4521-9192-6E03F4BB454B}"/>
    <dataValidation type="list" allowBlank="1" showInputMessage="1" showErrorMessage="1" sqref="K10" xr:uid="{8A643EC1-531F-4D8B-B38C-828035F6E313}">
      <formula1>$R$14:$R$29</formula1>
    </dataValidation>
    <dataValidation type="list" allowBlank="1" showInputMessage="1" showErrorMessage="1" sqref="S10" xr:uid="{C4696FA8-0A95-4A2E-A3E5-26C6E85C2FDE}">
      <formula1>$Z$14:$Z$29</formula1>
    </dataValidation>
    <dataValidation type="list" allowBlank="1" showInputMessage="1" showErrorMessage="1" sqref="AA10" xr:uid="{271DC48E-34DC-42A8-BDA6-1C731C2111BC}">
      <formula1>$AG$14:$AG$21</formula1>
    </dataValidation>
    <dataValidation type="list" allowBlank="1" showInputMessage="1" showErrorMessage="1" sqref="B2" xr:uid="{0EAA405E-3FD3-4DC9-AD91-10EF82145DE7}">
      <formula1>$H$13:$I$13</formula1>
    </dataValidation>
    <dataValidation type="list" allowBlank="1" showInputMessage="1" showErrorMessage="1" sqref="B10" xr:uid="{6B4CD84D-5ECC-49B5-B942-A546497D04F0}">
      <formula1>$J$14:$J$44</formula1>
    </dataValidation>
  </dataValidations>
  <pageMargins left="0.7" right="0.7" top="0.75" bottom="0.75" header="0.3" footer="0.3"/>
  <pageSetup scale="39" orientation="landscape" r:id="rId1"/>
  <headerFooter>
    <oddHeader>&amp;L&amp;"ABB Logo,Plain"&amp;40&amp;KFF0000ABB&amp;24&amp;KFF0000
&amp;"-,Regular"&amp;18&amp;KFF0000___</oddHeader>
    <oddFooter>&amp;F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4E11B-D338-4C24-9CC1-416C6AF5DF19}">
  <sheetPr>
    <pageSetUpPr fitToPage="1"/>
  </sheetPr>
  <dimension ref="A1:Z509"/>
  <sheetViews>
    <sheetView showGridLines="0" zoomScale="70" zoomScaleNormal="70" workbookViewId="0">
      <pane ySplit="13" topLeftCell="A14" activePane="bottomLeft" state="frozen"/>
      <selection activeCell="B1" sqref="B1"/>
      <selection pane="bottomLeft" activeCell="B2" sqref="B2"/>
    </sheetView>
  </sheetViews>
  <sheetFormatPr defaultColWidth="9.1796875" defaultRowHeight="21" x14ac:dyDescent="0.5"/>
  <cols>
    <col min="1" max="1" width="1.81640625" style="3" customWidth="1"/>
    <col min="2" max="2" width="12.1796875" style="7" customWidth="1"/>
    <col min="3" max="6" width="3" style="2" customWidth="1"/>
    <col min="7" max="10" width="8.453125" style="8" bestFit="1" customWidth="1"/>
    <col min="11" max="11" width="9.1796875" style="107"/>
    <col min="12" max="12" width="12.1796875" style="7" customWidth="1"/>
    <col min="13" max="16" width="3" style="3" customWidth="1"/>
    <col min="17" max="18" width="7.54296875" style="3" bestFit="1" customWidth="1"/>
    <col min="19" max="20" width="9.1796875" style="3" bestFit="1" customWidth="1"/>
    <col min="21" max="21" width="9.1796875" style="112"/>
    <col min="22" max="16384" width="9.1796875" style="3"/>
  </cols>
  <sheetData>
    <row r="1" spans="1:26" ht="21.5" thickBot="1" x14ac:dyDescent="0.55000000000000004"/>
    <row r="2" spans="1:26" s="165" customFormat="1" ht="21.5" thickBot="1" x14ac:dyDescent="0.55000000000000004">
      <c r="B2" s="146"/>
      <c r="C2" s="9" t="s">
        <v>142</v>
      </c>
      <c r="D2" s="166"/>
      <c r="E2" s="166"/>
      <c r="F2" s="166"/>
      <c r="H2" s="8"/>
      <c r="I2" s="8"/>
      <c r="J2" s="8"/>
      <c r="K2" s="167"/>
      <c r="U2" s="168"/>
    </row>
    <row r="3" spans="1:26" s="171" customFormat="1" ht="26" x14ac:dyDescent="0.6">
      <c r="C3" s="172"/>
      <c r="D3" s="172"/>
      <c r="E3" s="172"/>
      <c r="F3" s="172"/>
      <c r="G3" s="172"/>
      <c r="H3" s="172"/>
      <c r="I3" s="172"/>
      <c r="J3" s="172"/>
      <c r="K3" s="172"/>
      <c r="L3" s="172"/>
      <c r="M3" s="172"/>
      <c r="N3" s="172"/>
      <c r="O3" s="172"/>
      <c r="P3" s="172"/>
      <c r="Q3" s="172"/>
      <c r="R3" s="172"/>
      <c r="S3" s="172"/>
      <c r="T3" s="172"/>
      <c r="U3" s="172"/>
      <c r="V3" s="172"/>
      <c r="W3" s="172"/>
      <c r="X3" s="172"/>
      <c r="Y3" s="172"/>
      <c r="Z3" s="172"/>
    </row>
    <row r="4" spans="1:26" s="171" customFormat="1" ht="26" x14ac:dyDescent="0.6">
      <c r="C4" s="172"/>
      <c r="D4" s="172"/>
      <c r="E4" s="172"/>
      <c r="F4" s="172"/>
      <c r="G4" s="172"/>
      <c r="H4" s="172"/>
      <c r="I4" s="172"/>
      <c r="J4" s="172"/>
      <c r="K4" s="172"/>
      <c r="L4" s="172"/>
      <c r="M4" s="172"/>
      <c r="N4" s="172"/>
      <c r="O4" s="172"/>
      <c r="P4" s="172"/>
      <c r="Q4" s="172"/>
      <c r="R4" s="172"/>
      <c r="S4" s="172"/>
      <c r="T4" s="172"/>
      <c r="U4" s="172"/>
      <c r="V4" s="172"/>
      <c r="W4" s="172"/>
      <c r="X4" s="172"/>
      <c r="Y4" s="172"/>
      <c r="Z4" s="172"/>
    </row>
    <row r="5" spans="1:26" s="171" customFormat="1" ht="26" x14ac:dyDescent="0.6">
      <c r="C5" s="172"/>
      <c r="D5" s="172"/>
      <c r="E5" s="172"/>
      <c r="F5" s="172"/>
      <c r="G5" s="172"/>
      <c r="H5" s="172"/>
      <c r="I5" s="172"/>
      <c r="J5" s="172"/>
      <c r="K5" s="172"/>
      <c r="L5" s="172"/>
      <c r="M5" s="172"/>
      <c r="N5" s="172"/>
      <c r="O5" s="172"/>
      <c r="P5" s="172"/>
      <c r="Q5" s="172"/>
      <c r="R5" s="172"/>
      <c r="S5" s="172"/>
      <c r="T5" s="172"/>
      <c r="U5" s="172"/>
      <c r="V5" s="172"/>
      <c r="W5" s="172"/>
      <c r="X5" s="172"/>
      <c r="Y5" s="172"/>
      <c r="Z5" s="172"/>
    </row>
    <row r="6" spans="1:26" s="171" customFormat="1" ht="26" x14ac:dyDescent="0.6">
      <c r="C6" s="172"/>
      <c r="D6" s="172"/>
      <c r="E6" s="172"/>
      <c r="F6" s="172"/>
      <c r="G6" s="172"/>
      <c r="H6" s="172"/>
      <c r="I6" s="172"/>
      <c r="J6" s="172"/>
      <c r="K6" s="172"/>
      <c r="L6" s="172"/>
      <c r="M6" s="172"/>
      <c r="N6" s="172"/>
      <c r="O6" s="172"/>
      <c r="P6" s="172"/>
      <c r="Q6" s="172"/>
      <c r="R6" s="172"/>
      <c r="S6" s="172"/>
      <c r="T6" s="172"/>
      <c r="U6" s="172"/>
      <c r="V6" s="172"/>
      <c r="W6" s="172"/>
      <c r="X6" s="172"/>
      <c r="Y6" s="172"/>
      <c r="Z6" s="172"/>
    </row>
    <row r="7" spans="1:26" s="171" customFormat="1" ht="26" x14ac:dyDescent="0.6">
      <c r="C7" s="172"/>
      <c r="D7" s="172"/>
      <c r="E7" s="172"/>
      <c r="F7" s="172"/>
      <c r="G7" s="172"/>
      <c r="H7" s="172"/>
      <c r="I7" s="172"/>
      <c r="J7" s="172"/>
      <c r="K7" s="172"/>
      <c r="L7" s="172"/>
      <c r="M7" s="172"/>
      <c r="N7" s="172"/>
      <c r="O7" s="172"/>
      <c r="P7" s="172"/>
      <c r="Q7" s="172"/>
      <c r="R7" s="172"/>
      <c r="S7" s="172"/>
      <c r="T7" s="172"/>
      <c r="U7" s="172"/>
      <c r="V7" s="172"/>
      <c r="W7" s="172"/>
      <c r="X7" s="172"/>
      <c r="Y7" s="172"/>
      <c r="Z7" s="172"/>
    </row>
    <row r="8" spans="1:26" s="171" customFormat="1" ht="26" x14ac:dyDescent="0.6">
      <c r="C8" s="172"/>
      <c r="D8" s="172"/>
      <c r="E8" s="172"/>
      <c r="F8" s="172"/>
      <c r="G8" s="172"/>
      <c r="H8" s="172"/>
      <c r="I8" s="172"/>
      <c r="J8" s="172"/>
      <c r="K8" s="172"/>
      <c r="L8" s="172"/>
      <c r="M8" s="172"/>
      <c r="N8" s="172"/>
      <c r="O8" s="172"/>
      <c r="P8" s="172"/>
      <c r="Q8" s="172"/>
      <c r="R8" s="172"/>
      <c r="S8" s="172"/>
      <c r="T8" s="172"/>
      <c r="U8" s="172"/>
      <c r="V8" s="172"/>
      <c r="W8" s="172"/>
      <c r="X8" s="172"/>
      <c r="Y8" s="172"/>
      <c r="Z8" s="172"/>
    </row>
    <row r="9" spans="1:26" s="171" customFormat="1" ht="26.5" thickBot="1" x14ac:dyDescent="0.65">
      <c r="C9" s="172"/>
      <c r="D9" s="172"/>
      <c r="E9" s="172"/>
      <c r="F9" s="172"/>
      <c r="G9" s="172"/>
      <c r="H9" s="172"/>
      <c r="I9" s="172"/>
      <c r="J9" s="172"/>
      <c r="K9" s="172"/>
      <c r="L9" s="172"/>
      <c r="M9" s="172"/>
      <c r="N9" s="172"/>
      <c r="O9" s="172"/>
      <c r="P9" s="172"/>
      <c r="Q9" s="172"/>
      <c r="R9" s="172"/>
      <c r="S9" s="172"/>
      <c r="T9" s="172"/>
      <c r="U9" s="172"/>
      <c r="V9" s="172"/>
      <c r="W9" s="172"/>
      <c r="X9" s="172"/>
      <c r="Y9" s="172"/>
      <c r="Z9" s="172"/>
    </row>
    <row r="10" spans="1:26" s="165" customFormat="1" ht="21.5" thickBot="1" x14ac:dyDescent="0.55000000000000004">
      <c r="B10" s="146"/>
      <c r="C10" s="9" t="s">
        <v>18</v>
      </c>
      <c r="D10" s="166"/>
      <c r="E10" s="166"/>
      <c r="F10" s="166"/>
      <c r="H10" s="8"/>
      <c r="I10" s="8"/>
      <c r="J10" s="8"/>
      <c r="K10" s="167"/>
      <c r="L10" s="146"/>
      <c r="M10" s="9" t="s">
        <v>139</v>
      </c>
      <c r="U10" s="168"/>
    </row>
    <row r="11" spans="1:26" s="112" customFormat="1" ht="21.5" thickBot="1" x14ac:dyDescent="0.55000000000000004">
      <c r="B11" s="142">
        <f>IFERROR(B10/$B$2,0)</f>
        <v>0</v>
      </c>
      <c r="C11" s="143" t="s">
        <v>8</v>
      </c>
      <c r="D11" s="144"/>
      <c r="E11" s="144"/>
      <c r="F11" s="144"/>
      <c r="H11" s="145"/>
      <c r="I11" s="145"/>
      <c r="J11" s="145"/>
      <c r="K11" s="107"/>
      <c r="L11" s="142">
        <f>IFERROR(L10/$B$2,L10)</f>
        <v>0</v>
      </c>
      <c r="M11" s="143" t="s">
        <v>8</v>
      </c>
    </row>
    <row r="12" spans="1:26" ht="21.75" customHeight="1" thickBot="1" x14ac:dyDescent="0.55000000000000004">
      <c r="B12" s="381" t="s">
        <v>4</v>
      </c>
      <c r="C12" s="382"/>
      <c r="D12" s="382"/>
      <c r="E12" s="382"/>
      <c r="F12" s="383"/>
      <c r="G12" s="377" t="s">
        <v>141</v>
      </c>
      <c r="H12" s="378"/>
      <c r="I12" s="378"/>
      <c r="J12" s="379"/>
      <c r="L12" s="381" t="str">
        <f>B12</f>
        <v>XT7</v>
      </c>
      <c r="M12" s="382"/>
      <c r="N12" s="382"/>
      <c r="O12" s="382"/>
      <c r="P12" s="383"/>
      <c r="Q12" s="380" t="s">
        <v>140</v>
      </c>
      <c r="R12" s="363"/>
      <c r="S12" s="363"/>
      <c r="T12" s="364"/>
    </row>
    <row r="13" spans="1:26" s="33" customFormat="1" ht="39.75" customHeight="1" thickBot="1" x14ac:dyDescent="0.4">
      <c r="A13" s="134"/>
      <c r="B13" s="93" t="s">
        <v>5</v>
      </c>
      <c r="C13" s="365" t="s">
        <v>15</v>
      </c>
      <c r="D13" s="366"/>
      <c r="E13" s="366"/>
      <c r="F13" s="367"/>
      <c r="G13" s="28">
        <v>600</v>
      </c>
      <c r="H13" s="29">
        <v>800</v>
      </c>
      <c r="I13" s="29">
        <v>1000</v>
      </c>
      <c r="J13" s="30">
        <v>1200</v>
      </c>
      <c r="K13" s="108">
        <f>IFERROR(MATCH($B$2,G13:J13,0),6)</f>
        <v>6</v>
      </c>
      <c r="L13" s="93" t="s">
        <v>5</v>
      </c>
      <c r="M13" s="365" t="s">
        <v>15</v>
      </c>
      <c r="N13" s="366"/>
      <c r="O13" s="366"/>
      <c r="P13" s="367"/>
      <c r="Q13" s="34">
        <f>G13</f>
        <v>600</v>
      </c>
      <c r="R13" s="31">
        <f>H13</f>
        <v>800</v>
      </c>
      <c r="S13" s="31">
        <f>I13</f>
        <v>1000</v>
      </c>
      <c r="T13" s="32">
        <f>J13</f>
        <v>1200</v>
      </c>
      <c r="U13" s="108">
        <f>IFERROR(MATCH($B$2,Q13:T13,0),6)</f>
        <v>6</v>
      </c>
    </row>
    <row r="14" spans="1:26" ht="30" customHeight="1" x14ac:dyDescent="0.35">
      <c r="B14" s="66">
        <v>0.4</v>
      </c>
      <c r="C14" s="10" t="s">
        <v>6</v>
      </c>
      <c r="D14" s="4" t="s">
        <v>6</v>
      </c>
      <c r="E14" s="4" t="s">
        <v>6</v>
      </c>
      <c r="F14" s="11" t="s">
        <v>6</v>
      </c>
      <c r="G14" s="90">
        <f>$B14*G$13</f>
        <v>240</v>
      </c>
      <c r="H14" s="77">
        <f t="shared" ref="H14:J29" si="0">$B14*H$13</f>
        <v>320</v>
      </c>
      <c r="I14" s="77">
        <f t="shared" si="0"/>
        <v>400</v>
      </c>
      <c r="J14" s="74">
        <f t="shared" si="0"/>
        <v>480</v>
      </c>
      <c r="K14" s="109" cm="1">
        <f t="array" ref="K14">IFERROR(INDEX(G14:J14,1,K$13),0)</f>
        <v>0</v>
      </c>
      <c r="L14" s="37" t="s">
        <v>9</v>
      </c>
      <c r="M14" s="10" t="s">
        <v>6</v>
      </c>
      <c r="N14" s="4" t="s">
        <v>6</v>
      </c>
      <c r="O14" s="4" t="s">
        <v>6</v>
      </c>
      <c r="P14" s="11" t="s">
        <v>6</v>
      </c>
      <c r="Q14" s="113" t="s">
        <v>9</v>
      </c>
      <c r="R14" s="22" t="s">
        <v>9</v>
      </c>
      <c r="S14" s="22" t="s">
        <v>9</v>
      </c>
      <c r="T14" s="25" t="s">
        <v>9</v>
      </c>
      <c r="U14" s="109" cm="1">
        <f t="array" ref="U14">IFERROR(INDEX(Q14:T14,1,U$13),0)</f>
        <v>0</v>
      </c>
    </row>
    <row r="15" spans="1:26" ht="30" customHeight="1" x14ac:dyDescent="0.35">
      <c r="B15" s="67">
        <v>0.44</v>
      </c>
      <c r="C15" s="12" t="s">
        <v>6</v>
      </c>
      <c r="D15" s="5" t="s">
        <v>6</v>
      </c>
      <c r="E15" s="5" t="s">
        <v>6</v>
      </c>
      <c r="F15" s="13" t="s">
        <v>7</v>
      </c>
      <c r="G15" s="91">
        <f t="shared" ref="G15:G29" si="1">$B15*G$13</f>
        <v>264</v>
      </c>
      <c r="H15" s="78">
        <f t="shared" si="0"/>
        <v>352</v>
      </c>
      <c r="I15" s="78">
        <f t="shared" si="0"/>
        <v>440</v>
      </c>
      <c r="J15" s="75">
        <f t="shared" si="0"/>
        <v>528</v>
      </c>
      <c r="K15" s="109" cm="1">
        <f t="array" ref="K15">IFERROR(INDEX(G15:J15,1,K$13),0)</f>
        <v>0</v>
      </c>
      <c r="L15" s="38">
        <v>1</v>
      </c>
      <c r="M15" s="12" t="s">
        <v>6</v>
      </c>
      <c r="N15" s="5" t="s">
        <v>6</v>
      </c>
      <c r="O15" s="5" t="s">
        <v>6</v>
      </c>
      <c r="P15" s="13" t="s">
        <v>7</v>
      </c>
      <c r="Q15" s="114">
        <f>$L15*Q$13</f>
        <v>600</v>
      </c>
      <c r="R15" s="53">
        <f t="shared" ref="R15:T29" si="2">$L15*R$13</f>
        <v>800</v>
      </c>
      <c r="S15" s="53">
        <f t="shared" si="2"/>
        <v>1000</v>
      </c>
      <c r="T15" s="54">
        <f t="shared" si="2"/>
        <v>1200</v>
      </c>
      <c r="U15" s="107" cm="1">
        <f t="array" ref="U15">IFERROR(INDEX(Q15:T15,1,U$13),0)</f>
        <v>0</v>
      </c>
    </row>
    <row r="16" spans="1:26" ht="30" customHeight="1" x14ac:dyDescent="0.35">
      <c r="B16" s="67">
        <v>0.48</v>
      </c>
      <c r="C16" s="12" t="s">
        <v>6</v>
      </c>
      <c r="D16" s="5" t="s">
        <v>6</v>
      </c>
      <c r="E16" s="5" t="s">
        <v>7</v>
      </c>
      <c r="F16" s="13" t="s">
        <v>6</v>
      </c>
      <c r="G16" s="91">
        <f t="shared" si="1"/>
        <v>288</v>
      </c>
      <c r="H16" s="78">
        <f t="shared" si="0"/>
        <v>384</v>
      </c>
      <c r="I16" s="78">
        <f t="shared" si="0"/>
        <v>480</v>
      </c>
      <c r="J16" s="75">
        <f t="shared" si="0"/>
        <v>576</v>
      </c>
      <c r="K16" s="109" cm="1">
        <f t="array" ref="K16">IFERROR(INDEX(G16:J16,1,K$13),0)</f>
        <v>0</v>
      </c>
      <c r="L16" s="38">
        <v>1.5</v>
      </c>
      <c r="M16" s="12" t="s">
        <v>6</v>
      </c>
      <c r="N16" s="5" t="s">
        <v>6</v>
      </c>
      <c r="O16" s="5" t="s">
        <v>7</v>
      </c>
      <c r="P16" s="13" t="s">
        <v>6</v>
      </c>
      <c r="Q16" s="114">
        <f t="shared" ref="Q16:Q29" si="3">$L16*Q$13</f>
        <v>900</v>
      </c>
      <c r="R16" s="53">
        <f t="shared" si="2"/>
        <v>1200</v>
      </c>
      <c r="S16" s="53">
        <f t="shared" si="2"/>
        <v>1500</v>
      </c>
      <c r="T16" s="54">
        <f t="shared" si="2"/>
        <v>1800</v>
      </c>
      <c r="U16" s="107" cm="1">
        <f t="array" ref="U16">IFERROR(INDEX(Q16:T16,1,U$13),0)</f>
        <v>0</v>
      </c>
    </row>
    <row r="17" spans="2:21" ht="30" customHeight="1" x14ac:dyDescent="0.35">
      <c r="B17" s="67">
        <v>0.52</v>
      </c>
      <c r="C17" s="12" t="s">
        <v>6</v>
      </c>
      <c r="D17" s="5" t="s">
        <v>6</v>
      </c>
      <c r="E17" s="5" t="s">
        <v>7</v>
      </c>
      <c r="F17" s="13" t="s">
        <v>7</v>
      </c>
      <c r="G17" s="91">
        <f t="shared" si="1"/>
        <v>312</v>
      </c>
      <c r="H17" s="78">
        <f t="shared" si="0"/>
        <v>416</v>
      </c>
      <c r="I17" s="78">
        <f t="shared" si="0"/>
        <v>520</v>
      </c>
      <c r="J17" s="75">
        <f t="shared" si="0"/>
        <v>624</v>
      </c>
      <c r="K17" s="109" cm="1">
        <f t="array" ref="K17">IFERROR(INDEX(G17:J17,1,K$13),0)</f>
        <v>0</v>
      </c>
      <c r="L17" s="38">
        <v>2</v>
      </c>
      <c r="M17" s="12" t="s">
        <v>6</v>
      </c>
      <c r="N17" s="5" t="s">
        <v>6</v>
      </c>
      <c r="O17" s="5" t="s">
        <v>7</v>
      </c>
      <c r="P17" s="13" t="s">
        <v>7</v>
      </c>
      <c r="Q17" s="114">
        <f t="shared" si="3"/>
        <v>1200</v>
      </c>
      <c r="R17" s="53">
        <f t="shared" si="2"/>
        <v>1600</v>
      </c>
      <c r="S17" s="53">
        <f t="shared" si="2"/>
        <v>2000</v>
      </c>
      <c r="T17" s="54">
        <f t="shared" si="2"/>
        <v>2400</v>
      </c>
      <c r="U17" s="107" cm="1">
        <f t="array" ref="U17">IFERROR(INDEX(Q17:T17,1,U$13),0)</f>
        <v>0</v>
      </c>
    </row>
    <row r="18" spans="2:21" ht="30" customHeight="1" x14ac:dyDescent="0.35">
      <c r="B18" s="67">
        <v>0.56000000000000005</v>
      </c>
      <c r="C18" s="12" t="s">
        <v>6</v>
      </c>
      <c r="D18" s="5" t="s">
        <v>7</v>
      </c>
      <c r="E18" s="5" t="s">
        <v>6</v>
      </c>
      <c r="F18" s="13" t="s">
        <v>6</v>
      </c>
      <c r="G18" s="91">
        <f t="shared" si="1"/>
        <v>336.00000000000006</v>
      </c>
      <c r="H18" s="78">
        <f t="shared" si="0"/>
        <v>448.00000000000006</v>
      </c>
      <c r="I18" s="78">
        <f t="shared" si="0"/>
        <v>560</v>
      </c>
      <c r="J18" s="75">
        <f t="shared" si="0"/>
        <v>672.00000000000011</v>
      </c>
      <c r="K18" s="109" cm="1">
        <f t="array" ref="K18">IFERROR(INDEX(G18:J18,1,K$13),0)</f>
        <v>0</v>
      </c>
      <c r="L18" s="38">
        <v>2.5</v>
      </c>
      <c r="M18" s="12" t="s">
        <v>6</v>
      </c>
      <c r="N18" s="5" t="s">
        <v>7</v>
      </c>
      <c r="O18" s="5" t="s">
        <v>6</v>
      </c>
      <c r="P18" s="13" t="s">
        <v>6</v>
      </c>
      <c r="Q18" s="114">
        <f t="shared" si="3"/>
        <v>1500</v>
      </c>
      <c r="R18" s="53">
        <f t="shared" si="2"/>
        <v>2000</v>
      </c>
      <c r="S18" s="53">
        <f t="shared" si="2"/>
        <v>2500</v>
      </c>
      <c r="T18" s="54">
        <f t="shared" si="2"/>
        <v>3000</v>
      </c>
      <c r="U18" s="107" cm="1">
        <f t="array" ref="U18">IFERROR(INDEX(Q18:T18,1,U$13),0)</f>
        <v>0</v>
      </c>
    </row>
    <row r="19" spans="2:21" ht="30" customHeight="1" x14ac:dyDescent="0.35">
      <c r="B19" s="67">
        <v>0.6</v>
      </c>
      <c r="C19" s="12" t="s">
        <v>6</v>
      </c>
      <c r="D19" s="5" t="s">
        <v>7</v>
      </c>
      <c r="E19" s="5" t="s">
        <v>6</v>
      </c>
      <c r="F19" s="13" t="s">
        <v>7</v>
      </c>
      <c r="G19" s="91">
        <f t="shared" si="1"/>
        <v>360</v>
      </c>
      <c r="H19" s="78">
        <f t="shared" si="0"/>
        <v>480</v>
      </c>
      <c r="I19" s="78">
        <f t="shared" si="0"/>
        <v>600</v>
      </c>
      <c r="J19" s="75">
        <f t="shared" si="0"/>
        <v>720</v>
      </c>
      <c r="K19" s="109" cm="1">
        <f t="array" ref="K19">IFERROR(INDEX(G19:J19,1,K$13),0)</f>
        <v>0</v>
      </c>
      <c r="L19" s="38">
        <v>3</v>
      </c>
      <c r="M19" s="12" t="s">
        <v>6</v>
      </c>
      <c r="N19" s="5" t="s">
        <v>7</v>
      </c>
      <c r="O19" s="5" t="s">
        <v>6</v>
      </c>
      <c r="P19" s="13" t="s">
        <v>7</v>
      </c>
      <c r="Q19" s="114">
        <f t="shared" si="3"/>
        <v>1800</v>
      </c>
      <c r="R19" s="53">
        <f t="shared" si="2"/>
        <v>2400</v>
      </c>
      <c r="S19" s="53">
        <f t="shared" si="2"/>
        <v>3000</v>
      </c>
      <c r="T19" s="54">
        <f t="shared" si="2"/>
        <v>3600</v>
      </c>
      <c r="U19" s="107" cm="1">
        <f t="array" ref="U19">IFERROR(INDEX(Q19:T19,1,U$13),0)</f>
        <v>0</v>
      </c>
    </row>
    <row r="20" spans="2:21" ht="30" customHeight="1" x14ac:dyDescent="0.35">
      <c r="B20" s="67">
        <v>0.64</v>
      </c>
      <c r="C20" s="12" t="s">
        <v>6</v>
      </c>
      <c r="D20" s="5" t="s">
        <v>7</v>
      </c>
      <c r="E20" s="5" t="s">
        <v>7</v>
      </c>
      <c r="F20" s="13" t="s">
        <v>6</v>
      </c>
      <c r="G20" s="91">
        <f t="shared" si="1"/>
        <v>384</v>
      </c>
      <c r="H20" s="78">
        <f t="shared" si="0"/>
        <v>512</v>
      </c>
      <c r="I20" s="78">
        <f t="shared" si="0"/>
        <v>640</v>
      </c>
      <c r="J20" s="75">
        <f t="shared" si="0"/>
        <v>768</v>
      </c>
      <c r="K20" s="109" cm="1">
        <f t="array" ref="K20">IFERROR(INDEX(G20:J20,1,K$13),0)</f>
        <v>0</v>
      </c>
      <c r="L20" s="38">
        <v>3.5</v>
      </c>
      <c r="M20" s="12" t="s">
        <v>6</v>
      </c>
      <c r="N20" s="5" t="s">
        <v>7</v>
      </c>
      <c r="O20" s="5" t="s">
        <v>7</v>
      </c>
      <c r="P20" s="13" t="s">
        <v>6</v>
      </c>
      <c r="Q20" s="114">
        <f t="shared" si="3"/>
        <v>2100</v>
      </c>
      <c r="R20" s="53">
        <f t="shared" si="2"/>
        <v>2800</v>
      </c>
      <c r="S20" s="53">
        <f t="shared" si="2"/>
        <v>3500</v>
      </c>
      <c r="T20" s="54">
        <f t="shared" si="2"/>
        <v>4200</v>
      </c>
      <c r="U20" s="107" cm="1">
        <f t="array" ref="U20">IFERROR(INDEX(Q20:T20,1,U$13),0)</f>
        <v>0</v>
      </c>
    </row>
    <row r="21" spans="2:21" ht="30" customHeight="1" x14ac:dyDescent="0.35">
      <c r="B21" s="67">
        <v>0.68</v>
      </c>
      <c r="C21" s="12" t="s">
        <v>6</v>
      </c>
      <c r="D21" s="5" t="s">
        <v>7</v>
      </c>
      <c r="E21" s="5" t="s">
        <v>7</v>
      </c>
      <c r="F21" s="13" t="s">
        <v>7</v>
      </c>
      <c r="G21" s="91">
        <f t="shared" si="1"/>
        <v>408.00000000000006</v>
      </c>
      <c r="H21" s="78">
        <f t="shared" si="0"/>
        <v>544</v>
      </c>
      <c r="I21" s="78">
        <f t="shared" si="0"/>
        <v>680</v>
      </c>
      <c r="J21" s="75">
        <f t="shared" si="0"/>
        <v>816.00000000000011</v>
      </c>
      <c r="K21" s="109" cm="1">
        <f t="array" ref="K21">IFERROR(INDEX(G21:J21,1,K$13),0)</f>
        <v>0</v>
      </c>
      <c r="L21" s="38">
        <v>4.5</v>
      </c>
      <c r="M21" s="12" t="s">
        <v>6</v>
      </c>
      <c r="N21" s="5" t="s">
        <v>7</v>
      </c>
      <c r="O21" s="5" t="s">
        <v>7</v>
      </c>
      <c r="P21" s="13" t="s">
        <v>7</v>
      </c>
      <c r="Q21" s="114">
        <f t="shared" si="3"/>
        <v>2700</v>
      </c>
      <c r="R21" s="53">
        <f t="shared" si="2"/>
        <v>3600</v>
      </c>
      <c r="S21" s="53">
        <f t="shared" si="2"/>
        <v>4500</v>
      </c>
      <c r="T21" s="54">
        <f t="shared" si="2"/>
        <v>5400</v>
      </c>
      <c r="U21" s="107" cm="1">
        <f t="array" ref="U21">IFERROR(INDEX(Q21:T21,1,U$13),0)</f>
        <v>0</v>
      </c>
    </row>
    <row r="22" spans="2:21" ht="30" customHeight="1" x14ac:dyDescent="0.35">
      <c r="B22" s="67">
        <v>0.72</v>
      </c>
      <c r="C22" s="12" t="s">
        <v>7</v>
      </c>
      <c r="D22" s="5" t="s">
        <v>6</v>
      </c>
      <c r="E22" s="5" t="s">
        <v>6</v>
      </c>
      <c r="F22" s="13" t="s">
        <v>6</v>
      </c>
      <c r="G22" s="91">
        <f t="shared" si="1"/>
        <v>432</v>
      </c>
      <c r="H22" s="78">
        <f t="shared" si="0"/>
        <v>576</v>
      </c>
      <c r="I22" s="78">
        <f t="shared" si="0"/>
        <v>720</v>
      </c>
      <c r="J22" s="75">
        <f t="shared" si="0"/>
        <v>864</v>
      </c>
      <c r="K22" s="109" cm="1">
        <f t="array" ref="K22">IFERROR(INDEX(G22:J22,1,K$13),0)</f>
        <v>0</v>
      </c>
      <c r="L22" s="38">
        <v>5.5</v>
      </c>
      <c r="M22" s="12" t="s">
        <v>7</v>
      </c>
      <c r="N22" s="5" t="s">
        <v>6</v>
      </c>
      <c r="O22" s="5" t="s">
        <v>6</v>
      </c>
      <c r="P22" s="13" t="s">
        <v>6</v>
      </c>
      <c r="Q22" s="114">
        <f t="shared" si="3"/>
        <v>3300</v>
      </c>
      <c r="R22" s="53">
        <f t="shared" si="2"/>
        <v>4400</v>
      </c>
      <c r="S22" s="53">
        <f t="shared" si="2"/>
        <v>5500</v>
      </c>
      <c r="T22" s="54">
        <f t="shared" si="2"/>
        <v>6600</v>
      </c>
      <c r="U22" s="107" cm="1">
        <f t="array" ref="U22">IFERROR(INDEX(Q22:T22,1,U$13),0)</f>
        <v>0</v>
      </c>
    </row>
    <row r="23" spans="2:21" ht="30" customHeight="1" x14ac:dyDescent="0.35">
      <c r="B23" s="67">
        <v>0.76</v>
      </c>
      <c r="C23" s="12" t="s">
        <v>7</v>
      </c>
      <c r="D23" s="5" t="s">
        <v>6</v>
      </c>
      <c r="E23" s="5" t="s">
        <v>6</v>
      </c>
      <c r="F23" s="13" t="s">
        <v>7</v>
      </c>
      <c r="G23" s="91">
        <f t="shared" si="1"/>
        <v>456</v>
      </c>
      <c r="H23" s="78">
        <f t="shared" si="0"/>
        <v>608</v>
      </c>
      <c r="I23" s="78">
        <f t="shared" si="0"/>
        <v>760</v>
      </c>
      <c r="J23" s="75">
        <f t="shared" si="0"/>
        <v>912</v>
      </c>
      <c r="K23" s="109" cm="1">
        <f t="array" ref="K23">IFERROR(INDEX(G23:J23,1,K$13),0)</f>
        <v>0</v>
      </c>
      <c r="L23" s="38">
        <v>6.5</v>
      </c>
      <c r="M23" s="12" t="s">
        <v>7</v>
      </c>
      <c r="N23" s="5" t="s">
        <v>6</v>
      </c>
      <c r="O23" s="5" t="s">
        <v>6</v>
      </c>
      <c r="P23" s="13" t="s">
        <v>7</v>
      </c>
      <c r="Q23" s="114">
        <f t="shared" si="3"/>
        <v>3900</v>
      </c>
      <c r="R23" s="53">
        <f t="shared" si="2"/>
        <v>5200</v>
      </c>
      <c r="S23" s="53">
        <f t="shared" si="2"/>
        <v>6500</v>
      </c>
      <c r="T23" s="54">
        <f t="shared" si="2"/>
        <v>7800</v>
      </c>
      <c r="U23" s="107" cm="1">
        <f t="array" ref="U23">IFERROR(INDEX(Q23:T23,1,U$13),0)</f>
        <v>0</v>
      </c>
    </row>
    <row r="24" spans="2:21" ht="30" customHeight="1" x14ac:dyDescent="0.35">
      <c r="B24" s="67">
        <v>0.8</v>
      </c>
      <c r="C24" s="12" t="s">
        <v>7</v>
      </c>
      <c r="D24" s="5" t="s">
        <v>6</v>
      </c>
      <c r="E24" s="5" t="s">
        <v>7</v>
      </c>
      <c r="F24" s="13" t="s">
        <v>6</v>
      </c>
      <c r="G24" s="91">
        <f t="shared" si="1"/>
        <v>480</v>
      </c>
      <c r="H24" s="78">
        <f t="shared" si="0"/>
        <v>640</v>
      </c>
      <c r="I24" s="78">
        <f t="shared" si="0"/>
        <v>800</v>
      </c>
      <c r="J24" s="75">
        <f t="shared" si="0"/>
        <v>960</v>
      </c>
      <c r="K24" s="109" cm="1">
        <f t="array" ref="K24">IFERROR(INDEX(G24:J24,1,K$13),0)</f>
        <v>0</v>
      </c>
      <c r="L24" s="38">
        <v>7</v>
      </c>
      <c r="M24" s="12" t="s">
        <v>7</v>
      </c>
      <c r="N24" s="5" t="s">
        <v>6</v>
      </c>
      <c r="O24" s="5" t="s">
        <v>7</v>
      </c>
      <c r="P24" s="13" t="s">
        <v>6</v>
      </c>
      <c r="Q24" s="114">
        <f t="shared" si="3"/>
        <v>4200</v>
      </c>
      <c r="R24" s="53">
        <f t="shared" si="2"/>
        <v>5600</v>
      </c>
      <c r="S24" s="53">
        <f t="shared" si="2"/>
        <v>7000</v>
      </c>
      <c r="T24" s="54">
        <f t="shared" si="2"/>
        <v>8400</v>
      </c>
      <c r="U24" s="107" cm="1">
        <f t="array" ref="U24">IFERROR(INDEX(Q24:T24,1,U$13),0)</f>
        <v>0</v>
      </c>
    </row>
    <row r="25" spans="2:21" ht="30" customHeight="1" x14ac:dyDescent="0.35">
      <c r="B25" s="67">
        <v>0.84</v>
      </c>
      <c r="C25" s="12" t="s">
        <v>7</v>
      </c>
      <c r="D25" s="5" t="s">
        <v>6</v>
      </c>
      <c r="E25" s="5" t="s">
        <v>7</v>
      </c>
      <c r="F25" s="13" t="s">
        <v>7</v>
      </c>
      <c r="G25" s="91">
        <f t="shared" si="1"/>
        <v>504</v>
      </c>
      <c r="H25" s="78">
        <f t="shared" si="0"/>
        <v>672</v>
      </c>
      <c r="I25" s="78">
        <f t="shared" si="0"/>
        <v>840</v>
      </c>
      <c r="J25" s="75">
        <f t="shared" si="0"/>
        <v>1008</v>
      </c>
      <c r="K25" s="109" cm="1">
        <f t="array" ref="K25">IFERROR(INDEX(G25:J25,1,K$13),0)</f>
        <v>0</v>
      </c>
      <c r="L25" s="38">
        <v>7.5</v>
      </c>
      <c r="M25" s="12" t="s">
        <v>7</v>
      </c>
      <c r="N25" s="5" t="s">
        <v>6</v>
      </c>
      <c r="O25" s="5" t="s">
        <v>7</v>
      </c>
      <c r="P25" s="13" t="s">
        <v>7</v>
      </c>
      <c r="Q25" s="114">
        <f t="shared" si="3"/>
        <v>4500</v>
      </c>
      <c r="R25" s="53">
        <f t="shared" si="2"/>
        <v>6000</v>
      </c>
      <c r="S25" s="53">
        <f t="shared" si="2"/>
        <v>7500</v>
      </c>
      <c r="T25" s="54">
        <f t="shared" si="2"/>
        <v>9000</v>
      </c>
      <c r="U25" s="107" cm="1">
        <f t="array" ref="U25">IFERROR(INDEX(Q25:T25,1,U$13),0)</f>
        <v>0</v>
      </c>
    </row>
    <row r="26" spans="2:21" ht="30" customHeight="1" x14ac:dyDescent="0.35">
      <c r="B26" s="67">
        <v>0.88</v>
      </c>
      <c r="C26" s="12" t="s">
        <v>7</v>
      </c>
      <c r="D26" s="5" t="s">
        <v>7</v>
      </c>
      <c r="E26" s="5" t="s">
        <v>6</v>
      </c>
      <c r="F26" s="13" t="s">
        <v>6</v>
      </c>
      <c r="G26" s="91">
        <f t="shared" si="1"/>
        <v>528</v>
      </c>
      <c r="H26" s="78">
        <f t="shared" si="0"/>
        <v>704</v>
      </c>
      <c r="I26" s="78">
        <f t="shared" si="0"/>
        <v>880</v>
      </c>
      <c r="J26" s="75">
        <f t="shared" si="0"/>
        <v>1056</v>
      </c>
      <c r="K26" s="109" cm="1">
        <f t="array" ref="K26">IFERROR(INDEX(G26:J26,1,K$13),0)</f>
        <v>0</v>
      </c>
      <c r="L26" s="38">
        <v>8</v>
      </c>
      <c r="M26" s="12" t="s">
        <v>7</v>
      </c>
      <c r="N26" s="5" t="s">
        <v>7</v>
      </c>
      <c r="O26" s="5" t="s">
        <v>6</v>
      </c>
      <c r="P26" s="13" t="s">
        <v>6</v>
      </c>
      <c r="Q26" s="114">
        <f t="shared" si="3"/>
        <v>4800</v>
      </c>
      <c r="R26" s="53">
        <f t="shared" si="2"/>
        <v>6400</v>
      </c>
      <c r="S26" s="53">
        <f t="shared" si="2"/>
        <v>8000</v>
      </c>
      <c r="T26" s="54">
        <f t="shared" si="2"/>
        <v>9600</v>
      </c>
      <c r="U26" s="107" cm="1">
        <f t="array" ref="U26">IFERROR(INDEX(Q26:T26,1,U$13),0)</f>
        <v>0</v>
      </c>
    </row>
    <row r="27" spans="2:21" ht="30" customHeight="1" x14ac:dyDescent="0.35">
      <c r="B27" s="67">
        <v>0.92</v>
      </c>
      <c r="C27" s="12" t="s">
        <v>7</v>
      </c>
      <c r="D27" s="5" t="s">
        <v>7</v>
      </c>
      <c r="E27" s="5" t="s">
        <v>6</v>
      </c>
      <c r="F27" s="13" t="s">
        <v>7</v>
      </c>
      <c r="G27" s="91">
        <f t="shared" si="1"/>
        <v>552</v>
      </c>
      <c r="H27" s="78">
        <f t="shared" si="0"/>
        <v>736</v>
      </c>
      <c r="I27" s="78">
        <f t="shared" si="0"/>
        <v>920</v>
      </c>
      <c r="J27" s="75">
        <f t="shared" si="0"/>
        <v>1104</v>
      </c>
      <c r="K27" s="109" cm="1">
        <f t="array" ref="K27">IFERROR(INDEX(G27:J27,1,K$13),0)</f>
        <v>0</v>
      </c>
      <c r="L27" s="38">
        <v>8.5</v>
      </c>
      <c r="M27" s="12" t="s">
        <v>7</v>
      </c>
      <c r="N27" s="5" t="s">
        <v>7</v>
      </c>
      <c r="O27" s="5" t="s">
        <v>6</v>
      </c>
      <c r="P27" s="13" t="s">
        <v>7</v>
      </c>
      <c r="Q27" s="114">
        <f t="shared" si="3"/>
        <v>5100</v>
      </c>
      <c r="R27" s="53">
        <f t="shared" si="2"/>
        <v>6800</v>
      </c>
      <c r="S27" s="53">
        <f t="shared" si="2"/>
        <v>8500</v>
      </c>
      <c r="T27" s="54">
        <f t="shared" si="2"/>
        <v>10200</v>
      </c>
      <c r="U27" s="107" cm="1">
        <f t="array" ref="U27">IFERROR(INDEX(Q27:T27,1,U$13),0)</f>
        <v>0</v>
      </c>
    </row>
    <row r="28" spans="2:21" ht="30" customHeight="1" x14ac:dyDescent="0.35">
      <c r="B28" s="67">
        <v>0.96</v>
      </c>
      <c r="C28" s="12" t="s">
        <v>7</v>
      </c>
      <c r="D28" s="5" t="s">
        <v>7</v>
      </c>
      <c r="E28" s="5" t="s">
        <v>7</v>
      </c>
      <c r="F28" s="13" t="s">
        <v>6</v>
      </c>
      <c r="G28" s="91">
        <f t="shared" si="1"/>
        <v>576</v>
      </c>
      <c r="H28" s="78">
        <f t="shared" si="0"/>
        <v>768</v>
      </c>
      <c r="I28" s="78">
        <f t="shared" si="0"/>
        <v>960</v>
      </c>
      <c r="J28" s="75">
        <f t="shared" si="0"/>
        <v>1152</v>
      </c>
      <c r="K28" s="109" cm="1">
        <f t="array" ref="K28">IFERROR(INDEX(G28:J28,1,K$13),0)</f>
        <v>0</v>
      </c>
      <c r="L28" s="38">
        <v>9</v>
      </c>
      <c r="M28" s="12" t="s">
        <v>7</v>
      </c>
      <c r="N28" s="5" t="s">
        <v>7</v>
      </c>
      <c r="O28" s="5" t="s">
        <v>7</v>
      </c>
      <c r="P28" s="13" t="s">
        <v>6</v>
      </c>
      <c r="Q28" s="114">
        <f t="shared" si="3"/>
        <v>5400</v>
      </c>
      <c r="R28" s="53">
        <f t="shared" si="2"/>
        <v>7200</v>
      </c>
      <c r="S28" s="53">
        <f t="shared" si="2"/>
        <v>9000</v>
      </c>
      <c r="T28" s="54">
        <f t="shared" si="2"/>
        <v>10800</v>
      </c>
      <c r="U28" s="107" cm="1">
        <f t="array" ref="U28">IFERROR(INDEX(Q28:T28,1,U$13),0)</f>
        <v>0</v>
      </c>
    </row>
    <row r="29" spans="2:21" ht="29" thickBot="1" x14ac:dyDescent="0.4">
      <c r="B29" s="68">
        <v>1</v>
      </c>
      <c r="C29" s="27" t="s">
        <v>7</v>
      </c>
      <c r="D29" s="14" t="s">
        <v>7</v>
      </c>
      <c r="E29" s="14" t="s">
        <v>7</v>
      </c>
      <c r="F29" s="15" t="s">
        <v>7</v>
      </c>
      <c r="G29" s="92">
        <f t="shared" si="1"/>
        <v>600</v>
      </c>
      <c r="H29" s="79">
        <f t="shared" si="0"/>
        <v>800</v>
      </c>
      <c r="I29" s="79">
        <f t="shared" si="0"/>
        <v>1000</v>
      </c>
      <c r="J29" s="76">
        <f t="shared" si="0"/>
        <v>1200</v>
      </c>
      <c r="K29" s="109" cm="1">
        <f t="array" ref="K29">IFERROR(INDEX(G29:J29,1,K$13),0)</f>
        <v>0</v>
      </c>
      <c r="L29" s="39">
        <v>10</v>
      </c>
      <c r="M29" s="27" t="s">
        <v>7</v>
      </c>
      <c r="N29" s="14" t="s">
        <v>7</v>
      </c>
      <c r="O29" s="14" t="s">
        <v>7</v>
      </c>
      <c r="P29" s="15" t="s">
        <v>7</v>
      </c>
      <c r="Q29" s="115">
        <f t="shared" si="3"/>
        <v>6000</v>
      </c>
      <c r="R29" s="56">
        <f t="shared" si="2"/>
        <v>8000</v>
      </c>
      <c r="S29" s="56">
        <f t="shared" si="2"/>
        <v>10000</v>
      </c>
      <c r="T29" s="57">
        <f t="shared" si="2"/>
        <v>12000</v>
      </c>
      <c r="U29" s="107" cm="1">
        <f t="array" ref="U29">IFERROR(INDEX(Q29:T29,1,U$13),0)</f>
        <v>0</v>
      </c>
    </row>
    <row r="30" spans="2:21" x14ac:dyDescent="0.5">
      <c r="B30" s="6"/>
      <c r="C30" s="1"/>
      <c r="D30" s="1"/>
      <c r="E30" s="1"/>
      <c r="F30" s="1"/>
      <c r="K30" s="110"/>
      <c r="L30" s="6"/>
      <c r="M30" s="1"/>
      <c r="N30" s="1"/>
      <c r="O30" s="1"/>
      <c r="P30" s="1"/>
    </row>
    <row r="31" spans="2:21" x14ac:dyDescent="0.5">
      <c r="B31" s="147" t="s">
        <v>21</v>
      </c>
      <c r="C31" s="1"/>
      <c r="D31" s="1"/>
      <c r="E31" s="1"/>
      <c r="F31" s="1"/>
      <c r="K31" s="110"/>
      <c r="L31" s="6"/>
      <c r="M31" s="1"/>
      <c r="N31" s="1"/>
      <c r="O31" s="1"/>
      <c r="P31" s="1"/>
    </row>
    <row r="32" spans="2:21" x14ac:dyDescent="0.5">
      <c r="B32" s="6"/>
      <c r="C32" s="1"/>
      <c r="D32" s="1"/>
      <c r="E32" s="1"/>
      <c r="F32" s="1"/>
      <c r="K32" s="110"/>
      <c r="L32" s="6"/>
      <c r="M32" s="1"/>
      <c r="N32" s="1"/>
      <c r="O32" s="1"/>
      <c r="P32" s="1"/>
    </row>
    <row r="33" spans="2:16" x14ac:dyDescent="0.5">
      <c r="B33" s="6"/>
      <c r="C33" s="1"/>
      <c r="D33" s="1"/>
      <c r="E33" s="1"/>
      <c r="F33" s="1"/>
      <c r="K33" s="110"/>
      <c r="L33" s="6"/>
      <c r="M33" s="1"/>
      <c r="N33" s="1"/>
      <c r="O33" s="1"/>
      <c r="P33" s="1"/>
    </row>
    <row r="34" spans="2:16" x14ac:dyDescent="0.5">
      <c r="B34" s="6"/>
      <c r="C34" s="1"/>
      <c r="D34" s="1"/>
      <c r="E34" s="1"/>
      <c r="F34" s="1"/>
      <c r="K34" s="110"/>
      <c r="L34" s="6"/>
      <c r="M34" s="1"/>
      <c r="N34" s="1"/>
      <c r="O34" s="1"/>
      <c r="P34" s="1"/>
    </row>
    <row r="35" spans="2:16" x14ac:dyDescent="0.5">
      <c r="B35" s="6"/>
      <c r="C35" s="1"/>
      <c r="D35" s="1"/>
      <c r="E35" s="1"/>
      <c r="F35" s="1"/>
      <c r="K35" s="110"/>
      <c r="L35" s="6"/>
      <c r="M35" s="1"/>
      <c r="N35" s="1"/>
      <c r="O35" s="1"/>
      <c r="P35" s="1"/>
    </row>
    <row r="36" spans="2:16" x14ac:dyDescent="0.5">
      <c r="B36" s="6"/>
      <c r="C36" s="1"/>
      <c r="D36" s="1"/>
      <c r="E36" s="1"/>
      <c r="F36" s="1"/>
      <c r="K36" s="110"/>
      <c r="L36" s="6"/>
      <c r="M36" s="1"/>
      <c r="N36" s="1"/>
      <c r="O36" s="1"/>
      <c r="P36" s="1"/>
    </row>
    <row r="37" spans="2:16" x14ac:dyDescent="0.5">
      <c r="B37" s="6"/>
      <c r="C37" s="1"/>
      <c r="D37" s="1"/>
      <c r="E37" s="1"/>
      <c r="F37" s="1"/>
      <c r="K37" s="110"/>
      <c r="L37" s="6"/>
      <c r="M37" s="1"/>
      <c r="N37" s="1"/>
      <c r="O37" s="1"/>
      <c r="P37" s="1"/>
    </row>
    <row r="38" spans="2:16" x14ac:dyDescent="0.5">
      <c r="B38" s="6"/>
      <c r="C38" s="1"/>
      <c r="D38" s="1"/>
      <c r="E38" s="1"/>
      <c r="F38" s="1"/>
      <c r="K38" s="110"/>
      <c r="L38" s="6"/>
      <c r="M38" s="1"/>
      <c r="N38" s="1"/>
      <c r="O38" s="1"/>
      <c r="P38" s="1"/>
    </row>
    <row r="39" spans="2:16" x14ac:dyDescent="0.5">
      <c r="B39" s="6"/>
      <c r="C39" s="1"/>
      <c r="D39" s="1"/>
      <c r="E39" s="1"/>
      <c r="F39" s="1"/>
      <c r="K39" s="110"/>
      <c r="L39" s="6"/>
      <c r="M39" s="1"/>
      <c r="N39" s="1"/>
      <c r="O39" s="1"/>
      <c r="P39" s="1"/>
    </row>
    <row r="40" spans="2:16" x14ac:dyDescent="0.5">
      <c r="B40" s="6"/>
      <c r="C40" s="1"/>
      <c r="D40" s="1"/>
      <c r="E40" s="1"/>
      <c r="F40" s="1"/>
      <c r="K40" s="110"/>
      <c r="L40" s="6"/>
      <c r="M40" s="1"/>
      <c r="N40" s="1"/>
      <c r="O40" s="1"/>
      <c r="P40" s="1"/>
    </row>
    <row r="41" spans="2:16" x14ac:dyDescent="0.5">
      <c r="B41" s="6"/>
      <c r="C41" s="1"/>
      <c r="D41" s="1"/>
      <c r="E41" s="1"/>
      <c r="F41" s="1"/>
      <c r="K41" s="110"/>
      <c r="L41" s="6"/>
      <c r="M41" s="1"/>
      <c r="N41" s="1"/>
      <c r="O41" s="1"/>
      <c r="P41" s="1"/>
    </row>
    <row r="42" spans="2:16" x14ac:dyDescent="0.5">
      <c r="B42" s="6"/>
      <c r="C42" s="1"/>
      <c r="D42" s="1"/>
      <c r="E42" s="1"/>
      <c r="F42" s="1"/>
      <c r="K42" s="110"/>
      <c r="L42" s="6"/>
      <c r="M42" s="1"/>
      <c r="N42" s="1"/>
      <c r="O42" s="1"/>
      <c r="P42" s="1"/>
    </row>
    <row r="43" spans="2:16" x14ac:dyDescent="0.5">
      <c r="B43" s="6"/>
      <c r="C43" s="1"/>
      <c r="D43" s="1"/>
      <c r="E43" s="1"/>
      <c r="F43" s="1"/>
      <c r="K43" s="110"/>
      <c r="L43" s="6"/>
      <c r="M43" s="1"/>
      <c r="N43" s="1"/>
      <c r="O43" s="1"/>
      <c r="P43" s="1"/>
    </row>
    <row r="44" spans="2:16" x14ac:dyDescent="0.5">
      <c r="B44" s="6"/>
      <c r="C44" s="1"/>
      <c r="D44" s="1"/>
      <c r="E44" s="1"/>
      <c r="F44" s="1"/>
      <c r="K44" s="110"/>
      <c r="L44" s="6"/>
      <c r="M44" s="1"/>
      <c r="N44" s="1"/>
      <c r="O44" s="1"/>
      <c r="P44" s="1"/>
    </row>
    <row r="45" spans="2:16" x14ac:dyDescent="0.5">
      <c r="B45" s="6"/>
      <c r="C45" s="1"/>
      <c r="D45" s="1"/>
      <c r="E45" s="1"/>
      <c r="F45" s="1"/>
      <c r="K45" s="110"/>
      <c r="L45" s="6"/>
      <c r="M45" s="1"/>
      <c r="N45" s="1"/>
      <c r="O45" s="1"/>
      <c r="P45" s="1"/>
    </row>
    <row r="46" spans="2:16" x14ac:dyDescent="0.5">
      <c r="B46" s="6"/>
      <c r="C46" s="1"/>
      <c r="D46" s="1"/>
      <c r="E46" s="1"/>
      <c r="F46" s="1"/>
      <c r="K46" s="110"/>
      <c r="L46" s="6"/>
      <c r="M46" s="1"/>
      <c r="N46" s="1"/>
      <c r="O46" s="1"/>
      <c r="P46" s="1"/>
    </row>
    <row r="47" spans="2:16" x14ac:dyDescent="0.5">
      <c r="B47" s="6"/>
      <c r="C47" s="1"/>
      <c r="D47" s="1"/>
      <c r="E47" s="1"/>
      <c r="F47" s="1"/>
      <c r="K47" s="110"/>
      <c r="L47" s="6"/>
      <c r="M47" s="1"/>
      <c r="N47" s="1"/>
      <c r="O47" s="1"/>
      <c r="P47" s="1"/>
    </row>
    <row r="48" spans="2:16" x14ac:dyDescent="0.5">
      <c r="B48" s="6"/>
      <c r="C48" s="1"/>
      <c r="D48" s="1"/>
      <c r="E48" s="1"/>
      <c r="F48" s="1"/>
      <c r="K48" s="110"/>
      <c r="L48" s="6"/>
      <c r="M48" s="1"/>
      <c r="N48" s="1"/>
      <c r="O48" s="1"/>
      <c r="P48" s="1"/>
    </row>
    <row r="49" spans="2:16" x14ac:dyDescent="0.5">
      <c r="B49" s="6"/>
      <c r="C49" s="1"/>
      <c r="D49" s="1"/>
      <c r="E49" s="1"/>
      <c r="F49" s="1"/>
      <c r="K49" s="110"/>
      <c r="L49" s="6"/>
      <c r="M49" s="1"/>
      <c r="N49" s="1"/>
      <c r="O49" s="1"/>
      <c r="P49" s="1"/>
    </row>
    <row r="50" spans="2:16" x14ac:dyDescent="0.5">
      <c r="B50" s="6"/>
      <c r="C50" s="1"/>
      <c r="D50" s="1"/>
      <c r="E50" s="1"/>
      <c r="F50" s="1"/>
      <c r="K50" s="110"/>
      <c r="L50" s="6"/>
      <c r="M50" s="1"/>
      <c r="N50" s="1"/>
      <c r="O50" s="1"/>
      <c r="P50" s="1"/>
    </row>
    <row r="51" spans="2:16" x14ac:dyDescent="0.5">
      <c r="B51" s="6"/>
      <c r="C51" s="1"/>
      <c r="D51" s="1"/>
      <c r="E51" s="1"/>
      <c r="F51" s="1"/>
      <c r="K51" s="110"/>
      <c r="L51" s="6"/>
      <c r="M51" s="1"/>
      <c r="N51" s="1"/>
      <c r="O51" s="1"/>
      <c r="P51" s="1"/>
    </row>
    <row r="52" spans="2:16" x14ac:dyDescent="0.5">
      <c r="B52" s="6"/>
      <c r="C52" s="1"/>
      <c r="D52" s="1"/>
      <c r="E52" s="1"/>
      <c r="F52" s="1"/>
      <c r="K52" s="110"/>
      <c r="L52" s="6"/>
      <c r="M52" s="1"/>
      <c r="N52" s="1"/>
      <c r="O52" s="1"/>
      <c r="P52" s="1"/>
    </row>
    <row r="53" spans="2:16" x14ac:dyDescent="0.5">
      <c r="B53" s="6"/>
      <c r="C53" s="1"/>
      <c r="D53" s="1"/>
      <c r="E53" s="1"/>
      <c r="F53" s="1"/>
      <c r="K53" s="110"/>
      <c r="L53" s="6"/>
      <c r="M53" s="1"/>
      <c r="N53" s="1"/>
      <c r="O53" s="1"/>
      <c r="P53" s="1"/>
    </row>
    <row r="54" spans="2:16" x14ac:dyDescent="0.5">
      <c r="B54" s="6"/>
      <c r="C54" s="1"/>
      <c r="D54" s="1"/>
      <c r="E54" s="1"/>
      <c r="F54" s="1"/>
      <c r="K54" s="110"/>
      <c r="L54" s="6"/>
      <c r="M54" s="1"/>
      <c r="N54" s="1"/>
      <c r="O54" s="1"/>
      <c r="P54" s="1"/>
    </row>
    <row r="55" spans="2:16" x14ac:dyDescent="0.5">
      <c r="B55" s="6"/>
      <c r="C55" s="1"/>
      <c r="D55" s="1"/>
      <c r="E55" s="1"/>
      <c r="F55" s="1"/>
      <c r="K55" s="110"/>
      <c r="L55" s="6"/>
      <c r="M55" s="1"/>
      <c r="N55" s="1"/>
      <c r="O55" s="1"/>
      <c r="P55" s="1"/>
    </row>
    <row r="56" spans="2:16" x14ac:dyDescent="0.5">
      <c r="B56" s="6"/>
      <c r="C56" s="1"/>
      <c r="D56" s="1"/>
      <c r="E56" s="1"/>
      <c r="F56" s="1"/>
      <c r="K56" s="110"/>
      <c r="L56" s="6"/>
      <c r="M56" s="1"/>
      <c r="N56" s="1"/>
      <c r="O56" s="1"/>
      <c r="P56" s="1"/>
    </row>
    <row r="57" spans="2:16" x14ac:dyDescent="0.5">
      <c r="B57" s="6"/>
      <c r="C57" s="1"/>
      <c r="D57" s="1"/>
      <c r="E57" s="1"/>
      <c r="F57" s="1"/>
      <c r="K57" s="110"/>
      <c r="L57" s="6"/>
      <c r="M57" s="1"/>
      <c r="N57" s="1"/>
      <c r="O57" s="1"/>
      <c r="P57" s="1"/>
    </row>
    <row r="58" spans="2:16" x14ac:dyDescent="0.5">
      <c r="B58" s="6"/>
      <c r="C58" s="1"/>
      <c r="D58" s="1"/>
      <c r="E58" s="1"/>
      <c r="F58" s="1"/>
      <c r="K58" s="110"/>
      <c r="L58" s="6"/>
      <c r="M58" s="1"/>
      <c r="N58" s="1"/>
      <c r="O58" s="1"/>
      <c r="P58" s="1"/>
    </row>
    <row r="59" spans="2:16" x14ac:dyDescent="0.5">
      <c r="B59" s="6"/>
      <c r="C59" s="1"/>
      <c r="D59" s="1"/>
      <c r="E59" s="1"/>
      <c r="F59" s="1"/>
      <c r="K59" s="110"/>
      <c r="L59" s="6"/>
      <c r="M59" s="1"/>
      <c r="N59" s="1"/>
      <c r="O59" s="1"/>
      <c r="P59" s="1"/>
    </row>
    <row r="60" spans="2:16" x14ac:dyDescent="0.5">
      <c r="B60" s="6"/>
      <c r="C60" s="1"/>
      <c r="D60" s="1"/>
      <c r="E60" s="1"/>
      <c r="F60" s="1"/>
      <c r="K60" s="110"/>
      <c r="L60" s="6"/>
      <c r="M60" s="1"/>
      <c r="N60" s="1"/>
      <c r="O60" s="1"/>
      <c r="P60" s="1"/>
    </row>
    <row r="61" spans="2:16" x14ac:dyDescent="0.5">
      <c r="B61" s="6"/>
      <c r="C61" s="1"/>
      <c r="D61" s="1"/>
      <c r="E61" s="1"/>
      <c r="F61" s="1"/>
      <c r="K61" s="110"/>
      <c r="L61" s="6"/>
      <c r="M61" s="1"/>
      <c r="N61" s="1"/>
      <c r="O61" s="1"/>
      <c r="P61" s="1"/>
    </row>
    <row r="62" spans="2:16" x14ac:dyDescent="0.5">
      <c r="B62" s="6"/>
      <c r="C62" s="1"/>
      <c r="D62" s="1"/>
      <c r="E62" s="1"/>
      <c r="F62" s="1"/>
      <c r="K62" s="110"/>
      <c r="L62" s="6"/>
      <c r="M62" s="1"/>
      <c r="N62" s="1"/>
      <c r="O62" s="1"/>
      <c r="P62" s="1"/>
    </row>
    <row r="63" spans="2:16" x14ac:dyDescent="0.5">
      <c r="B63" s="6"/>
      <c r="C63" s="1"/>
      <c r="D63" s="1"/>
      <c r="E63" s="1"/>
      <c r="F63" s="1"/>
      <c r="K63" s="110"/>
      <c r="L63" s="6"/>
      <c r="M63" s="1"/>
      <c r="N63" s="1"/>
      <c r="O63" s="1"/>
      <c r="P63" s="1"/>
    </row>
    <row r="64" spans="2:16" x14ac:dyDescent="0.5">
      <c r="B64" s="6"/>
      <c r="C64" s="1"/>
      <c r="D64" s="1"/>
      <c r="E64" s="1"/>
      <c r="F64" s="1"/>
      <c r="K64" s="110"/>
      <c r="L64" s="6"/>
      <c r="M64" s="1"/>
      <c r="N64" s="1"/>
      <c r="O64" s="1"/>
      <c r="P64" s="1"/>
    </row>
    <row r="65" spans="2:16" x14ac:dyDescent="0.5">
      <c r="B65" s="6"/>
      <c r="C65" s="1"/>
      <c r="D65" s="1"/>
      <c r="E65" s="1"/>
      <c r="F65" s="1"/>
      <c r="K65" s="110"/>
      <c r="L65" s="6"/>
      <c r="M65" s="1"/>
      <c r="N65" s="1"/>
      <c r="O65" s="1"/>
      <c r="P65" s="1"/>
    </row>
    <row r="66" spans="2:16" x14ac:dyDescent="0.5">
      <c r="B66" s="6"/>
      <c r="C66" s="1"/>
      <c r="D66" s="1"/>
      <c r="E66" s="1"/>
      <c r="F66" s="1"/>
      <c r="K66" s="110"/>
      <c r="L66" s="6"/>
      <c r="M66" s="1"/>
      <c r="N66" s="1"/>
      <c r="O66" s="1"/>
      <c r="P66" s="1"/>
    </row>
    <row r="67" spans="2:16" x14ac:dyDescent="0.5">
      <c r="B67" s="6"/>
      <c r="C67" s="1"/>
      <c r="D67" s="1"/>
      <c r="E67" s="1"/>
      <c r="F67" s="1"/>
      <c r="K67" s="110"/>
      <c r="L67" s="6"/>
      <c r="M67" s="1"/>
      <c r="N67" s="1"/>
      <c r="O67" s="1"/>
      <c r="P67" s="1"/>
    </row>
    <row r="68" spans="2:16" x14ac:dyDescent="0.5">
      <c r="B68" s="6"/>
      <c r="C68" s="1"/>
      <c r="D68" s="1"/>
      <c r="E68" s="1"/>
      <c r="F68" s="1"/>
      <c r="K68" s="110"/>
      <c r="L68" s="6"/>
      <c r="M68" s="1"/>
      <c r="N68" s="1"/>
      <c r="O68" s="1"/>
      <c r="P68" s="1"/>
    </row>
    <row r="69" spans="2:16" x14ac:dyDescent="0.5">
      <c r="B69" s="6"/>
      <c r="C69" s="1"/>
      <c r="D69" s="1"/>
      <c r="E69" s="1"/>
      <c r="F69" s="1"/>
      <c r="K69" s="110"/>
      <c r="L69" s="6"/>
      <c r="M69" s="1"/>
      <c r="N69" s="1"/>
      <c r="O69" s="1"/>
      <c r="P69" s="1"/>
    </row>
    <row r="70" spans="2:16" x14ac:dyDescent="0.5">
      <c r="B70" s="6"/>
      <c r="C70" s="1"/>
      <c r="D70" s="1"/>
      <c r="E70" s="1"/>
      <c r="F70" s="1"/>
      <c r="K70" s="110"/>
      <c r="L70" s="6"/>
      <c r="M70" s="1"/>
      <c r="N70" s="1"/>
      <c r="O70" s="1"/>
      <c r="P70" s="1"/>
    </row>
    <row r="71" spans="2:16" x14ac:dyDescent="0.5">
      <c r="B71" s="6"/>
      <c r="C71" s="1"/>
      <c r="D71" s="1"/>
      <c r="E71" s="1"/>
      <c r="F71" s="1"/>
      <c r="K71" s="110"/>
      <c r="L71" s="6"/>
      <c r="M71" s="1"/>
      <c r="N71" s="1"/>
      <c r="O71" s="1"/>
      <c r="P71" s="1"/>
    </row>
    <row r="72" spans="2:16" x14ac:dyDescent="0.5">
      <c r="B72" s="6"/>
      <c r="C72" s="1"/>
      <c r="D72" s="1"/>
      <c r="E72" s="1"/>
      <c r="F72" s="1"/>
      <c r="K72" s="110"/>
      <c r="L72" s="6"/>
      <c r="M72" s="1"/>
      <c r="N72" s="1"/>
      <c r="O72" s="1"/>
      <c r="P72" s="1"/>
    </row>
    <row r="73" spans="2:16" x14ac:dyDescent="0.5">
      <c r="B73" s="6"/>
      <c r="C73" s="1"/>
      <c r="D73" s="1"/>
      <c r="E73" s="1"/>
      <c r="F73" s="1"/>
      <c r="K73" s="110"/>
      <c r="L73" s="6"/>
      <c r="M73" s="1"/>
      <c r="N73" s="1"/>
      <c r="O73" s="1"/>
      <c r="P73" s="1"/>
    </row>
    <row r="74" spans="2:16" x14ac:dyDescent="0.5">
      <c r="B74" s="6"/>
      <c r="C74" s="1"/>
      <c r="D74" s="1"/>
      <c r="E74" s="1"/>
      <c r="F74" s="1"/>
      <c r="K74" s="110"/>
      <c r="L74" s="6"/>
      <c r="M74" s="1"/>
      <c r="N74" s="1"/>
      <c r="O74" s="1"/>
      <c r="P74" s="1"/>
    </row>
    <row r="75" spans="2:16" x14ac:dyDescent="0.5">
      <c r="B75" s="6"/>
      <c r="C75" s="1"/>
      <c r="D75" s="1"/>
      <c r="E75" s="1"/>
      <c r="F75" s="1"/>
      <c r="K75" s="110"/>
      <c r="L75" s="6"/>
      <c r="M75" s="1"/>
      <c r="N75" s="1"/>
      <c r="O75" s="1"/>
      <c r="P75" s="1"/>
    </row>
    <row r="76" spans="2:16" x14ac:dyDescent="0.5">
      <c r="B76" s="6"/>
      <c r="C76" s="1"/>
      <c r="D76" s="1"/>
      <c r="E76" s="1"/>
      <c r="F76" s="1"/>
      <c r="K76" s="110"/>
      <c r="L76" s="6"/>
      <c r="M76" s="1"/>
      <c r="N76" s="1"/>
      <c r="O76" s="1"/>
      <c r="P76" s="1"/>
    </row>
    <row r="77" spans="2:16" x14ac:dyDescent="0.5">
      <c r="B77" s="6"/>
      <c r="C77" s="1"/>
      <c r="D77" s="1"/>
      <c r="E77" s="1"/>
      <c r="F77" s="1"/>
      <c r="K77" s="110"/>
      <c r="L77" s="6"/>
      <c r="M77" s="1"/>
      <c r="N77" s="1"/>
      <c r="O77" s="1"/>
      <c r="P77" s="1"/>
    </row>
    <row r="78" spans="2:16" x14ac:dyDescent="0.5">
      <c r="B78" s="6"/>
      <c r="C78" s="1"/>
      <c r="D78" s="1"/>
      <c r="E78" s="1"/>
      <c r="F78" s="1"/>
      <c r="K78" s="110"/>
      <c r="L78" s="6"/>
      <c r="M78" s="1"/>
      <c r="N78" s="1"/>
      <c r="O78" s="1"/>
      <c r="P78" s="1"/>
    </row>
    <row r="79" spans="2:16" x14ac:dyDescent="0.5">
      <c r="B79" s="6"/>
      <c r="C79" s="1"/>
      <c r="D79" s="1"/>
      <c r="E79" s="1"/>
      <c r="F79" s="1"/>
      <c r="K79" s="110"/>
      <c r="L79" s="6"/>
      <c r="M79" s="1"/>
      <c r="N79" s="1"/>
      <c r="O79" s="1"/>
      <c r="P79" s="1"/>
    </row>
    <row r="80" spans="2:16" x14ac:dyDescent="0.5">
      <c r="B80" s="6"/>
      <c r="C80" s="1"/>
      <c r="D80" s="1"/>
      <c r="E80" s="1"/>
      <c r="F80" s="1"/>
      <c r="K80" s="110"/>
      <c r="L80" s="6"/>
      <c r="M80" s="1"/>
      <c r="N80" s="1"/>
      <c r="O80" s="1"/>
      <c r="P80" s="1"/>
    </row>
    <row r="81" spans="2:16" x14ac:dyDescent="0.5">
      <c r="B81" s="6"/>
      <c r="C81" s="1"/>
      <c r="D81" s="1"/>
      <c r="E81" s="1"/>
      <c r="F81" s="1"/>
      <c r="K81" s="110"/>
      <c r="L81" s="6"/>
      <c r="M81" s="1"/>
      <c r="N81" s="1"/>
      <c r="O81" s="1"/>
      <c r="P81" s="1"/>
    </row>
    <row r="82" spans="2:16" x14ac:dyDescent="0.5">
      <c r="B82" s="6"/>
      <c r="C82" s="1"/>
      <c r="D82" s="1"/>
      <c r="E82" s="1"/>
      <c r="F82" s="1"/>
      <c r="K82" s="110"/>
      <c r="L82" s="6"/>
      <c r="M82" s="1"/>
      <c r="N82" s="1"/>
      <c r="O82" s="1"/>
      <c r="P82" s="1"/>
    </row>
    <row r="83" spans="2:16" x14ac:dyDescent="0.5">
      <c r="B83" s="6"/>
      <c r="C83" s="1"/>
      <c r="D83" s="1"/>
      <c r="E83" s="1"/>
      <c r="F83" s="1"/>
      <c r="K83" s="110"/>
      <c r="L83" s="6"/>
      <c r="M83" s="1"/>
      <c r="N83" s="1"/>
      <c r="O83" s="1"/>
      <c r="P83" s="1"/>
    </row>
    <row r="84" spans="2:16" x14ac:dyDescent="0.5">
      <c r="B84" s="6"/>
      <c r="C84" s="1"/>
      <c r="D84" s="1"/>
      <c r="E84" s="1"/>
      <c r="F84" s="1"/>
      <c r="K84" s="110"/>
      <c r="L84" s="6"/>
      <c r="M84" s="1"/>
      <c r="N84" s="1"/>
      <c r="O84" s="1"/>
      <c r="P84" s="1"/>
    </row>
    <row r="85" spans="2:16" x14ac:dyDescent="0.5">
      <c r="B85" s="6"/>
      <c r="C85" s="1"/>
      <c r="D85" s="1"/>
      <c r="E85" s="1"/>
      <c r="F85" s="1"/>
      <c r="K85" s="110"/>
      <c r="L85" s="6"/>
      <c r="M85" s="1"/>
      <c r="N85" s="1"/>
      <c r="O85" s="1"/>
      <c r="P85" s="1"/>
    </row>
    <row r="86" spans="2:16" x14ac:dyDescent="0.5">
      <c r="B86" s="6"/>
      <c r="C86" s="1"/>
      <c r="D86" s="1"/>
      <c r="E86" s="1"/>
      <c r="F86" s="1"/>
      <c r="K86" s="110"/>
      <c r="L86" s="6"/>
      <c r="M86" s="1"/>
      <c r="N86" s="1"/>
      <c r="O86" s="1"/>
      <c r="P86" s="1"/>
    </row>
    <row r="87" spans="2:16" x14ac:dyDescent="0.5">
      <c r="B87" s="6"/>
      <c r="C87" s="1"/>
      <c r="D87" s="1"/>
      <c r="E87" s="1"/>
      <c r="F87" s="1"/>
      <c r="K87" s="110"/>
      <c r="L87" s="6"/>
      <c r="M87" s="1"/>
      <c r="N87" s="1"/>
      <c r="O87" s="1"/>
      <c r="P87" s="1"/>
    </row>
    <row r="88" spans="2:16" x14ac:dyDescent="0.5">
      <c r="B88" s="6"/>
      <c r="C88" s="1"/>
      <c r="D88" s="1"/>
      <c r="E88" s="1"/>
      <c r="F88" s="1"/>
      <c r="K88" s="110"/>
      <c r="L88" s="6"/>
      <c r="M88" s="1"/>
      <c r="N88" s="1"/>
      <c r="O88" s="1"/>
      <c r="P88" s="1"/>
    </row>
    <row r="89" spans="2:16" x14ac:dyDescent="0.5">
      <c r="B89" s="6"/>
      <c r="C89" s="1"/>
      <c r="D89" s="1"/>
      <c r="E89" s="1"/>
      <c r="F89" s="1"/>
      <c r="K89" s="110"/>
      <c r="L89" s="6"/>
      <c r="M89" s="1"/>
      <c r="N89" s="1"/>
      <c r="O89" s="1"/>
      <c r="P89" s="1"/>
    </row>
    <row r="90" spans="2:16" x14ac:dyDescent="0.5">
      <c r="B90" s="6"/>
      <c r="C90" s="1"/>
      <c r="D90" s="1"/>
      <c r="E90" s="1"/>
      <c r="F90" s="1"/>
      <c r="K90" s="110"/>
      <c r="L90" s="6"/>
      <c r="M90" s="1"/>
      <c r="N90" s="1"/>
      <c r="O90" s="1"/>
      <c r="P90" s="1"/>
    </row>
    <row r="91" spans="2:16" x14ac:dyDescent="0.5">
      <c r="B91" s="6"/>
      <c r="C91" s="1"/>
      <c r="D91" s="1"/>
      <c r="E91" s="1"/>
      <c r="F91" s="1"/>
      <c r="K91" s="110"/>
      <c r="L91" s="6"/>
      <c r="M91" s="1"/>
      <c r="N91" s="1"/>
      <c r="O91" s="1"/>
      <c r="P91" s="1"/>
    </row>
    <row r="92" spans="2:16" x14ac:dyDescent="0.5">
      <c r="B92" s="6"/>
      <c r="C92" s="1"/>
      <c r="D92" s="1"/>
      <c r="E92" s="1"/>
      <c r="F92" s="1"/>
      <c r="K92" s="110"/>
      <c r="L92" s="6"/>
      <c r="M92" s="1"/>
      <c r="N92" s="1"/>
      <c r="O92" s="1"/>
      <c r="P92" s="1"/>
    </row>
    <row r="93" spans="2:16" x14ac:dyDescent="0.5">
      <c r="B93" s="6"/>
      <c r="C93" s="1"/>
      <c r="D93" s="1"/>
      <c r="E93" s="1"/>
      <c r="F93" s="1"/>
      <c r="K93" s="110"/>
      <c r="L93" s="6"/>
      <c r="M93" s="1"/>
      <c r="N93" s="1"/>
      <c r="O93" s="1"/>
      <c r="P93" s="1"/>
    </row>
    <row r="94" spans="2:16" x14ac:dyDescent="0.5">
      <c r="B94" s="6"/>
      <c r="C94" s="1"/>
      <c r="D94" s="1"/>
      <c r="E94" s="1"/>
      <c r="F94" s="1"/>
      <c r="K94" s="110"/>
      <c r="L94" s="6"/>
      <c r="M94" s="1"/>
      <c r="N94" s="1"/>
      <c r="O94" s="1"/>
      <c r="P94" s="1"/>
    </row>
    <row r="95" spans="2:16" x14ac:dyDescent="0.5">
      <c r="B95" s="6"/>
      <c r="C95" s="1"/>
      <c r="D95" s="1"/>
      <c r="E95" s="1"/>
      <c r="F95" s="1"/>
      <c r="K95" s="110"/>
      <c r="L95" s="6"/>
      <c r="M95" s="1"/>
      <c r="N95" s="1"/>
      <c r="O95" s="1"/>
      <c r="P95" s="1"/>
    </row>
    <row r="96" spans="2:16" x14ac:dyDescent="0.5">
      <c r="B96" s="6"/>
      <c r="C96" s="1"/>
      <c r="D96" s="1"/>
      <c r="E96" s="1"/>
      <c r="F96" s="1"/>
      <c r="K96" s="110"/>
      <c r="L96" s="6"/>
      <c r="M96" s="1"/>
      <c r="N96" s="1"/>
      <c r="O96" s="1"/>
      <c r="P96" s="1"/>
    </row>
    <row r="97" spans="2:16" x14ac:dyDescent="0.5">
      <c r="B97" s="6"/>
      <c r="C97" s="1"/>
      <c r="D97" s="1"/>
      <c r="E97" s="1"/>
      <c r="F97" s="1"/>
      <c r="K97" s="110"/>
      <c r="L97" s="6"/>
      <c r="M97" s="1"/>
      <c r="N97" s="1"/>
      <c r="O97" s="1"/>
      <c r="P97" s="1"/>
    </row>
    <row r="98" spans="2:16" x14ac:dyDescent="0.5">
      <c r="B98" s="6"/>
      <c r="C98" s="1"/>
      <c r="D98" s="1"/>
      <c r="E98" s="1"/>
      <c r="F98" s="1"/>
      <c r="K98" s="110"/>
      <c r="L98" s="6"/>
      <c r="M98" s="1"/>
      <c r="N98" s="1"/>
      <c r="O98" s="1"/>
      <c r="P98" s="1"/>
    </row>
    <row r="99" spans="2:16" x14ac:dyDescent="0.5">
      <c r="B99" s="6"/>
      <c r="C99" s="1"/>
      <c r="D99" s="1"/>
      <c r="E99" s="1"/>
      <c r="F99" s="1"/>
      <c r="K99" s="110"/>
      <c r="L99" s="6"/>
      <c r="M99" s="1"/>
      <c r="N99" s="1"/>
      <c r="O99" s="1"/>
      <c r="P99" s="1"/>
    </row>
    <row r="100" spans="2:16" x14ac:dyDescent="0.5">
      <c r="B100" s="6"/>
      <c r="C100" s="1"/>
      <c r="D100" s="1"/>
      <c r="E100" s="1"/>
      <c r="F100" s="1"/>
      <c r="K100" s="110"/>
      <c r="L100" s="6"/>
      <c r="M100" s="1"/>
      <c r="N100" s="1"/>
      <c r="O100" s="1"/>
      <c r="P100" s="1"/>
    </row>
    <row r="101" spans="2:16" x14ac:dyDescent="0.5">
      <c r="B101" s="6"/>
      <c r="C101" s="1"/>
      <c r="D101" s="1"/>
      <c r="E101" s="1"/>
      <c r="F101" s="1"/>
      <c r="K101" s="110"/>
      <c r="L101" s="6"/>
      <c r="M101" s="1"/>
      <c r="N101" s="1"/>
      <c r="O101" s="1"/>
      <c r="P101" s="1"/>
    </row>
    <row r="102" spans="2:16" x14ac:dyDescent="0.5">
      <c r="B102" s="6"/>
      <c r="C102" s="1"/>
      <c r="D102" s="1"/>
      <c r="E102" s="1"/>
      <c r="F102" s="1"/>
      <c r="K102" s="110"/>
      <c r="L102" s="6"/>
      <c r="M102" s="1"/>
      <c r="N102" s="1"/>
      <c r="O102" s="1"/>
      <c r="P102" s="1"/>
    </row>
    <row r="103" spans="2:16" x14ac:dyDescent="0.5">
      <c r="B103" s="6"/>
      <c r="C103" s="1"/>
      <c r="D103" s="1"/>
      <c r="E103" s="1"/>
      <c r="F103" s="1"/>
      <c r="K103" s="110"/>
      <c r="L103" s="6"/>
      <c r="M103" s="1"/>
      <c r="N103" s="1"/>
      <c r="O103" s="1"/>
      <c r="P103" s="1"/>
    </row>
    <row r="104" spans="2:16" x14ac:dyDescent="0.5">
      <c r="B104" s="6"/>
      <c r="C104" s="1"/>
      <c r="D104" s="1"/>
      <c r="E104" s="1"/>
      <c r="F104" s="1"/>
      <c r="K104" s="110"/>
      <c r="L104" s="6"/>
      <c r="M104" s="1"/>
      <c r="N104" s="1"/>
      <c r="O104" s="1"/>
      <c r="P104" s="1"/>
    </row>
    <row r="105" spans="2:16" x14ac:dyDescent="0.5">
      <c r="B105" s="6"/>
      <c r="C105" s="1"/>
      <c r="D105" s="1"/>
      <c r="E105" s="1"/>
      <c r="F105" s="1"/>
      <c r="K105" s="110"/>
      <c r="L105" s="6"/>
      <c r="M105" s="1"/>
      <c r="N105" s="1"/>
      <c r="O105" s="1"/>
      <c r="P105" s="1"/>
    </row>
    <row r="106" spans="2:16" x14ac:dyDescent="0.5">
      <c r="B106" s="6"/>
      <c r="C106" s="1"/>
      <c r="D106" s="1"/>
      <c r="E106" s="1"/>
      <c r="F106" s="1"/>
      <c r="K106" s="110"/>
      <c r="L106" s="6"/>
      <c r="M106" s="1"/>
      <c r="N106" s="1"/>
      <c r="O106" s="1"/>
      <c r="P106" s="1"/>
    </row>
    <row r="107" spans="2:16" x14ac:dyDescent="0.5">
      <c r="B107" s="6"/>
      <c r="C107" s="1"/>
      <c r="D107" s="1"/>
      <c r="E107" s="1"/>
      <c r="F107" s="1"/>
      <c r="K107" s="110"/>
      <c r="L107" s="6"/>
      <c r="M107" s="1"/>
      <c r="N107" s="1"/>
      <c r="O107" s="1"/>
      <c r="P107" s="1"/>
    </row>
    <row r="108" spans="2:16" x14ac:dyDescent="0.5">
      <c r="B108" s="6"/>
      <c r="C108" s="1"/>
      <c r="D108" s="1"/>
      <c r="E108" s="1"/>
      <c r="F108" s="1"/>
      <c r="K108" s="110"/>
      <c r="L108" s="6"/>
      <c r="M108" s="1"/>
      <c r="N108" s="1"/>
      <c r="O108" s="1"/>
      <c r="P108" s="1"/>
    </row>
    <row r="109" spans="2:16" x14ac:dyDescent="0.5">
      <c r="B109" s="6"/>
      <c r="C109" s="1"/>
      <c r="D109" s="1"/>
      <c r="E109" s="1"/>
      <c r="F109" s="1"/>
      <c r="K109" s="110"/>
      <c r="L109" s="6"/>
      <c r="M109" s="1"/>
      <c r="N109" s="1"/>
      <c r="O109" s="1"/>
      <c r="P109" s="1"/>
    </row>
    <row r="110" spans="2:16" x14ac:dyDescent="0.5">
      <c r="B110" s="6"/>
      <c r="C110" s="1"/>
      <c r="D110" s="1"/>
      <c r="E110" s="1"/>
      <c r="F110" s="1"/>
      <c r="K110" s="110"/>
      <c r="L110" s="6"/>
      <c r="M110" s="1"/>
      <c r="N110" s="1"/>
      <c r="O110" s="1"/>
      <c r="P110" s="1"/>
    </row>
    <row r="111" spans="2:16" x14ac:dyDescent="0.5">
      <c r="B111" s="6"/>
      <c r="C111" s="1"/>
      <c r="D111" s="1"/>
      <c r="E111" s="1"/>
      <c r="F111" s="1"/>
      <c r="K111" s="110"/>
      <c r="L111" s="6"/>
      <c r="M111" s="1"/>
      <c r="N111" s="1"/>
      <c r="O111" s="1"/>
      <c r="P111" s="1"/>
    </row>
    <row r="112" spans="2:16" x14ac:dyDescent="0.5">
      <c r="B112" s="6"/>
      <c r="C112" s="1"/>
      <c r="D112" s="1"/>
      <c r="E112" s="1"/>
      <c r="F112" s="1"/>
      <c r="K112" s="110"/>
      <c r="L112" s="6"/>
      <c r="M112" s="1"/>
      <c r="N112" s="1"/>
      <c r="O112" s="1"/>
      <c r="P112" s="1"/>
    </row>
    <row r="113" spans="2:16" x14ac:dyDescent="0.5">
      <c r="B113" s="6"/>
      <c r="C113" s="1"/>
      <c r="D113" s="1"/>
      <c r="E113" s="1"/>
      <c r="F113" s="1"/>
      <c r="K113" s="110"/>
      <c r="L113" s="6"/>
      <c r="M113" s="1"/>
      <c r="N113" s="1"/>
      <c r="O113" s="1"/>
      <c r="P113" s="1"/>
    </row>
    <row r="114" spans="2:16" x14ac:dyDescent="0.5">
      <c r="B114" s="6"/>
      <c r="C114" s="1"/>
      <c r="D114" s="1"/>
      <c r="E114" s="1"/>
      <c r="F114" s="1"/>
      <c r="K114" s="110"/>
      <c r="L114" s="6"/>
      <c r="M114" s="1"/>
      <c r="N114" s="1"/>
      <c r="O114" s="1"/>
      <c r="P114" s="1"/>
    </row>
    <row r="115" spans="2:16" x14ac:dyDescent="0.5">
      <c r="B115" s="6"/>
      <c r="C115" s="1"/>
      <c r="D115" s="1"/>
      <c r="E115" s="1"/>
      <c r="F115" s="1"/>
      <c r="K115" s="110"/>
      <c r="L115" s="6"/>
      <c r="M115" s="1"/>
      <c r="N115" s="1"/>
      <c r="O115" s="1"/>
      <c r="P115" s="1"/>
    </row>
    <row r="116" spans="2:16" x14ac:dyDescent="0.5">
      <c r="B116" s="6"/>
      <c r="C116" s="1"/>
      <c r="D116" s="1"/>
      <c r="E116" s="1"/>
      <c r="F116" s="1"/>
      <c r="K116" s="110"/>
      <c r="L116" s="6"/>
      <c r="M116" s="1"/>
      <c r="N116" s="1"/>
      <c r="O116" s="1"/>
      <c r="P116" s="1"/>
    </row>
    <row r="117" spans="2:16" x14ac:dyDescent="0.5">
      <c r="B117" s="6"/>
      <c r="C117" s="1"/>
      <c r="D117" s="1"/>
      <c r="E117" s="1"/>
      <c r="F117" s="1"/>
      <c r="K117" s="110"/>
      <c r="L117" s="6"/>
      <c r="M117" s="1"/>
      <c r="N117" s="1"/>
      <c r="O117" s="1"/>
      <c r="P117" s="1"/>
    </row>
    <row r="118" spans="2:16" x14ac:dyDescent="0.5">
      <c r="B118" s="6"/>
      <c r="C118" s="1"/>
      <c r="D118" s="1"/>
      <c r="E118" s="1"/>
      <c r="F118" s="1"/>
      <c r="K118" s="110"/>
      <c r="L118" s="6"/>
      <c r="M118" s="1"/>
      <c r="N118" s="1"/>
      <c r="O118" s="1"/>
      <c r="P118" s="1"/>
    </row>
    <row r="119" spans="2:16" x14ac:dyDescent="0.5">
      <c r="B119" s="6"/>
      <c r="C119" s="1"/>
      <c r="D119" s="1"/>
      <c r="E119" s="1"/>
      <c r="F119" s="1"/>
      <c r="K119" s="110"/>
      <c r="L119" s="6"/>
      <c r="M119" s="1"/>
      <c r="N119" s="1"/>
      <c r="O119" s="1"/>
      <c r="P119" s="1"/>
    </row>
    <row r="120" spans="2:16" x14ac:dyDescent="0.5">
      <c r="B120" s="6"/>
      <c r="C120" s="1"/>
      <c r="D120" s="1"/>
      <c r="E120" s="1"/>
      <c r="F120" s="1"/>
      <c r="K120" s="110"/>
      <c r="L120" s="6"/>
      <c r="M120" s="1"/>
      <c r="N120" s="1"/>
      <c r="O120" s="1"/>
      <c r="P120" s="1"/>
    </row>
    <row r="121" spans="2:16" x14ac:dyDescent="0.5">
      <c r="B121" s="6"/>
      <c r="C121" s="1"/>
      <c r="D121" s="1"/>
      <c r="E121" s="1"/>
      <c r="F121" s="1"/>
      <c r="K121" s="110"/>
      <c r="L121" s="6"/>
      <c r="M121" s="1"/>
      <c r="N121" s="1"/>
      <c r="O121" s="1"/>
      <c r="P121" s="1"/>
    </row>
    <row r="122" spans="2:16" x14ac:dyDescent="0.5">
      <c r="B122" s="6"/>
      <c r="C122" s="1"/>
      <c r="D122" s="1"/>
      <c r="E122" s="1"/>
      <c r="F122" s="1"/>
      <c r="K122" s="110"/>
      <c r="L122" s="6"/>
      <c r="M122" s="1"/>
      <c r="N122" s="1"/>
      <c r="O122" s="1"/>
      <c r="P122" s="1"/>
    </row>
    <row r="123" spans="2:16" x14ac:dyDescent="0.5">
      <c r="B123" s="6"/>
      <c r="C123" s="1"/>
      <c r="D123" s="1"/>
      <c r="E123" s="1"/>
      <c r="F123" s="1"/>
      <c r="K123" s="110"/>
      <c r="L123" s="6"/>
      <c r="M123" s="1"/>
      <c r="N123" s="1"/>
      <c r="O123" s="1"/>
      <c r="P123" s="1"/>
    </row>
    <row r="124" spans="2:16" x14ac:dyDescent="0.5">
      <c r="B124" s="6"/>
      <c r="C124" s="1"/>
      <c r="D124" s="1"/>
      <c r="E124" s="1"/>
      <c r="F124" s="1"/>
      <c r="K124" s="110"/>
      <c r="L124" s="6"/>
      <c r="M124" s="1"/>
      <c r="N124" s="1"/>
      <c r="O124" s="1"/>
      <c r="P124" s="1"/>
    </row>
    <row r="125" spans="2:16" x14ac:dyDescent="0.5">
      <c r="B125" s="6"/>
      <c r="C125" s="1"/>
      <c r="D125" s="1"/>
      <c r="E125" s="1"/>
      <c r="F125" s="1"/>
      <c r="K125" s="110"/>
      <c r="L125" s="6"/>
      <c r="M125" s="1"/>
      <c r="N125" s="1"/>
      <c r="O125" s="1"/>
      <c r="P125" s="1"/>
    </row>
    <row r="126" spans="2:16" x14ac:dyDescent="0.5">
      <c r="B126" s="6"/>
      <c r="C126" s="1"/>
      <c r="D126" s="1"/>
      <c r="E126" s="1"/>
      <c r="F126" s="1"/>
      <c r="K126" s="110"/>
      <c r="L126" s="6"/>
      <c r="M126" s="1"/>
      <c r="N126" s="1"/>
      <c r="O126" s="1"/>
      <c r="P126" s="1"/>
    </row>
    <row r="127" spans="2:16" x14ac:dyDescent="0.5">
      <c r="B127" s="6"/>
      <c r="C127" s="1"/>
      <c r="D127" s="1"/>
      <c r="E127" s="1"/>
      <c r="F127" s="1"/>
      <c r="K127" s="110"/>
      <c r="L127" s="6"/>
      <c r="M127" s="1"/>
      <c r="N127" s="1"/>
      <c r="O127" s="1"/>
      <c r="P127" s="1"/>
    </row>
    <row r="128" spans="2:16" x14ac:dyDescent="0.5">
      <c r="B128" s="6"/>
      <c r="C128" s="1"/>
      <c r="D128" s="1"/>
      <c r="E128" s="1"/>
      <c r="F128" s="1"/>
      <c r="K128" s="110"/>
      <c r="L128" s="6"/>
      <c r="M128" s="1"/>
      <c r="N128" s="1"/>
      <c r="O128" s="1"/>
      <c r="P128" s="1"/>
    </row>
    <row r="129" spans="2:16" x14ac:dyDescent="0.5">
      <c r="B129" s="6"/>
      <c r="C129" s="1"/>
      <c r="D129" s="1"/>
      <c r="E129" s="1"/>
      <c r="F129" s="1"/>
      <c r="K129" s="110"/>
      <c r="L129" s="6"/>
      <c r="M129" s="1"/>
      <c r="N129" s="1"/>
      <c r="O129" s="1"/>
      <c r="P129" s="1"/>
    </row>
    <row r="130" spans="2:16" x14ac:dyDescent="0.5">
      <c r="B130" s="6"/>
      <c r="C130" s="1"/>
      <c r="D130" s="1"/>
      <c r="E130" s="1"/>
      <c r="F130" s="1"/>
      <c r="K130" s="110"/>
      <c r="L130" s="6"/>
      <c r="M130" s="1"/>
      <c r="N130" s="1"/>
      <c r="O130" s="1"/>
      <c r="P130" s="1"/>
    </row>
    <row r="131" spans="2:16" x14ac:dyDescent="0.5">
      <c r="B131" s="6"/>
      <c r="C131" s="1"/>
      <c r="D131" s="1"/>
      <c r="E131" s="1"/>
      <c r="F131" s="1"/>
      <c r="K131" s="110"/>
      <c r="L131" s="6"/>
      <c r="M131" s="1"/>
      <c r="N131" s="1"/>
      <c r="O131" s="1"/>
      <c r="P131" s="1"/>
    </row>
    <row r="132" spans="2:16" x14ac:dyDescent="0.5">
      <c r="B132" s="6"/>
      <c r="C132" s="1"/>
      <c r="D132" s="1"/>
      <c r="E132" s="1"/>
      <c r="F132" s="1"/>
      <c r="K132" s="110"/>
      <c r="L132" s="6"/>
      <c r="M132" s="1"/>
      <c r="N132" s="1"/>
      <c r="O132" s="1"/>
      <c r="P132" s="1"/>
    </row>
    <row r="133" spans="2:16" x14ac:dyDescent="0.5">
      <c r="B133" s="6"/>
      <c r="C133" s="1"/>
      <c r="D133" s="1"/>
      <c r="E133" s="1"/>
      <c r="F133" s="1"/>
      <c r="K133" s="110"/>
      <c r="L133" s="6"/>
      <c r="M133" s="1"/>
      <c r="N133" s="1"/>
      <c r="O133" s="1"/>
      <c r="P133" s="1"/>
    </row>
    <row r="134" spans="2:16" x14ac:dyDescent="0.5">
      <c r="B134" s="6"/>
      <c r="C134" s="1"/>
      <c r="D134" s="1"/>
      <c r="E134" s="1"/>
      <c r="F134" s="1"/>
      <c r="K134" s="110"/>
      <c r="L134" s="6"/>
      <c r="M134" s="1"/>
      <c r="N134" s="1"/>
      <c r="O134" s="1"/>
      <c r="P134" s="1"/>
    </row>
    <row r="135" spans="2:16" x14ac:dyDescent="0.5">
      <c r="B135" s="6"/>
      <c r="C135" s="1"/>
      <c r="D135" s="1"/>
      <c r="E135" s="1"/>
      <c r="F135" s="1"/>
      <c r="K135" s="110"/>
      <c r="L135" s="6"/>
      <c r="M135" s="1"/>
      <c r="N135" s="1"/>
      <c r="O135" s="1"/>
      <c r="P135" s="1"/>
    </row>
    <row r="136" spans="2:16" x14ac:dyDescent="0.5">
      <c r="B136" s="6"/>
      <c r="C136" s="1"/>
      <c r="D136" s="1"/>
      <c r="E136" s="1"/>
      <c r="F136" s="1"/>
      <c r="K136" s="110"/>
      <c r="L136" s="6"/>
      <c r="M136" s="1"/>
      <c r="N136" s="1"/>
      <c r="O136" s="1"/>
      <c r="P136" s="1"/>
    </row>
    <row r="137" spans="2:16" x14ac:dyDescent="0.5">
      <c r="B137" s="6"/>
      <c r="C137" s="1"/>
      <c r="D137" s="1"/>
      <c r="E137" s="1"/>
      <c r="F137" s="1"/>
      <c r="K137" s="110"/>
      <c r="L137" s="6"/>
      <c r="M137" s="1"/>
      <c r="N137" s="1"/>
      <c r="O137" s="1"/>
      <c r="P137" s="1"/>
    </row>
    <row r="138" spans="2:16" x14ac:dyDescent="0.5">
      <c r="B138" s="6"/>
      <c r="C138" s="1"/>
      <c r="D138" s="1"/>
      <c r="E138" s="1"/>
      <c r="F138" s="1"/>
      <c r="K138" s="110"/>
      <c r="L138" s="6"/>
      <c r="M138" s="1"/>
      <c r="N138" s="1"/>
      <c r="O138" s="1"/>
      <c r="P138" s="1"/>
    </row>
    <row r="139" spans="2:16" x14ac:dyDescent="0.5">
      <c r="B139" s="6"/>
      <c r="C139" s="1"/>
      <c r="D139" s="1"/>
      <c r="E139" s="1"/>
      <c r="F139" s="1"/>
      <c r="K139" s="110"/>
      <c r="L139" s="6"/>
      <c r="M139" s="1"/>
      <c r="N139" s="1"/>
      <c r="O139" s="1"/>
      <c r="P139" s="1"/>
    </row>
    <row r="140" spans="2:16" x14ac:dyDescent="0.5">
      <c r="B140" s="6"/>
      <c r="C140" s="1"/>
      <c r="D140" s="1"/>
      <c r="E140" s="1"/>
      <c r="F140" s="1"/>
      <c r="K140" s="110"/>
      <c r="L140" s="6"/>
      <c r="M140" s="1"/>
      <c r="N140" s="1"/>
      <c r="O140" s="1"/>
      <c r="P140" s="1"/>
    </row>
    <row r="141" spans="2:16" x14ac:dyDescent="0.5">
      <c r="B141" s="6"/>
      <c r="C141" s="1"/>
      <c r="D141" s="1"/>
      <c r="E141" s="1"/>
      <c r="F141" s="1"/>
      <c r="K141" s="110"/>
      <c r="L141" s="6"/>
      <c r="M141" s="1"/>
      <c r="N141" s="1"/>
      <c r="O141" s="1"/>
      <c r="P141" s="1"/>
    </row>
    <row r="142" spans="2:16" x14ac:dyDescent="0.5">
      <c r="B142" s="6"/>
      <c r="C142" s="1"/>
      <c r="D142" s="1"/>
      <c r="E142" s="1"/>
      <c r="F142" s="1"/>
      <c r="K142" s="110"/>
      <c r="L142" s="6"/>
      <c r="M142" s="1"/>
      <c r="N142" s="1"/>
      <c r="O142" s="1"/>
      <c r="P142" s="1"/>
    </row>
    <row r="143" spans="2:16" x14ac:dyDescent="0.5">
      <c r="B143" s="6"/>
      <c r="C143" s="1"/>
      <c r="D143" s="1"/>
      <c r="E143" s="1"/>
      <c r="F143" s="1"/>
      <c r="K143" s="110"/>
      <c r="L143" s="6"/>
      <c r="M143" s="1"/>
      <c r="N143" s="1"/>
      <c r="O143" s="1"/>
      <c r="P143" s="1"/>
    </row>
    <row r="144" spans="2:16" x14ac:dyDescent="0.5">
      <c r="B144" s="6"/>
      <c r="C144" s="1"/>
      <c r="D144" s="1"/>
      <c r="E144" s="1"/>
      <c r="F144" s="1"/>
      <c r="K144" s="110"/>
      <c r="L144" s="6"/>
      <c r="M144" s="1"/>
      <c r="N144" s="1"/>
      <c r="O144" s="1"/>
      <c r="P144" s="1"/>
    </row>
    <row r="145" spans="2:16" x14ac:dyDescent="0.5">
      <c r="B145" s="6"/>
      <c r="C145" s="1"/>
      <c r="D145" s="1"/>
      <c r="E145" s="1"/>
      <c r="F145" s="1"/>
      <c r="K145" s="110"/>
      <c r="L145" s="6"/>
      <c r="M145" s="1"/>
      <c r="N145" s="1"/>
      <c r="O145" s="1"/>
      <c r="P145" s="1"/>
    </row>
    <row r="146" spans="2:16" x14ac:dyDescent="0.5">
      <c r="B146" s="6"/>
      <c r="C146" s="1"/>
      <c r="D146" s="1"/>
      <c r="E146" s="1"/>
      <c r="F146" s="1"/>
      <c r="K146" s="110"/>
      <c r="L146" s="6"/>
      <c r="M146" s="1"/>
      <c r="N146" s="1"/>
      <c r="O146" s="1"/>
      <c r="P146" s="1"/>
    </row>
    <row r="147" spans="2:16" x14ac:dyDescent="0.5">
      <c r="B147" s="6"/>
      <c r="C147" s="1"/>
      <c r="D147" s="1"/>
      <c r="E147" s="1"/>
      <c r="F147" s="1"/>
      <c r="K147" s="110"/>
      <c r="L147" s="6"/>
      <c r="M147" s="1"/>
      <c r="N147" s="1"/>
      <c r="O147" s="1"/>
      <c r="P147" s="1"/>
    </row>
    <row r="148" spans="2:16" x14ac:dyDescent="0.5">
      <c r="B148" s="6"/>
      <c r="C148" s="1"/>
      <c r="D148" s="1"/>
      <c r="E148" s="1"/>
      <c r="F148" s="1"/>
      <c r="K148" s="110"/>
      <c r="L148" s="6"/>
      <c r="M148" s="1"/>
      <c r="N148" s="1"/>
      <c r="O148" s="1"/>
      <c r="P148" s="1"/>
    </row>
    <row r="149" spans="2:16" x14ac:dyDescent="0.5">
      <c r="B149" s="6"/>
      <c r="C149" s="1"/>
      <c r="D149" s="1"/>
      <c r="E149" s="1"/>
      <c r="F149" s="1"/>
      <c r="K149" s="110"/>
      <c r="L149" s="6"/>
      <c r="M149" s="1"/>
      <c r="N149" s="1"/>
      <c r="O149" s="1"/>
      <c r="P149" s="1"/>
    </row>
    <row r="150" spans="2:16" x14ac:dyDescent="0.5">
      <c r="B150" s="6"/>
      <c r="C150" s="1"/>
      <c r="D150" s="1"/>
      <c r="E150" s="1"/>
      <c r="F150" s="1"/>
      <c r="K150" s="110"/>
      <c r="L150" s="6"/>
      <c r="M150" s="1"/>
      <c r="N150" s="1"/>
      <c r="O150" s="1"/>
      <c r="P150" s="1"/>
    </row>
    <row r="151" spans="2:16" x14ac:dyDescent="0.5">
      <c r="B151" s="6"/>
      <c r="C151" s="1"/>
      <c r="D151" s="1"/>
      <c r="E151" s="1"/>
      <c r="F151" s="1"/>
      <c r="K151" s="110"/>
      <c r="L151" s="6"/>
      <c r="M151" s="1"/>
      <c r="N151" s="1"/>
      <c r="O151" s="1"/>
      <c r="P151" s="1"/>
    </row>
    <row r="152" spans="2:16" x14ac:dyDescent="0.5">
      <c r="B152" s="6"/>
      <c r="C152" s="1"/>
      <c r="D152" s="1"/>
      <c r="E152" s="1"/>
      <c r="F152" s="1"/>
      <c r="K152" s="110"/>
      <c r="L152" s="6"/>
      <c r="M152" s="1"/>
      <c r="N152" s="1"/>
      <c r="O152" s="1"/>
      <c r="P152" s="1"/>
    </row>
    <row r="153" spans="2:16" x14ac:dyDescent="0.5">
      <c r="B153" s="6"/>
      <c r="C153" s="1"/>
      <c r="D153" s="1"/>
      <c r="E153" s="1"/>
      <c r="F153" s="1"/>
      <c r="K153" s="110"/>
      <c r="L153" s="6"/>
      <c r="M153" s="1"/>
      <c r="N153" s="1"/>
      <c r="O153" s="1"/>
      <c r="P153" s="1"/>
    </row>
    <row r="154" spans="2:16" x14ac:dyDescent="0.5">
      <c r="B154" s="6"/>
      <c r="C154" s="1"/>
      <c r="D154" s="1"/>
      <c r="E154" s="1"/>
      <c r="F154" s="1"/>
      <c r="K154" s="110"/>
      <c r="L154" s="6"/>
      <c r="M154" s="1"/>
      <c r="N154" s="1"/>
      <c r="O154" s="1"/>
      <c r="P154" s="1"/>
    </row>
    <row r="155" spans="2:16" x14ac:dyDescent="0.5">
      <c r="B155" s="6"/>
      <c r="C155" s="1"/>
      <c r="D155" s="1"/>
      <c r="E155" s="1"/>
      <c r="F155" s="1"/>
      <c r="K155" s="110"/>
      <c r="L155" s="6"/>
      <c r="M155" s="1"/>
      <c r="N155" s="1"/>
      <c r="O155" s="1"/>
      <c r="P155" s="1"/>
    </row>
    <row r="156" spans="2:16" x14ac:dyDescent="0.5">
      <c r="B156" s="6"/>
      <c r="C156" s="1"/>
      <c r="D156" s="1"/>
      <c r="E156" s="1"/>
      <c r="F156" s="1"/>
      <c r="K156" s="110"/>
      <c r="L156" s="6"/>
      <c r="M156" s="1"/>
      <c r="N156" s="1"/>
      <c r="O156" s="1"/>
      <c r="P156" s="1"/>
    </row>
    <row r="157" spans="2:16" x14ac:dyDescent="0.5">
      <c r="B157" s="6"/>
      <c r="C157" s="1"/>
      <c r="D157" s="1"/>
      <c r="E157" s="1"/>
      <c r="F157" s="1"/>
      <c r="K157" s="110"/>
      <c r="L157" s="6"/>
      <c r="M157" s="1"/>
      <c r="N157" s="1"/>
      <c r="O157" s="1"/>
      <c r="P157" s="1"/>
    </row>
    <row r="158" spans="2:16" x14ac:dyDescent="0.5">
      <c r="B158" s="6"/>
      <c r="C158" s="1"/>
      <c r="D158" s="1"/>
      <c r="E158" s="1"/>
      <c r="F158" s="1"/>
      <c r="K158" s="110"/>
      <c r="L158" s="6"/>
      <c r="M158" s="1"/>
      <c r="N158" s="1"/>
      <c r="O158" s="1"/>
      <c r="P158" s="1"/>
    </row>
    <row r="159" spans="2:16" x14ac:dyDescent="0.5">
      <c r="B159" s="6"/>
      <c r="C159" s="1"/>
      <c r="D159" s="1"/>
      <c r="E159" s="1"/>
      <c r="F159" s="1"/>
      <c r="K159" s="110"/>
      <c r="L159" s="6"/>
      <c r="M159" s="1"/>
      <c r="N159" s="1"/>
      <c r="O159" s="1"/>
      <c r="P159" s="1"/>
    </row>
    <row r="160" spans="2:16" x14ac:dyDescent="0.5">
      <c r="B160" s="6"/>
      <c r="C160" s="1"/>
      <c r="D160" s="1"/>
      <c r="E160" s="1"/>
      <c r="F160" s="1"/>
      <c r="K160" s="110"/>
      <c r="L160" s="6"/>
      <c r="M160" s="1"/>
      <c r="N160" s="1"/>
      <c r="O160" s="1"/>
      <c r="P160" s="1"/>
    </row>
    <row r="161" spans="2:16" x14ac:dyDescent="0.5">
      <c r="B161" s="6"/>
      <c r="C161" s="1"/>
      <c r="D161" s="1"/>
      <c r="E161" s="1"/>
      <c r="F161" s="1"/>
      <c r="K161" s="110"/>
      <c r="L161" s="6"/>
      <c r="M161" s="1"/>
      <c r="N161" s="1"/>
      <c r="O161" s="1"/>
      <c r="P161" s="1"/>
    </row>
    <row r="162" spans="2:16" x14ac:dyDescent="0.5">
      <c r="B162" s="6"/>
      <c r="C162" s="1"/>
      <c r="D162" s="1"/>
      <c r="E162" s="1"/>
      <c r="F162" s="1"/>
      <c r="K162" s="110"/>
      <c r="L162" s="6"/>
      <c r="M162" s="1"/>
      <c r="N162" s="1"/>
      <c r="O162" s="1"/>
      <c r="P162" s="1"/>
    </row>
    <row r="163" spans="2:16" x14ac:dyDescent="0.5">
      <c r="B163" s="6"/>
      <c r="C163" s="1"/>
      <c r="D163" s="1"/>
      <c r="E163" s="1"/>
      <c r="F163" s="1"/>
      <c r="K163" s="110"/>
      <c r="L163" s="6"/>
      <c r="M163" s="1"/>
      <c r="N163" s="1"/>
      <c r="O163" s="1"/>
      <c r="P163" s="1"/>
    </row>
    <row r="164" spans="2:16" x14ac:dyDescent="0.5">
      <c r="B164" s="6"/>
      <c r="C164" s="1"/>
      <c r="D164" s="1"/>
      <c r="E164" s="1"/>
      <c r="F164" s="1"/>
      <c r="K164" s="110"/>
      <c r="L164" s="6"/>
      <c r="M164" s="1"/>
      <c r="N164" s="1"/>
      <c r="O164" s="1"/>
      <c r="P164" s="1"/>
    </row>
    <row r="165" spans="2:16" x14ac:dyDescent="0.5">
      <c r="B165" s="6"/>
      <c r="C165" s="1"/>
      <c r="D165" s="1"/>
      <c r="E165" s="1"/>
      <c r="F165" s="1"/>
      <c r="K165" s="110"/>
      <c r="L165" s="6"/>
      <c r="M165" s="1"/>
      <c r="N165" s="1"/>
      <c r="O165" s="1"/>
      <c r="P165" s="1"/>
    </row>
    <row r="166" spans="2:16" x14ac:dyDescent="0.5">
      <c r="B166" s="6"/>
      <c r="C166" s="1"/>
      <c r="D166" s="1"/>
      <c r="E166" s="1"/>
      <c r="F166" s="1"/>
      <c r="K166" s="110"/>
      <c r="L166" s="6"/>
      <c r="M166" s="1"/>
      <c r="N166" s="1"/>
      <c r="O166" s="1"/>
      <c r="P166" s="1"/>
    </row>
    <row r="167" spans="2:16" x14ac:dyDescent="0.5">
      <c r="B167" s="6"/>
      <c r="C167" s="1"/>
      <c r="D167" s="1"/>
      <c r="E167" s="1"/>
      <c r="F167" s="1"/>
      <c r="K167" s="110"/>
      <c r="L167" s="6"/>
      <c r="M167" s="1"/>
      <c r="N167" s="1"/>
      <c r="O167" s="1"/>
      <c r="P167" s="1"/>
    </row>
    <row r="168" spans="2:16" x14ac:dyDescent="0.5">
      <c r="B168" s="6"/>
      <c r="C168" s="1"/>
      <c r="D168" s="1"/>
      <c r="E168" s="1"/>
      <c r="F168" s="1"/>
      <c r="K168" s="110"/>
      <c r="L168" s="6"/>
      <c r="M168" s="1"/>
      <c r="N168" s="1"/>
      <c r="O168" s="1"/>
      <c r="P168" s="1"/>
    </row>
    <row r="169" spans="2:16" x14ac:dyDescent="0.5">
      <c r="B169" s="6"/>
      <c r="C169" s="1"/>
      <c r="D169" s="1"/>
      <c r="E169" s="1"/>
      <c r="F169" s="1"/>
      <c r="K169" s="110"/>
      <c r="L169" s="6"/>
      <c r="M169" s="1"/>
      <c r="N169" s="1"/>
      <c r="O169" s="1"/>
      <c r="P169" s="1"/>
    </row>
    <row r="170" spans="2:16" x14ac:dyDescent="0.5">
      <c r="B170" s="6"/>
      <c r="C170" s="1"/>
      <c r="D170" s="1"/>
      <c r="E170" s="1"/>
      <c r="F170" s="1"/>
      <c r="K170" s="110"/>
      <c r="L170" s="6"/>
      <c r="M170" s="1"/>
      <c r="N170" s="1"/>
      <c r="O170" s="1"/>
      <c r="P170" s="1"/>
    </row>
    <row r="171" spans="2:16" x14ac:dyDescent="0.5">
      <c r="B171" s="6"/>
      <c r="C171" s="1"/>
      <c r="D171" s="1"/>
      <c r="E171" s="1"/>
      <c r="F171" s="1"/>
      <c r="K171" s="110"/>
      <c r="L171" s="6"/>
      <c r="M171" s="1"/>
      <c r="N171" s="1"/>
      <c r="O171" s="1"/>
      <c r="P171" s="1"/>
    </row>
    <row r="172" spans="2:16" x14ac:dyDescent="0.5">
      <c r="B172" s="6"/>
      <c r="C172" s="1"/>
      <c r="D172" s="1"/>
      <c r="E172" s="1"/>
      <c r="F172" s="1"/>
      <c r="K172" s="110"/>
      <c r="L172" s="6"/>
      <c r="M172" s="1"/>
      <c r="N172" s="1"/>
      <c r="O172" s="1"/>
      <c r="P172" s="1"/>
    </row>
    <row r="173" spans="2:16" x14ac:dyDescent="0.5">
      <c r="B173" s="6"/>
      <c r="C173" s="1"/>
      <c r="D173" s="1"/>
      <c r="E173" s="1"/>
      <c r="F173" s="1"/>
      <c r="K173" s="110"/>
      <c r="L173" s="6"/>
      <c r="M173" s="1"/>
      <c r="N173" s="1"/>
      <c r="O173" s="1"/>
      <c r="P173" s="1"/>
    </row>
    <row r="174" spans="2:16" x14ac:dyDescent="0.5">
      <c r="B174" s="6"/>
      <c r="C174" s="1"/>
      <c r="D174" s="1"/>
      <c r="E174" s="1"/>
      <c r="F174" s="1"/>
      <c r="K174" s="110"/>
      <c r="L174" s="6"/>
      <c r="M174" s="1"/>
      <c r="N174" s="1"/>
      <c r="O174" s="1"/>
      <c r="P174" s="1"/>
    </row>
    <row r="175" spans="2:16" x14ac:dyDescent="0.5">
      <c r="B175" s="6"/>
      <c r="C175" s="1"/>
      <c r="D175" s="1"/>
      <c r="E175" s="1"/>
      <c r="F175" s="1"/>
      <c r="K175" s="110"/>
      <c r="L175" s="6"/>
      <c r="M175" s="1"/>
      <c r="N175" s="1"/>
      <c r="O175" s="1"/>
      <c r="P175" s="1"/>
    </row>
    <row r="176" spans="2:16" x14ac:dyDescent="0.5">
      <c r="B176" s="6"/>
      <c r="C176" s="1"/>
      <c r="D176" s="1"/>
      <c r="E176" s="1"/>
      <c r="F176" s="1"/>
      <c r="K176" s="110"/>
      <c r="L176" s="6"/>
      <c r="M176" s="1"/>
      <c r="N176" s="1"/>
      <c r="O176" s="1"/>
      <c r="P176" s="1"/>
    </row>
    <row r="177" spans="2:16" x14ac:dyDescent="0.5">
      <c r="B177" s="6"/>
      <c r="C177" s="1"/>
      <c r="D177" s="1"/>
      <c r="E177" s="1"/>
      <c r="F177" s="1"/>
      <c r="K177" s="110"/>
      <c r="L177" s="6"/>
      <c r="M177" s="1"/>
      <c r="N177" s="1"/>
      <c r="O177" s="1"/>
      <c r="P177" s="1"/>
    </row>
    <row r="178" spans="2:16" x14ac:dyDescent="0.5">
      <c r="B178" s="6"/>
      <c r="C178" s="1"/>
      <c r="D178" s="1"/>
      <c r="E178" s="1"/>
      <c r="F178" s="1"/>
      <c r="K178" s="110"/>
      <c r="L178" s="6"/>
      <c r="M178" s="1"/>
      <c r="N178" s="1"/>
      <c r="O178" s="1"/>
      <c r="P178" s="1"/>
    </row>
    <row r="179" spans="2:16" x14ac:dyDescent="0.5">
      <c r="B179" s="6"/>
      <c r="C179" s="1"/>
      <c r="D179" s="1"/>
      <c r="E179" s="1"/>
      <c r="F179" s="1"/>
      <c r="K179" s="110"/>
      <c r="L179" s="6"/>
      <c r="M179" s="1"/>
      <c r="N179" s="1"/>
      <c r="O179" s="1"/>
      <c r="P179" s="1"/>
    </row>
    <row r="180" spans="2:16" x14ac:dyDescent="0.5">
      <c r="B180" s="6"/>
      <c r="C180" s="1"/>
      <c r="D180" s="1"/>
      <c r="E180" s="1"/>
      <c r="F180" s="1"/>
      <c r="K180" s="110"/>
      <c r="L180" s="6"/>
      <c r="M180" s="1"/>
      <c r="N180" s="1"/>
      <c r="O180" s="1"/>
      <c r="P180" s="1"/>
    </row>
    <row r="181" spans="2:16" x14ac:dyDescent="0.5">
      <c r="B181" s="6"/>
      <c r="C181" s="1"/>
      <c r="D181" s="1"/>
      <c r="E181" s="1"/>
      <c r="F181" s="1"/>
      <c r="K181" s="110"/>
      <c r="L181" s="6"/>
      <c r="M181" s="1"/>
      <c r="N181" s="1"/>
      <c r="O181" s="1"/>
      <c r="P181" s="1"/>
    </row>
    <row r="182" spans="2:16" x14ac:dyDescent="0.5">
      <c r="B182" s="6"/>
      <c r="C182" s="1"/>
      <c r="D182" s="1"/>
      <c r="E182" s="1"/>
      <c r="F182" s="1"/>
      <c r="K182" s="110"/>
      <c r="L182" s="6"/>
      <c r="M182" s="1"/>
      <c r="N182" s="1"/>
      <c r="O182" s="1"/>
      <c r="P182" s="1"/>
    </row>
    <row r="183" spans="2:16" x14ac:dyDescent="0.5">
      <c r="B183" s="6"/>
      <c r="C183" s="1"/>
      <c r="D183" s="1"/>
      <c r="E183" s="1"/>
      <c r="F183" s="1"/>
      <c r="K183" s="110"/>
      <c r="L183" s="6"/>
      <c r="M183" s="1"/>
      <c r="N183" s="1"/>
      <c r="O183" s="1"/>
      <c r="P183" s="1"/>
    </row>
    <row r="184" spans="2:16" x14ac:dyDescent="0.5">
      <c r="B184" s="6"/>
      <c r="C184" s="1"/>
      <c r="D184" s="1"/>
      <c r="E184" s="1"/>
      <c r="F184" s="1"/>
      <c r="K184" s="110"/>
      <c r="L184" s="6"/>
      <c r="M184" s="1"/>
      <c r="N184" s="1"/>
      <c r="O184" s="1"/>
      <c r="P184" s="1"/>
    </row>
    <row r="185" spans="2:16" x14ac:dyDescent="0.5">
      <c r="B185" s="6"/>
      <c r="C185" s="1"/>
      <c r="D185" s="1"/>
      <c r="E185" s="1"/>
      <c r="F185" s="1"/>
      <c r="K185" s="110"/>
      <c r="L185" s="6"/>
      <c r="M185" s="1"/>
      <c r="N185" s="1"/>
      <c r="O185" s="1"/>
      <c r="P185" s="1"/>
    </row>
    <row r="186" spans="2:16" x14ac:dyDescent="0.5">
      <c r="B186" s="6"/>
      <c r="C186" s="1"/>
      <c r="D186" s="1"/>
      <c r="E186" s="1"/>
      <c r="F186" s="1"/>
      <c r="K186" s="110"/>
      <c r="L186" s="6"/>
      <c r="M186" s="1"/>
      <c r="N186" s="1"/>
      <c r="O186" s="1"/>
      <c r="P186" s="1"/>
    </row>
    <row r="187" spans="2:16" x14ac:dyDescent="0.5">
      <c r="B187" s="6"/>
      <c r="C187" s="1"/>
      <c r="D187" s="1"/>
      <c r="E187" s="1"/>
      <c r="F187" s="1"/>
      <c r="K187" s="110"/>
      <c r="L187" s="6"/>
      <c r="M187" s="1"/>
      <c r="N187" s="1"/>
      <c r="O187" s="1"/>
      <c r="P187" s="1"/>
    </row>
    <row r="188" spans="2:16" x14ac:dyDescent="0.5">
      <c r="B188" s="6"/>
      <c r="C188" s="1"/>
      <c r="D188" s="1"/>
      <c r="E188" s="1"/>
      <c r="F188" s="1"/>
      <c r="K188" s="110"/>
      <c r="L188" s="6"/>
      <c r="M188" s="1"/>
      <c r="N188" s="1"/>
      <c r="O188" s="1"/>
      <c r="P188" s="1"/>
    </row>
    <row r="189" spans="2:16" x14ac:dyDescent="0.5">
      <c r="B189" s="6"/>
      <c r="C189" s="1"/>
      <c r="D189" s="1"/>
      <c r="E189" s="1"/>
      <c r="F189" s="1"/>
      <c r="K189" s="110"/>
      <c r="L189" s="6"/>
      <c r="M189" s="1"/>
      <c r="N189" s="1"/>
      <c r="O189" s="1"/>
      <c r="P189" s="1"/>
    </row>
    <row r="190" spans="2:16" x14ac:dyDescent="0.5">
      <c r="B190" s="6"/>
      <c r="C190" s="1"/>
      <c r="D190" s="1"/>
      <c r="E190" s="1"/>
      <c r="F190" s="1"/>
      <c r="K190" s="110"/>
      <c r="L190" s="6"/>
      <c r="M190" s="1"/>
      <c r="N190" s="1"/>
      <c r="O190" s="1"/>
      <c r="P190" s="1"/>
    </row>
    <row r="191" spans="2:16" x14ac:dyDescent="0.5">
      <c r="B191" s="6"/>
      <c r="C191" s="1"/>
      <c r="D191" s="1"/>
      <c r="E191" s="1"/>
      <c r="F191" s="1"/>
      <c r="K191" s="110"/>
      <c r="L191" s="6"/>
      <c r="M191" s="1"/>
      <c r="N191" s="1"/>
      <c r="O191" s="1"/>
      <c r="P191" s="1"/>
    </row>
    <row r="192" spans="2:16" x14ac:dyDescent="0.5">
      <c r="B192" s="6"/>
      <c r="C192" s="1"/>
      <c r="D192" s="1"/>
      <c r="E192" s="1"/>
      <c r="F192" s="1"/>
      <c r="K192" s="110"/>
      <c r="L192" s="6"/>
      <c r="M192" s="1"/>
      <c r="N192" s="1"/>
      <c r="O192" s="1"/>
      <c r="P192" s="1"/>
    </row>
    <row r="193" spans="2:16" x14ac:dyDescent="0.5">
      <c r="B193" s="6"/>
      <c r="C193" s="1"/>
      <c r="D193" s="1"/>
      <c r="E193" s="1"/>
      <c r="F193" s="1"/>
      <c r="K193" s="110"/>
      <c r="L193" s="6"/>
      <c r="M193" s="1"/>
      <c r="N193" s="1"/>
      <c r="O193" s="1"/>
      <c r="P193" s="1"/>
    </row>
    <row r="194" spans="2:16" x14ac:dyDescent="0.5">
      <c r="B194" s="6"/>
      <c r="C194" s="1"/>
      <c r="D194" s="1"/>
      <c r="E194" s="1"/>
      <c r="F194" s="1"/>
      <c r="K194" s="110"/>
      <c r="L194" s="6"/>
      <c r="M194" s="1"/>
      <c r="N194" s="1"/>
      <c r="O194" s="1"/>
      <c r="P194" s="1"/>
    </row>
    <row r="195" spans="2:16" x14ac:dyDescent="0.5">
      <c r="B195" s="6"/>
      <c r="C195" s="1"/>
      <c r="D195" s="1"/>
      <c r="E195" s="1"/>
      <c r="F195" s="1"/>
      <c r="K195" s="110"/>
      <c r="L195" s="6"/>
      <c r="M195" s="1"/>
      <c r="N195" s="1"/>
      <c r="O195" s="1"/>
      <c r="P195" s="1"/>
    </row>
    <row r="196" spans="2:16" x14ac:dyDescent="0.5">
      <c r="B196" s="6"/>
      <c r="C196" s="1"/>
      <c r="D196" s="1"/>
      <c r="E196" s="1"/>
      <c r="F196" s="1"/>
      <c r="K196" s="110"/>
      <c r="L196" s="6"/>
      <c r="M196" s="1"/>
      <c r="N196" s="1"/>
      <c r="O196" s="1"/>
      <c r="P196" s="1"/>
    </row>
    <row r="197" spans="2:16" x14ac:dyDescent="0.5">
      <c r="B197" s="6"/>
      <c r="C197" s="1"/>
      <c r="D197" s="1"/>
      <c r="E197" s="1"/>
      <c r="F197" s="1"/>
      <c r="K197" s="110"/>
      <c r="L197" s="6"/>
      <c r="M197" s="1"/>
      <c r="N197" s="1"/>
      <c r="O197" s="1"/>
      <c r="P197" s="1"/>
    </row>
    <row r="198" spans="2:16" x14ac:dyDescent="0.5">
      <c r="B198" s="6"/>
      <c r="C198" s="1"/>
      <c r="D198" s="1"/>
      <c r="E198" s="1"/>
      <c r="F198" s="1"/>
      <c r="K198" s="110"/>
      <c r="L198" s="6"/>
      <c r="M198" s="1"/>
      <c r="N198" s="1"/>
      <c r="O198" s="1"/>
      <c r="P198" s="1"/>
    </row>
    <row r="199" spans="2:16" x14ac:dyDescent="0.5">
      <c r="B199" s="6"/>
      <c r="C199" s="1"/>
      <c r="D199" s="1"/>
      <c r="E199" s="1"/>
      <c r="F199" s="1"/>
      <c r="K199" s="110"/>
      <c r="L199" s="6"/>
      <c r="M199" s="1"/>
      <c r="N199" s="1"/>
      <c r="O199" s="1"/>
      <c r="P199" s="1"/>
    </row>
    <row r="200" spans="2:16" x14ac:dyDescent="0.5">
      <c r="B200" s="6"/>
      <c r="C200" s="1"/>
      <c r="D200" s="1"/>
      <c r="E200" s="1"/>
      <c r="F200" s="1"/>
      <c r="K200" s="110"/>
      <c r="L200" s="6"/>
      <c r="M200" s="1"/>
      <c r="N200" s="1"/>
      <c r="O200" s="1"/>
      <c r="P200" s="1"/>
    </row>
    <row r="201" spans="2:16" x14ac:dyDescent="0.5">
      <c r="B201" s="6"/>
      <c r="C201" s="1"/>
      <c r="D201" s="1"/>
      <c r="E201" s="1"/>
      <c r="F201" s="1"/>
      <c r="K201" s="110"/>
      <c r="L201" s="6"/>
      <c r="M201" s="1"/>
      <c r="N201" s="1"/>
      <c r="O201" s="1"/>
      <c r="P201" s="1"/>
    </row>
    <row r="202" spans="2:16" x14ac:dyDescent="0.5">
      <c r="B202" s="6"/>
      <c r="C202" s="1"/>
      <c r="D202" s="1"/>
      <c r="E202" s="1"/>
      <c r="F202" s="1"/>
      <c r="K202" s="110"/>
      <c r="L202" s="6"/>
      <c r="M202" s="1"/>
      <c r="N202" s="1"/>
      <c r="O202" s="1"/>
      <c r="P202" s="1"/>
    </row>
    <row r="203" spans="2:16" x14ac:dyDescent="0.5">
      <c r="B203" s="6"/>
      <c r="C203" s="1"/>
      <c r="D203" s="1"/>
      <c r="E203" s="1"/>
      <c r="F203" s="1"/>
      <c r="K203" s="110"/>
      <c r="L203" s="6"/>
      <c r="M203" s="1"/>
      <c r="N203" s="1"/>
      <c r="O203" s="1"/>
      <c r="P203" s="1"/>
    </row>
    <row r="204" spans="2:16" x14ac:dyDescent="0.5">
      <c r="B204" s="6"/>
      <c r="C204" s="1"/>
      <c r="D204" s="1"/>
      <c r="E204" s="1"/>
      <c r="F204" s="1"/>
      <c r="K204" s="110"/>
      <c r="L204" s="6"/>
      <c r="M204" s="1"/>
      <c r="N204" s="1"/>
      <c r="O204" s="1"/>
      <c r="P204" s="1"/>
    </row>
    <row r="205" spans="2:16" x14ac:dyDescent="0.5">
      <c r="B205" s="6"/>
      <c r="C205" s="1"/>
      <c r="D205" s="1"/>
      <c r="E205" s="1"/>
      <c r="F205" s="1"/>
      <c r="K205" s="110"/>
      <c r="L205" s="6"/>
      <c r="M205" s="1"/>
      <c r="N205" s="1"/>
      <c r="O205" s="1"/>
      <c r="P205" s="1"/>
    </row>
    <row r="206" spans="2:16" x14ac:dyDescent="0.5">
      <c r="B206" s="6"/>
      <c r="C206" s="1"/>
      <c r="D206" s="1"/>
      <c r="E206" s="1"/>
      <c r="F206" s="1"/>
      <c r="K206" s="110"/>
      <c r="L206" s="6"/>
      <c r="M206" s="1"/>
      <c r="N206" s="1"/>
      <c r="O206" s="1"/>
      <c r="P206" s="1"/>
    </row>
    <row r="207" spans="2:16" x14ac:dyDescent="0.5">
      <c r="B207" s="6"/>
      <c r="C207" s="1"/>
      <c r="D207" s="1"/>
      <c r="E207" s="1"/>
      <c r="F207" s="1"/>
      <c r="K207" s="110"/>
      <c r="L207" s="6"/>
      <c r="M207" s="1"/>
      <c r="N207" s="1"/>
      <c r="O207" s="1"/>
      <c r="P207" s="1"/>
    </row>
    <row r="208" spans="2:16" x14ac:dyDescent="0.5">
      <c r="B208" s="6"/>
      <c r="C208" s="1"/>
      <c r="D208" s="1"/>
      <c r="E208" s="1"/>
      <c r="F208" s="1"/>
      <c r="K208" s="110"/>
      <c r="L208" s="6"/>
      <c r="M208" s="1"/>
      <c r="N208" s="1"/>
      <c r="O208" s="1"/>
      <c r="P208" s="1"/>
    </row>
    <row r="209" spans="2:16" x14ac:dyDescent="0.5">
      <c r="B209" s="6"/>
      <c r="C209" s="1"/>
      <c r="D209" s="1"/>
      <c r="E209" s="1"/>
      <c r="F209" s="1"/>
      <c r="K209" s="110"/>
      <c r="L209" s="6"/>
      <c r="M209" s="1"/>
      <c r="N209" s="1"/>
      <c r="O209" s="1"/>
      <c r="P209" s="1"/>
    </row>
    <row r="210" spans="2:16" x14ac:dyDescent="0.5">
      <c r="B210" s="6"/>
      <c r="C210" s="1"/>
      <c r="D210" s="1"/>
      <c r="E210" s="1"/>
      <c r="F210" s="1"/>
      <c r="K210" s="110"/>
      <c r="L210" s="6"/>
      <c r="M210" s="1"/>
      <c r="N210" s="1"/>
      <c r="O210" s="1"/>
      <c r="P210" s="1"/>
    </row>
    <row r="211" spans="2:16" x14ac:dyDescent="0.5">
      <c r="B211" s="6"/>
      <c r="C211" s="1"/>
      <c r="D211" s="1"/>
      <c r="E211" s="1"/>
      <c r="F211" s="1"/>
      <c r="K211" s="110"/>
      <c r="L211" s="6"/>
      <c r="M211" s="1"/>
      <c r="N211" s="1"/>
      <c r="O211" s="1"/>
      <c r="P211" s="1"/>
    </row>
    <row r="212" spans="2:16" x14ac:dyDescent="0.5">
      <c r="B212" s="6"/>
      <c r="C212" s="1"/>
      <c r="D212" s="1"/>
      <c r="E212" s="1"/>
      <c r="F212" s="1"/>
      <c r="K212" s="110"/>
      <c r="L212" s="6"/>
      <c r="M212" s="1"/>
      <c r="N212" s="1"/>
      <c r="O212" s="1"/>
      <c r="P212" s="1"/>
    </row>
    <row r="213" spans="2:16" x14ac:dyDescent="0.5">
      <c r="B213" s="6"/>
      <c r="C213" s="1"/>
      <c r="D213" s="1"/>
      <c r="E213" s="1"/>
      <c r="F213" s="1"/>
      <c r="K213" s="110"/>
      <c r="L213" s="6"/>
      <c r="M213" s="1"/>
      <c r="N213" s="1"/>
      <c r="O213" s="1"/>
      <c r="P213" s="1"/>
    </row>
    <row r="214" spans="2:16" x14ac:dyDescent="0.5">
      <c r="B214" s="6"/>
      <c r="C214" s="1"/>
      <c r="D214" s="1"/>
      <c r="E214" s="1"/>
      <c r="F214" s="1"/>
      <c r="K214" s="110"/>
      <c r="L214" s="6"/>
      <c r="M214" s="1"/>
      <c r="N214" s="1"/>
      <c r="O214" s="1"/>
      <c r="P214" s="1"/>
    </row>
    <row r="215" spans="2:16" x14ac:dyDescent="0.5">
      <c r="B215" s="6"/>
      <c r="C215" s="1"/>
      <c r="D215" s="1"/>
      <c r="E215" s="1"/>
      <c r="F215" s="1"/>
      <c r="K215" s="110"/>
      <c r="L215" s="6"/>
      <c r="M215" s="1"/>
      <c r="N215" s="1"/>
      <c r="O215" s="1"/>
      <c r="P215" s="1"/>
    </row>
    <row r="216" spans="2:16" x14ac:dyDescent="0.5">
      <c r="B216" s="6"/>
      <c r="C216" s="1"/>
      <c r="D216" s="1"/>
      <c r="E216" s="1"/>
      <c r="F216" s="1"/>
      <c r="K216" s="110"/>
      <c r="L216" s="6"/>
      <c r="M216" s="1"/>
      <c r="N216" s="1"/>
      <c r="O216" s="1"/>
      <c r="P216" s="1"/>
    </row>
    <row r="217" spans="2:16" x14ac:dyDescent="0.5">
      <c r="B217" s="6"/>
      <c r="C217" s="1"/>
      <c r="D217" s="1"/>
      <c r="E217" s="1"/>
      <c r="F217" s="1"/>
      <c r="K217" s="110"/>
      <c r="L217" s="6"/>
      <c r="M217" s="1"/>
      <c r="N217" s="1"/>
      <c r="O217" s="1"/>
      <c r="P217" s="1"/>
    </row>
    <row r="218" spans="2:16" x14ac:dyDescent="0.5">
      <c r="B218" s="6"/>
      <c r="C218" s="1"/>
      <c r="D218" s="1"/>
      <c r="E218" s="1"/>
      <c r="F218" s="1"/>
      <c r="K218" s="110"/>
      <c r="L218" s="6"/>
      <c r="M218" s="1"/>
      <c r="N218" s="1"/>
      <c r="O218" s="1"/>
      <c r="P218" s="1"/>
    </row>
    <row r="219" spans="2:16" x14ac:dyDescent="0.5">
      <c r="B219" s="6"/>
      <c r="C219" s="1"/>
      <c r="D219" s="1"/>
      <c r="E219" s="1"/>
      <c r="F219" s="1"/>
      <c r="K219" s="110"/>
      <c r="L219" s="6"/>
      <c r="M219" s="1"/>
      <c r="N219" s="1"/>
      <c r="O219" s="1"/>
      <c r="P219" s="1"/>
    </row>
    <row r="220" spans="2:16" x14ac:dyDescent="0.5">
      <c r="B220" s="6"/>
      <c r="C220" s="1"/>
      <c r="D220" s="1"/>
      <c r="E220" s="1"/>
      <c r="F220" s="1"/>
      <c r="K220" s="110"/>
      <c r="L220" s="6"/>
      <c r="M220" s="1"/>
      <c r="N220" s="1"/>
      <c r="O220" s="1"/>
      <c r="P220" s="1"/>
    </row>
    <row r="221" spans="2:16" x14ac:dyDescent="0.5">
      <c r="B221" s="6"/>
      <c r="C221" s="1"/>
      <c r="D221" s="1"/>
      <c r="E221" s="1"/>
      <c r="F221" s="1"/>
      <c r="K221" s="110"/>
      <c r="L221" s="6"/>
      <c r="M221" s="1"/>
      <c r="N221" s="1"/>
      <c r="O221" s="1"/>
      <c r="P221" s="1"/>
    </row>
    <row r="222" spans="2:16" x14ac:dyDescent="0.5">
      <c r="B222" s="6"/>
      <c r="C222" s="1"/>
      <c r="D222" s="1"/>
      <c r="E222" s="1"/>
      <c r="F222" s="1"/>
      <c r="K222" s="110"/>
      <c r="L222" s="6"/>
      <c r="M222" s="1"/>
      <c r="N222" s="1"/>
      <c r="O222" s="1"/>
      <c r="P222" s="1"/>
    </row>
    <row r="223" spans="2:16" x14ac:dyDescent="0.5">
      <c r="B223" s="6"/>
      <c r="C223" s="1"/>
      <c r="D223" s="1"/>
      <c r="E223" s="1"/>
      <c r="F223" s="1"/>
      <c r="K223" s="110"/>
      <c r="L223" s="6"/>
      <c r="M223" s="1"/>
      <c r="N223" s="1"/>
      <c r="O223" s="1"/>
      <c r="P223" s="1"/>
    </row>
    <row r="224" spans="2:16" x14ac:dyDescent="0.5">
      <c r="B224" s="6"/>
      <c r="C224" s="1"/>
      <c r="D224" s="1"/>
      <c r="E224" s="1"/>
      <c r="F224" s="1"/>
      <c r="K224" s="110"/>
      <c r="L224" s="6"/>
      <c r="M224" s="1"/>
      <c r="N224" s="1"/>
      <c r="O224" s="1"/>
      <c r="P224" s="1"/>
    </row>
    <row r="225" spans="2:16" x14ac:dyDescent="0.5">
      <c r="B225" s="6"/>
      <c r="C225" s="1"/>
      <c r="D225" s="1"/>
      <c r="E225" s="1"/>
      <c r="F225" s="1"/>
      <c r="K225" s="110"/>
      <c r="L225" s="6"/>
      <c r="M225" s="1"/>
      <c r="N225" s="1"/>
      <c r="O225" s="1"/>
      <c r="P225" s="1"/>
    </row>
    <row r="226" spans="2:16" x14ac:dyDescent="0.5">
      <c r="B226" s="6"/>
      <c r="C226" s="1"/>
      <c r="D226" s="1"/>
      <c r="E226" s="1"/>
      <c r="F226" s="1"/>
      <c r="K226" s="110"/>
      <c r="L226" s="6"/>
      <c r="M226" s="1"/>
      <c r="N226" s="1"/>
      <c r="O226" s="1"/>
      <c r="P226" s="1"/>
    </row>
    <row r="227" spans="2:16" x14ac:dyDescent="0.5">
      <c r="B227" s="6"/>
      <c r="C227" s="1"/>
      <c r="D227" s="1"/>
      <c r="E227" s="1"/>
      <c r="F227" s="1"/>
      <c r="K227" s="110"/>
      <c r="L227" s="6"/>
      <c r="M227" s="1"/>
      <c r="N227" s="1"/>
      <c r="O227" s="1"/>
      <c r="P227" s="1"/>
    </row>
    <row r="228" spans="2:16" x14ac:dyDescent="0.5">
      <c r="B228" s="6"/>
      <c r="C228" s="1"/>
      <c r="D228" s="1"/>
      <c r="E228" s="1"/>
      <c r="F228" s="1"/>
      <c r="K228" s="110"/>
      <c r="L228" s="6"/>
      <c r="M228" s="1"/>
      <c r="N228" s="1"/>
      <c r="O228" s="1"/>
      <c r="P228" s="1"/>
    </row>
    <row r="229" spans="2:16" x14ac:dyDescent="0.5">
      <c r="B229" s="6"/>
      <c r="C229" s="1"/>
      <c r="D229" s="1"/>
      <c r="E229" s="1"/>
      <c r="F229" s="1"/>
      <c r="K229" s="110"/>
      <c r="L229" s="6"/>
      <c r="M229" s="1"/>
      <c r="N229" s="1"/>
      <c r="O229" s="1"/>
      <c r="P229" s="1"/>
    </row>
    <row r="230" spans="2:16" x14ac:dyDescent="0.5">
      <c r="B230" s="6"/>
      <c r="C230" s="1"/>
      <c r="D230" s="1"/>
      <c r="E230" s="1"/>
      <c r="F230" s="1"/>
      <c r="K230" s="110"/>
      <c r="L230" s="6"/>
      <c r="M230" s="1"/>
      <c r="N230" s="1"/>
      <c r="O230" s="1"/>
      <c r="P230" s="1"/>
    </row>
    <row r="231" spans="2:16" x14ac:dyDescent="0.5">
      <c r="B231" s="6"/>
      <c r="C231" s="1"/>
      <c r="D231" s="1"/>
      <c r="E231" s="1"/>
      <c r="F231" s="1"/>
      <c r="K231" s="110"/>
      <c r="L231" s="6"/>
      <c r="M231" s="1"/>
      <c r="N231" s="1"/>
      <c r="O231" s="1"/>
      <c r="P231" s="1"/>
    </row>
    <row r="232" spans="2:16" x14ac:dyDescent="0.5">
      <c r="B232" s="6"/>
      <c r="C232" s="1"/>
      <c r="D232" s="1"/>
      <c r="E232" s="1"/>
      <c r="F232" s="1"/>
      <c r="K232" s="110"/>
      <c r="L232" s="6"/>
      <c r="M232" s="1"/>
      <c r="N232" s="1"/>
      <c r="O232" s="1"/>
      <c r="P232" s="1"/>
    </row>
    <row r="233" spans="2:16" x14ac:dyDescent="0.5">
      <c r="B233" s="6"/>
      <c r="C233" s="1"/>
      <c r="D233" s="1"/>
      <c r="E233" s="1"/>
      <c r="F233" s="1"/>
      <c r="K233" s="110"/>
      <c r="L233" s="6"/>
      <c r="M233" s="1"/>
      <c r="N233" s="1"/>
      <c r="O233" s="1"/>
      <c r="P233" s="1"/>
    </row>
    <row r="234" spans="2:16" x14ac:dyDescent="0.5">
      <c r="B234" s="6"/>
      <c r="C234" s="1"/>
      <c r="D234" s="1"/>
      <c r="E234" s="1"/>
      <c r="F234" s="1"/>
      <c r="K234" s="110"/>
      <c r="L234" s="6"/>
      <c r="M234" s="1"/>
      <c r="N234" s="1"/>
      <c r="O234" s="1"/>
      <c r="P234" s="1"/>
    </row>
    <row r="235" spans="2:16" x14ac:dyDescent="0.5">
      <c r="B235" s="6"/>
      <c r="C235" s="1"/>
      <c r="D235" s="1"/>
      <c r="E235" s="1"/>
      <c r="F235" s="1"/>
      <c r="K235" s="110"/>
      <c r="L235" s="6"/>
      <c r="M235" s="1"/>
      <c r="N235" s="1"/>
      <c r="O235" s="1"/>
      <c r="P235" s="1"/>
    </row>
    <row r="236" spans="2:16" x14ac:dyDescent="0.5">
      <c r="B236" s="6"/>
      <c r="C236" s="1"/>
      <c r="D236" s="1"/>
      <c r="E236" s="1"/>
      <c r="F236" s="1"/>
      <c r="K236" s="110"/>
      <c r="L236" s="6"/>
      <c r="M236" s="1"/>
      <c r="N236" s="1"/>
      <c r="O236" s="1"/>
      <c r="P236" s="1"/>
    </row>
    <row r="237" spans="2:16" x14ac:dyDescent="0.5">
      <c r="B237" s="6"/>
      <c r="C237" s="1"/>
      <c r="D237" s="1"/>
      <c r="E237" s="1"/>
      <c r="F237" s="1"/>
      <c r="K237" s="110"/>
      <c r="L237" s="6"/>
      <c r="M237" s="1"/>
      <c r="N237" s="1"/>
      <c r="O237" s="1"/>
      <c r="P237" s="1"/>
    </row>
    <row r="238" spans="2:16" x14ac:dyDescent="0.5">
      <c r="B238" s="6"/>
      <c r="C238" s="1"/>
      <c r="D238" s="1"/>
      <c r="E238" s="1"/>
      <c r="F238" s="1"/>
      <c r="K238" s="110"/>
      <c r="L238" s="6"/>
      <c r="M238" s="1"/>
      <c r="N238" s="1"/>
      <c r="O238" s="1"/>
      <c r="P238" s="1"/>
    </row>
    <row r="239" spans="2:16" x14ac:dyDescent="0.5">
      <c r="B239" s="6"/>
      <c r="C239" s="1"/>
      <c r="D239" s="1"/>
      <c r="E239" s="1"/>
      <c r="F239" s="1"/>
      <c r="K239" s="110"/>
      <c r="L239" s="6"/>
      <c r="M239" s="1"/>
      <c r="N239" s="1"/>
      <c r="O239" s="1"/>
      <c r="P239" s="1"/>
    </row>
    <row r="240" spans="2:16" x14ac:dyDescent="0.5">
      <c r="B240" s="6"/>
      <c r="C240" s="1"/>
      <c r="D240" s="1"/>
      <c r="E240" s="1"/>
      <c r="F240" s="1"/>
      <c r="K240" s="110"/>
      <c r="L240" s="6"/>
      <c r="M240" s="1"/>
      <c r="N240" s="1"/>
      <c r="O240" s="1"/>
      <c r="P240" s="1"/>
    </row>
    <row r="241" spans="2:16" x14ac:dyDescent="0.5">
      <c r="B241" s="6"/>
      <c r="C241" s="1"/>
      <c r="D241" s="1"/>
      <c r="E241" s="1"/>
      <c r="F241" s="1"/>
      <c r="K241" s="110"/>
      <c r="L241" s="6"/>
      <c r="M241" s="1"/>
      <c r="N241" s="1"/>
      <c r="O241" s="1"/>
      <c r="P241" s="1"/>
    </row>
    <row r="242" spans="2:16" x14ac:dyDescent="0.5">
      <c r="B242" s="6"/>
      <c r="C242" s="1"/>
      <c r="D242" s="1"/>
      <c r="E242" s="1"/>
      <c r="F242" s="1"/>
      <c r="K242" s="110"/>
      <c r="L242" s="6"/>
      <c r="M242" s="1"/>
      <c r="N242" s="1"/>
      <c r="O242" s="1"/>
      <c r="P242" s="1"/>
    </row>
    <row r="243" spans="2:16" x14ac:dyDescent="0.5">
      <c r="B243" s="6"/>
      <c r="C243" s="1"/>
      <c r="D243" s="1"/>
      <c r="E243" s="1"/>
      <c r="F243" s="1"/>
      <c r="K243" s="110"/>
      <c r="L243" s="6"/>
      <c r="M243" s="1"/>
      <c r="N243" s="1"/>
      <c r="O243" s="1"/>
      <c r="P243" s="1"/>
    </row>
    <row r="244" spans="2:16" x14ac:dyDescent="0.5">
      <c r="B244" s="6"/>
      <c r="C244" s="1"/>
      <c r="D244" s="1"/>
      <c r="E244" s="1"/>
      <c r="F244" s="1"/>
      <c r="K244" s="110"/>
      <c r="L244" s="6"/>
      <c r="M244" s="1"/>
      <c r="N244" s="1"/>
      <c r="O244" s="1"/>
      <c r="P244" s="1"/>
    </row>
    <row r="245" spans="2:16" x14ac:dyDescent="0.5">
      <c r="B245" s="6"/>
      <c r="C245" s="1"/>
      <c r="D245" s="1"/>
      <c r="E245" s="1"/>
      <c r="F245" s="1"/>
      <c r="K245" s="110"/>
      <c r="L245" s="6"/>
      <c r="M245" s="1"/>
      <c r="N245" s="1"/>
      <c r="O245" s="1"/>
      <c r="P245" s="1"/>
    </row>
    <row r="246" spans="2:16" x14ac:dyDescent="0.5">
      <c r="B246" s="6"/>
      <c r="C246" s="1"/>
      <c r="D246" s="1"/>
      <c r="E246" s="1"/>
      <c r="F246" s="1"/>
      <c r="K246" s="110"/>
      <c r="L246" s="6"/>
      <c r="M246" s="1"/>
      <c r="N246" s="1"/>
      <c r="O246" s="1"/>
      <c r="P246" s="1"/>
    </row>
    <row r="247" spans="2:16" x14ac:dyDescent="0.5">
      <c r="B247" s="6"/>
      <c r="C247" s="1"/>
      <c r="D247" s="1"/>
      <c r="E247" s="1"/>
      <c r="F247" s="1"/>
      <c r="K247" s="110"/>
      <c r="L247" s="6"/>
      <c r="M247" s="1"/>
      <c r="N247" s="1"/>
      <c r="O247" s="1"/>
      <c r="P247" s="1"/>
    </row>
    <row r="248" spans="2:16" x14ac:dyDescent="0.5">
      <c r="B248" s="6"/>
      <c r="C248" s="1"/>
      <c r="D248" s="1"/>
      <c r="E248" s="1"/>
      <c r="F248" s="1"/>
      <c r="K248" s="110"/>
      <c r="L248" s="6"/>
      <c r="M248" s="1"/>
      <c r="N248" s="1"/>
      <c r="O248" s="1"/>
      <c r="P248" s="1"/>
    </row>
    <row r="249" spans="2:16" x14ac:dyDescent="0.5">
      <c r="B249" s="6"/>
      <c r="C249" s="1"/>
      <c r="D249" s="1"/>
      <c r="E249" s="1"/>
      <c r="F249" s="1"/>
      <c r="K249" s="110"/>
      <c r="L249" s="6"/>
      <c r="M249" s="1"/>
      <c r="N249" s="1"/>
      <c r="O249" s="1"/>
      <c r="P249" s="1"/>
    </row>
    <row r="250" spans="2:16" x14ac:dyDescent="0.5">
      <c r="B250" s="6"/>
      <c r="C250" s="1"/>
      <c r="D250" s="1"/>
      <c r="E250" s="1"/>
      <c r="F250" s="1"/>
      <c r="K250" s="110"/>
      <c r="L250" s="6"/>
      <c r="M250" s="1"/>
      <c r="N250" s="1"/>
      <c r="O250" s="1"/>
      <c r="P250" s="1"/>
    </row>
    <row r="251" spans="2:16" x14ac:dyDescent="0.5">
      <c r="B251" s="6"/>
      <c r="C251" s="1"/>
      <c r="D251" s="1"/>
      <c r="E251" s="1"/>
      <c r="F251" s="1"/>
      <c r="K251" s="110"/>
      <c r="L251" s="6"/>
      <c r="M251" s="1"/>
      <c r="N251" s="1"/>
      <c r="O251" s="1"/>
      <c r="P251" s="1"/>
    </row>
    <row r="252" spans="2:16" x14ac:dyDescent="0.5">
      <c r="B252" s="6"/>
      <c r="C252" s="1"/>
      <c r="D252" s="1"/>
      <c r="E252" s="1"/>
      <c r="F252" s="1"/>
      <c r="K252" s="110"/>
      <c r="L252" s="6"/>
      <c r="M252" s="1"/>
      <c r="N252" s="1"/>
      <c r="O252" s="1"/>
      <c r="P252" s="1"/>
    </row>
    <row r="253" spans="2:16" x14ac:dyDescent="0.5">
      <c r="B253" s="6"/>
      <c r="C253" s="1"/>
      <c r="D253" s="1"/>
      <c r="E253" s="1"/>
      <c r="F253" s="1"/>
      <c r="K253" s="110"/>
      <c r="L253" s="6"/>
      <c r="M253" s="1"/>
      <c r="N253" s="1"/>
      <c r="O253" s="1"/>
      <c r="P253" s="1"/>
    </row>
    <row r="254" spans="2:16" x14ac:dyDescent="0.5">
      <c r="B254" s="6"/>
      <c r="C254" s="1"/>
      <c r="D254" s="1"/>
      <c r="E254" s="1"/>
      <c r="F254" s="1"/>
      <c r="K254" s="110"/>
      <c r="L254" s="6"/>
      <c r="M254" s="1"/>
      <c r="N254" s="1"/>
      <c r="O254" s="1"/>
      <c r="P254" s="1"/>
    </row>
    <row r="255" spans="2:16" x14ac:dyDescent="0.5">
      <c r="B255" s="6"/>
      <c r="C255" s="1"/>
      <c r="D255" s="1"/>
      <c r="E255" s="1"/>
      <c r="F255" s="1"/>
      <c r="K255" s="110"/>
      <c r="L255" s="6"/>
      <c r="M255" s="1"/>
      <c r="N255" s="1"/>
      <c r="O255" s="1"/>
      <c r="P255" s="1"/>
    </row>
    <row r="256" spans="2:16" x14ac:dyDescent="0.5">
      <c r="B256" s="6"/>
      <c r="C256" s="1"/>
      <c r="D256" s="1"/>
      <c r="E256" s="1"/>
      <c r="F256" s="1"/>
      <c r="K256" s="110"/>
      <c r="L256" s="6"/>
      <c r="M256" s="1"/>
      <c r="N256" s="1"/>
      <c r="O256" s="1"/>
      <c r="P256" s="1"/>
    </row>
    <row r="257" spans="2:16" x14ac:dyDescent="0.5">
      <c r="B257" s="6"/>
      <c r="C257" s="1"/>
      <c r="D257" s="1"/>
      <c r="E257" s="1"/>
      <c r="F257" s="1"/>
      <c r="K257" s="110"/>
      <c r="L257" s="6"/>
      <c r="M257" s="1"/>
      <c r="N257" s="1"/>
      <c r="O257" s="1"/>
      <c r="P257" s="1"/>
    </row>
    <row r="258" spans="2:16" x14ac:dyDescent="0.5">
      <c r="B258" s="6"/>
      <c r="C258" s="1"/>
      <c r="D258" s="1"/>
      <c r="E258" s="1"/>
      <c r="F258" s="1"/>
      <c r="K258" s="110"/>
      <c r="L258" s="6"/>
      <c r="M258" s="1"/>
      <c r="N258" s="1"/>
      <c r="O258" s="1"/>
      <c r="P258" s="1"/>
    </row>
    <row r="259" spans="2:16" x14ac:dyDescent="0.5">
      <c r="B259" s="6"/>
      <c r="C259" s="1"/>
      <c r="D259" s="1"/>
      <c r="E259" s="1"/>
      <c r="F259" s="1"/>
      <c r="K259" s="110"/>
      <c r="L259" s="6"/>
      <c r="M259" s="1"/>
      <c r="N259" s="1"/>
      <c r="O259" s="1"/>
      <c r="P259" s="1"/>
    </row>
    <row r="260" spans="2:16" x14ac:dyDescent="0.5">
      <c r="B260" s="6"/>
      <c r="C260" s="1"/>
      <c r="D260" s="1"/>
      <c r="E260" s="1"/>
      <c r="F260" s="1"/>
      <c r="K260" s="110"/>
      <c r="L260" s="6"/>
      <c r="M260" s="1"/>
      <c r="N260" s="1"/>
      <c r="O260" s="1"/>
      <c r="P260" s="1"/>
    </row>
    <row r="261" spans="2:16" x14ac:dyDescent="0.5">
      <c r="B261" s="6"/>
      <c r="C261" s="1"/>
      <c r="D261" s="1"/>
      <c r="E261" s="1"/>
      <c r="F261" s="1"/>
      <c r="K261" s="110"/>
      <c r="L261" s="6"/>
      <c r="M261" s="1"/>
      <c r="N261" s="1"/>
      <c r="O261" s="1"/>
      <c r="P261" s="1"/>
    </row>
    <row r="262" spans="2:16" x14ac:dyDescent="0.5">
      <c r="B262" s="6"/>
      <c r="C262" s="1"/>
      <c r="D262" s="1"/>
      <c r="E262" s="1"/>
      <c r="F262" s="1"/>
      <c r="K262" s="110"/>
      <c r="L262" s="6"/>
      <c r="M262" s="1"/>
      <c r="N262" s="1"/>
      <c r="O262" s="1"/>
      <c r="P262" s="1"/>
    </row>
    <row r="263" spans="2:16" x14ac:dyDescent="0.5">
      <c r="B263" s="6"/>
      <c r="C263" s="1"/>
      <c r="D263" s="1"/>
      <c r="E263" s="1"/>
      <c r="F263" s="1"/>
      <c r="K263" s="110"/>
      <c r="L263" s="6"/>
      <c r="M263" s="1"/>
      <c r="N263" s="1"/>
      <c r="O263" s="1"/>
      <c r="P263" s="1"/>
    </row>
    <row r="264" spans="2:16" x14ac:dyDescent="0.5">
      <c r="B264" s="6"/>
      <c r="C264" s="1"/>
      <c r="D264" s="1"/>
      <c r="E264" s="1"/>
      <c r="F264" s="1"/>
      <c r="K264" s="110"/>
      <c r="L264" s="6"/>
      <c r="M264" s="1"/>
      <c r="N264" s="1"/>
      <c r="O264" s="1"/>
      <c r="P264" s="1"/>
    </row>
    <row r="265" spans="2:16" x14ac:dyDescent="0.5">
      <c r="B265" s="6"/>
      <c r="C265" s="1"/>
      <c r="D265" s="1"/>
      <c r="E265" s="1"/>
      <c r="F265" s="1"/>
      <c r="K265" s="110"/>
      <c r="L265" s="6"/>
      <c r="M265" s="1"/>
      <c r="N265" s="1"/>
      <c r="O265" s="1"/>
      <c r="P265" s="1"/>
    </row>
    <row r="266" spans="2:16" x14ac:dyDescent="0.5">
      <c r="B266" s="6"/>
      <c r="C266" s="1"/>
      <c r="D266" s="1"/>
      <c r="E266" s="1"/>
      <c r="F266" s="1"/>
      <c r="K266" s="110"/>
      <c r="L266" s="6"/>
      <c r="M266" s="1"/>
      <c r="N266" s="1"/>
      <c r="O266" s="1"/>
      <c r="P266" s="1"/>
    </row>
    <row r="267" spans="2:16" x14ac:dyDescent="0.5">
      <c r="B267" s="6"/>
      <c r="C267" s="1"/>
      <c r="D267" s="1"/>
      <c r="E267" s="1"/>
      <c r="F267" s="1"/>
      <c r="K267" s="110"/>
      <c r="L267" s="6"/>
      <c r="M267" s="1"/>
      <c r="N267" s="1"/>
      <c r="O267" s="1"/>
      <c r="P267" s="1"/>
    </row>
    <row r="268" spans="2:16" x14ac:dyDescent="0.5">
      <c r="B268" s="6"/>
      <c r="C268" s="1"/>
      <c r="D268" s="1"/>
      <c r="E268" s="1"/>
      <c r="F268" s="1"/>
      <c r="K268" s="110"/>
      <c r="L268" s="6"/>
      <c r="M268" s="1"/>
      <c r="N268" s="1"/>
      <c r="O268" s="1"/>
      <c r="P268" s="1"/>
    </row>
    <row r="269" spans="2:16" x14ac:dyDescent="0.5">
      <c r="B269" s="6"/>
      <c r="C269" s="1"/>
      <c r="D269" s="1"/>
      <c r="E269" s="1"/>
      <c r="F269" s="1"/>
      <c r="K269" s="110"/>
      <c r="L269" s="6"/>
      <c r="M269" s="1"/>
      <c r="N269" s="1"/>
      <c r="O269" s="1"/>
      <c r="P269" s="1"/>
    </row>
    <row r="270" spans="2:16" x14ac:dyDescent="0.5">
      <c r="B270" s="6"/>
      <c r="C270" s="1"/>
      <c r="D270" s="1"/>
      <c r="E270" s="1"/>
      <c r="F270" s="1"/>
      <c r="K270" s="110"/>
      <c r="L270" s="6"/>
      <c r="M270" s="1"/>
      <c r="N270" s="1"/>
      <c r="O270" s="1"/>
      <c r="P270" s="1"/>
    </row>
    <row r="271" spans="2:16" x14ac:dyDescent="0.5">
      <c r="B271" s="6"/>
      <c r="C271" s="1"/>
      <c r="D271" s="1"/>
      <c r="E271" s="1"/>
      <c r="F271" s="1"/>
      <c r="K271" s="110"/>
      <c r="L271" s="6"/>
      <c r="M271" s="1"/>
      <c r="N271" s="1"/>
      <c r="O271" s="1"/>
      <c r="P271" s="1"/>
    </row>
    <row r="272" spans="2:16" x14ac:dyDescent="0.5">
      <c r="B272" s="6"/>
      <c r="C272" s="1"/>
      <c r="D272" s="1"/>
      <c r="E272" s="1"/>
      <c r="F272" s="1"/>
      <c r="K272" s="110"/>
      <c r="L272" s="6"/>
      <c r="M272" s="1"/>
      <c r="N272" s="1"/>
      <c r="O272" s="1"/>
      <c r="P272" s="1"/>
    </row>
    <row r="273" spans="2:16" x14ac:dyDescent="0.5">
      <c r="B273" s="6"/>
      <c r="C273" s="1"/>
      <c r="D273" s="1"/>
      <c r="E273" s="1"/>
      <c r="F273" s="1"/>
      <c r="K273" s="110"/>
      <c r="L273" s="6"/>
      <c r="M273" s="1"/>
      <c r="N273" s="1"/>
      <c r="O273" s="1"/>
      <c r="P273" s="1"/>
    </row>
    <row r="274" spans="2:16" x14ac:dyDescent="0.5">
      <c r="B274" s="6"/>
      <c r="C274" s="1"/>
      <c r="D274" s="1"/>
      <c r="E274" s="1"/>
      <c r="F274" s="1"/>
      <c r="K274" s="110"/>
      <c r="L274" s="6"/>
      <c r="M274" s="1"/>
      <c r="N274" s="1"/>
      <c r="O274" s="1"/>
      <c r="P274" s="1"/>
    </row>
    <row r="275" spans="2:16" x14ac:dyDescent="0.5">
      <c r="B275" s="6"/>
      <c r="C275" s="1"/>
      <c r="D275" s="1"/>
      <c r="E275" s="1"/>
      <c r="F275" s="1"/>
      <c r="K275" s="110"/>
      <c r="L275" s="6"/>
      <c r="M275" s="1"/>
      <c r="N275" s="1"/>
      <c r="O275" s="1"/>
      <c r="P275" s="1"/>
    </row>
    <row r="276" spans="2:16" x14ac:dyDescent="0.5">
      <c r="B276" s="6"/>
      <c r="C276" s="1"/>
      <c r="D276" s="1"/>
      <c r="E276" s="1"/>
      <c r="F276" s="1"/>
      <c r="K276" s="110"/>
      <c r="L276" s="6"/>
      <c r="M276" s="1"/>
      <c r="N276" s="1"/>
      <c r="O276" s="1"/>
      <c r="P276" s="1"/>
    </row>
    <row r="277" spans="2:16" x14ac:dyDescent="0.5">
      <c r="B277" s="6"/>
      <c r="C277" s="1"/>
      <c r="D277" s="1"/>
      <c r="E277" s="1"/>
      <c r="F277" s="1"/>
      <c r="K277" s="110"/>
      <c r="L277" s="6"/>
      <c r="M277" s="1"/>
      <c r="N277" s="1"/>
      <c r="O277" s="1"/>
      <c r="P277" s="1"/>
    </row>
    <row r="278" spans="2:16" x14ac:dyDescent="0.5">
      <c r="B278" s="6"/>
      <c r="C278" s="1"/>
      <c r="D278" s="1"/>
      <c r="E278" s="1"/>
      <c r="F278" s="1"/>
      <c r="K278" s="110"/>
      <c r="L278" s="6"/>
      <c r="M278" s="1"/>
      <c r="N278" s="1"/>
      <c r="O278" s="1"/>
      <c r="P278" s="1"/>
    </row>
    <row r="279" spans="2:16" x14ac:dyDescent="0.5">
      <c r="B279" s="6"/>
      <c r="C279" s="1"/>
      <c r="D279" s="1"/>
      <c r="E279" s="1"/>
      <c r="F279" s="1"/>
      <c r="K279" s="110"/>
      <c r="L279" s="6"/>
      <c r="M279" s="1"/>
      <c r="N279" s="1"/>
      <c r="O279" s="1"/>
      <c r="P279" s="1"/>
    </row>
    <row r="280" spans="2:16" x14ac:dyDescent="0.5">
      <c r="B280" s="6"/>
      <c r="C280" s="1"/>
      <c r="D280" s="1"/>
      <c r="E280" s="1"/>
      <c r="F280" s="1"/>
      <c r="K280" s="110"/>
      <c r="L280" s="6"/>
      <c r="M280" s="1"/>
      <c r="N280" s="1"/>
      <c r="O280" s="1"/>
      <c r="P280" s="1"/>
    </row>
    <row r="281" spans="2:16" x14ac:dyDescent="0.5">
      <c r="B281" s="6"/>
      <c r="C281" s="1"/>
      <c r="D281" s="1"/>
      <c r="E281" s="1"/>
      <c r="F281" s="1"/>
      <c r="K281" s="110"/>
      <c r="L281" s="6"/>
      <c r="M281" s="1"/>
      <c r="N281" s="1"/>
      <c r="O281" s="1"/>
      <c r="P281" s="1"/>
    </row>
    <row r="282" spans="2:16" x14ac:dyDescent="0.5">
      <c r="B282" s="6"/>
      <c r="C282" s="1"/>
      <c r="D282" s="1"/>
      <c r="E282" s="1"/>
      <c r="F282" s="1"/>
      <c r="K282" s="110"/>
      <c r="L282" s="6"/>
      <c r="M282" s="1"/>
      <c r="N282" s="1"/>
      <c r="O282" s="1"/>
      <c r="P282" s="1"/>
    </row>
    <row r="283" spans="2:16" x14ac:dyDescent="0.5">
      <c r="B283" s="6"/>
      <c r="C283" s="1"/>
      <c r="D283" s="1"/>
      <c r="E283" s="1"/>
      <c r="F283" s="1"/>
      <c r="K283" s="110"/>
      <c r="L283" s="6"/>
      <c r="M283" s="1"/>
      <c r="N283" s="1"/>
      <c r="O283" s="1"/>
      <c r="P283" s="1"/>
    </row>
    <row r="284" spans="2:16" x14ac:dyDescent="0.5">
      <c r="B284" s="6"/>
      <c r="C284" s="1"/>
      <c r="D284" s="1"/>
      <c r="E284" s="1"/>
      <c r="F284" s="1"/>
      <c r="K284" s="110"/>
      <c r="L284" s="6"/>
      <c r="M284" s="1"/>
      <c r="N284" s="1"/>
      <c r="O284" s="1"/>
      <c r="P284" s="1"/>
    </row>
    <row r="285" spans="2:16" x14ac:dyDescent="0.5">
      <c r="B285" s="6"/>
      <c r="C285" s="1"/>
      <c r="D285" s="1"/>
      <c r="E285" s="1"/>
      <c r="F285" s="1"/>
      <c r="K285" s="110"/>
      <c r="L285" s="6"/>
      <c r="M285" s="1"/>
      <c r="N285" s="1"/>
      <c r="O285" s="1"/>
      <c r="P285" s="1"/>
    </row>
    <row r="286" spans="2:16" x14ac:dyDescent="0.5">
      <c r="B286" s="6"/>
      <c r="C286" s="1"/>
      <c r="D286" s="1"/>
      <c r="E286" s="1"/>
      <c r="F286" s="1"/>
      <c r="K286" s="110"/>
      <c r="L286" s="6"/>
      <c r="M286" s="1"/>
      <c r="N286" s="1"/>
      <c r="O286" s="1"/>
      <c r="P286" s="1"/>
    </row>
    <row r="287" spans="2:16" x14ac:dyDescent="0.5">
      <c r="B287" s="6"/>
      <c r="C287" s="1"/>
      <c r="D287" s="1"/>
      <c r="E287" s="1"/>
      <c r="F287" s="1"/>
      <c r="K287" s="110"/>
      <c r="L287" s="6"/>
      <c r="M287" s="1"/>
      <c r="N287" s="1"/>
      <c r="O287" s="1"/>
      <c r="P287" s="1"/>
    </row>
    <row r="288" spans="2:16" x14ac:dyDescent="0.5">
      <c r="B288" s="6"/>
      <c r="C288" s="1"/>
      <c r="D288" s="1"/>
      <c r="E288" s="1"/>
      <c r="F288" s="1"/>
      <c r="K288" s="110"/>
      <c r="L288" s="6"/>
      <c r="M288" s="1"/>
      <c r="N288" s="1"/>
      <c r="O288" s="1"/>
      <c r="P288" s="1"/>
    </row>
    <row r="289" spans="2:16" x14ac:dyDescent="0.5">
      <c r="B289" s="6"/>
      <c r="C289" s="1"/>
      <c r="D289" s="1"/>
      <c r="E289" s="1"/>
      <c r="F289" s="1"/>
      <c r="K289" s="110"/>
      <c r="L289" s="6"/>
      <c r="M289" s="1"/>
      <c r="N289" s="1"/>
      <c r="O289" s="1"/>
      <c r="P289" s="1"/>
    </row>
    <row r="290" spans="2:16" x14ac:dyDescent="0.5">
      <c r="B290" s="6"/>
      <c r="C290" s="1"/>
      <c r="D290" s="1"/>
      <c r="E290" s="1"/>
      <c r="F290" s="1"/>
      <c r="K290" s="110"/>
      <c r="L290" s="6"/>
      <c r="M290" s="1"/>
      <c r="N290" s="1"/>
      <c r="O290" s="1"/>
      <c r="P290" s="1"/>
    </row>
    <row r="291" spans="2:16" x14ac:dyDescent="0.5">
      <c r="B291" s="6"/>
      <c r="C291" s="1"/>
      <c r="D291" s="1"/>
      <c r="E291" s="1"/>
      <c r="F291" s="1"/>
      <c r="K291" s="110"/>
      <c r="L291" s="6"/>
      <c r="M291" s="1"/>
      <c r="N291" s="1"/>
      <c r="O291" s="1"/>
      <c r="P291" s="1"/>
    </row>
    <row r="292" spans="2:16" x14ac:dyDescent="0.5">
      <c r="B292" s="6"/>
      <c r="C292" s="1"/>
      <c r="D292" s="1"/>
      <c r="E292" s="1"/>
      <c r="F292" s="1"/>
      <c r="K292" s="110"/>
      <c r="L292" s="6"/>
      <c r="M292" s="1"/>
      <c r="N292" s="1"/>
      <c r="O292" s="1"/>
      <c r="P292" s="1"/>
    </row>
    <row r="293" spans="2:16" x14ac:dyDescent="0.5">
      <c r="B293" s="6"/>
      <c r="C293" s="1"/>
      <c r="D293" s="1"/>
      <c r="E293" s="1"/>
      <c r="F293" s="1"/>
      <c r="K293" s="110"/>
      <c r="L293" s="6"/>
      <c r="M293" s="1"/>
      <c r="N293" s="1"/>
      <c r="O293" s="1"/>
      <c r="P293" s="1"/>
    </row>
    <row r="294" spans="2:16" x14ac:dyDescent="0.5">
      <c r="B294" s="6"/>
      <c r="C294" s="1"/>
      <c r="D294" s="1"/>
      <c r="E294" s="1"/>
      <c r="F294" s="1"/>
      <c r="K294" s="110"/>
      <c r="L294" s="6"/>
      <c r="M294" s="1"/>
      <c r="N294" s="1"/>
      <c r="O294" s="1"/>
      <c r="P294" s="1"/>
    </row>
    <row r="295" spans="2:16" x14ac:dyDescent="0.5">
      <c r="B295" s="6"/>
      <c r="C295" s="1"/>
      <c r="D295" s="1"/>
      <c r="E295" s="1"/>
      <c r="F295" s="1"/>
      <c r="K295" s="110"/>
      <c r="L295" s="6"/>
      <c r="M295" s="1"/>
      <c r="N295" s="1"/>
      <c r="O295" s="1"/>
      <c r="P295" s="1"/>
    </row>
    <row r="296" spans="2:16" x14ac:dyDescent="0.5">
      <c r="B296" s="6"/>
      <c r="C296" s="1"/>
      <c r="D296" s="1"/>
      <c r="E296" s="1"/>
      <c r="F296" s="1"/>
      <c r="K296" s="110"/>
      <c r="L296" s="6"/>
      <c r="M296" s="1"/>
      <c r="N296" s="1"/>
      <c r="O296" s="1"/>
      <c r="P296" s="1"/>
    </row>
    <row r="297" spans="2:16" x14ac:dyDescent="0.5">
      <c r="B297" s="6"/>
      <c r="C297" s="1"/>
      <c r="D297" s="1"/>
      <c r="E297" s="1"/>
      <c r="F297" s="1"/>
      <c r="K297" s="110"/>
      <c r="L297" s="6"/>
      <c r="M297" s="1"/>
      <c r="N297" s="1"/>
      <c r="O297" s="1"/>
      <c r="P297" s="1"/>
    </row>
    <row r="298" spans="2:16" x14ac:dyDescent="0.5">
      <c r="B298" s="6"/>
      <c r="C298" s="1"/>
      <c r="D298" s="1"/>
      <c r="E298" s="1"/>
      <c r="F298" s="1"/>
      <c r="K298" s="110"/>
      <c r="L298" s="6"/>
      <c r="M298" s="1"/>
      <c r="N298" s="1"/>
      <c r="O298" s="1"/>
      <c r="P298" s="1"/>
    </row>
    <row r="299" spans="2:16" x14ac:dyDescent="0.5">
      <c r="B299" s="6"/>
      <c r="C299" s="1"/>
      <c r="D299" s="1"/>
      <c r="E299" s="1"/>
      <c r="F299" s="1"/>
      <c r="K299" s="110"/>
      <c r="L299" s="6"/>
      <c r="M299" s="1"/>
      <c r="N299" s="1"/>
      <c r="O299" s="1"/>
      <c r="P299" s="1"/>
    </row>
    <row r="300" spans="2:16" x14ac:dyDescent="0.5">
      <c r="B300" s="6"/>
      <c r="C300" s="1"/>
      <c r="D300" s="1"/>
      <c r="E300" s="1"/>
      <c r="F300" s="1"/>
      <c r="K300" s="110"/>
      <c r="L300" s="6"/>
      <c r="M300" s="1"/>
      <c r="N300" s="1"/>
      <c r="O300" s="1"/>
      <c r="P300" s="1"/>
    </row>
    <row r="301" spans="2:16" x14ac:dyDescent="0.5">
      <c r="B301" s="6"/>
      <c r="C301" s="1"/>
      <c r="D301" s="1"/>
      <c r="E301" s="1"/>
      <c r="F301" s="1"/>
      <c r="K301" s="110"/>
      <c r="L301" s="6"/>
      <c r="M301" s="1"/>
      <c r="N301" s="1"/>
      <c r="O301" s="1"/>
      <c r="P301" s="1"/>
    </row>
    <row r="302" spans="2:16" x14ac:dyDescent="0.5">
      <c r="B302" s="6"/>
      <c r="C302" s="1"/>
      <c r="D302" s="1"/>
      <c r="E302" s="1"/>
      <c r="F302" s="1"/>
      <c r="K302" s="110"/>
      <c r="L302" s="6"/>
      <c r="M302" s="1"/>
      <c r="N302" s="1"/>
      <c r="O302" s="1"/>
      <c r="P302" s="1"/>
    </row>
    <row r="303" spans="2:16" x14ac:dyDescent="0.5">
      <c r="B303" s="6"/>
      <c r="C303" s="1"/>
      <c r="D303" s="1"/>
      <c r="E303" s="1"/>
      <c r="F303" s="1"/>
      <c r="K303" s="110"/>
      <c r="L303" s="6"/>
      <c r="M303" s="1"/>
      <c r="N303" s="1"/>
      <c r="O303" s="1"/>
      <c r="P303" s="1"/>
    </row>
    <row r="304" spans="2:16" x14ac:dyDescent="0.5">
      <c r="B304" s="6"/>
      <c r="C304" s="1"/>
      <c r="D304" s="1"/>
      <c r="E304" s="1"/>
      <c r="F304" s="1"/>
      <c r="K304" s="110"/>
      <c r="L304" s="6"/>
      <c r="M304" s="1"/>
      <c r="N304" s="1"/>
      <c r="O304" s="1"/>
      <c r="P304" s="1"/>
    </row>
    <row r="305" spans="2:16" x14ac:dyDescent="0.5">
      <c r="B305" s="6"/>
      <c r="C305" s="1"/>
      <c r="D305" s="1"/>
      <c r="E305" s="1"/>
      <c r="F305" s="1"/>
      <c r="K305" s="110"/>
      <c r="L305" s="6"/>
      <c r="M305" s="1"/>
      <c r="N305" s="1"/>
      <c r="O305" s="1"/>
      <c r="P305" s="1"/>
    </row>
    <row r="306" spans="2:16" x14ac:dyDescent="0.5">
      <c r="B306" s="6"/>
      <c r="C306" s="1"/>
      <c r="D306" s="1"/>
      <c r="E306" s="1"/>
      <c r="F306" s="1"/>
      <c r="K306" s="110"/>
      <c r="L306" s="6"/>
      <c r="M306" s="1"/>
      <c r="N306" s="1"/>
      <c r="O306" s="1"/>
      <c r="P306" s="1"/>
    </row>
    <row r="307" spans="2:16" x14ac:dyDescent="0.5">
      <c r="B307" s="6"/>
      <c r="C307" s="1"/>
      <c r="D307" s="1"/>
      <c r="E307" s="1"/>
      <c r="F307" s="1"/>
      <c r="K307" s="110"/>
      <c r="L307" s="6"/>
      <c r="M307" s="1"/>
      <c r="N307" s="1"/>
      <c r="O307" s="1"/>
      <c r="P307" s="1"/>
    </row>
    <row r="308" spans="2:16" x14ac:dyDescent="0.5">
      <c r="B308" s="6"/>
      <c r="C308" s="1"/>
      <c r="D308" s="1"/>
      <c r="E308" s="1"/>
      <c r="F308" s="1"/>
      <c r="K308" s="110"/>
      <c r="L308" s="6"/>
      <c r="M308" s="1"/>
      <c r="N308" s="1"/>
      <c r="O308" s="1"/>
      <c r="P308" s="1"/>
    </row>
    <row r="309" spans="2:16" x14ac:dyDescent="0.5">
      <c r="B309" s="6"/>
      <c r="C309" s="1"/>
      <c r="D309" s="1"/>
      <c r="E309" s="1"/>
      <c r="F309" s="1"/>
      <c r="K309" s="110"/>
      <c r="L309" s="6"/>
      <c r="M309" s="1"/>
      <c r="N309" s="1"/>
      <c r="O309" s="1"/>
      <c r="P309" s="1"/>
    </row>
    <row r="310" spans="2:16" x14ac:dyDescent="0.5">
      <c r="B310" s="6"/>
      <c r="C310" s="1"/>
      <c r="D310" s="1"/>
      <c r="E310" s="1"/>
      <c r="F310" s="1"/>
      <c r="K310" s="110"/>
      <c r="L310" s="6"/>
      <c r="M310" s="1"/>
      <c r="N310" s="1"/>
      <c r="O310" s="1"/>
      <c r="P310" s="1"/>
    </row>
    <row r="311" spans="2:16" x14ac:dyDescent="0.5">
      <c r="B311" s="6"/>
      <c r="C311" s="1"/>
      <c r="D311" s="1"/>
      <c r="E311" s="1"/>
      <c r="F311" s="1"/>
      <c r="K311" s="110"/>
      <c r="L311" s="6"/>
      <c r="M311" s="1"/>
      <c r="N311" s="1"/>
      <c r="O311" s="1"/>
      <c r="P311" s="1"/>
    </row>
    <row r="312" spans="2:16" x14ac:dyDescent="0.5">
      <c r="B312" s="6"/>
      <c r="C312" s="1"/>
      <c r="D312" s="1"/>
      <c r="E312" s="1"/>
      <c r="F312" s="1"/>
      <c r="K312" s="110"/>
      <c r="L312" s="6"/>
      <c r="M312" s="1"/>
      <c r="N312" s="1"/>
      <c r="O312" s="1"/>
      <c r="P312" s="1"/>
    </row>
    <row r="313" spans="2:16" x14ac:dyDescent="0.5">
      <c r="B313" s="6"/>
      <c r="C313" s="1"/>
      <c r="D313" s="1"/>
      <c r="E313" s="1"/>
      <c r="F313" s="1"/>
      <c r="K313" s="110"/>
      <c r="L313" s="6"/>
      <c r="M313" s="1"/>
      <c r="N313" s="1"/>
      <c r="O313" s="1"/>
      <c r="P313" s="1"/>
    </row>
    <row r="314" spans="2:16" x14ac:dyDescent="0.5">
      <c r="B314" s="6"/>
      <c r="C314" s="1"/>
      <c r="D314" s="1"/>
      <c r="E314" s="1"/>
      <c r="F314" s="1"/>
      <c r="K314" s="110"/>
      <c r="L314" s="6"/>
      <c r="M314" s="1"/>
      <c r="N314" s="1"/>
      <c r="O314" s="1"/>
      <c r="P314" s="1"/>
    </row>
    <row r="315" spans="2:16" x14ac:dyDescent="0.5">
      <c r="B315" s="6"/>
      <c r="C315" s="1"/>
      <c r="D315" s="1"/>
      <c r="E315" s="1"/>
      <c r="F315" s="1"/>
      <c r="K315" s="110"/>
      <c r="L315" s="6"/>
      <c r="M315" s="1"/>
      <c r="N315" s="1"/>
      <c r="O315" s="1"/>
      <c r="P315" s="1"/>
    </row>
    <row r="316" spans="2:16" x14ac:dyDescent="0.5">
      <c r="B316" s="6"/>
      <c r="C316" s="1"/>
      <c r="D316" s="1"/>
      <c r="E316" s="1"/>
      <c r="F316" s="1"/>
      <c r="K316" s="110"/>
      <c r="L316" s="6"/>
      <c r="M316" s="1"/>
      <c r="N316" s="1"/>
      <c r="O316" s="1"/>
      <c r="P316" s="1"/>
    </row>
    <row r="317" spans="2:16" x14ac:dyDescent="0.5">
      <c r="B317" s="6"/>
      <c r="C317" s="1"/>
      <c r="D317" s="1"/>
      <c r="E317" s="1"/>
      <c r="F317" s="1"/>
      <c r="K317" s="110"/>
      <c r="L317" s="6"/>
      <c r="M317" s="1"/>
      <c r="N317" s="1"/>
      <c r="O317" s="1"/>
      <c r="P317" s="1"/>
    </row>
    <row r="318" spans="2:16" x14ac:dyDescent="0.5">
      <c r="B318" s="6"/>
      <c r="C318" s="1"/>
      <c r="D318" s="1"/>
      <c r="E318" s="1"/>
      <c r="F318" s="1"/>
      <c r="K318" s="110"/>
      <c r="L318" s="6"/>
      <c r="M318" s="1"/>
      <c r="N318" s="1"/>
      <c r="O318" s="1"/>
      <c r="P318" s="1"/>
    </row>
    <row r="319" spans="2:16" x14ac:dyDescent="0.5">
      <c r="B319" s="6"/>
      <c r="C319" s="1"/>
      <c r="D319" s="1"/>
      <c r="E319" s="1"/>
      <c r="F319" s="1"/>
      <c r="K319" s="110"/>
      <c r="L319" s="6"/>
      <c r="M319" s="1"/>
      <c r="N319" s="1"/>
      <c r="O319" s="1"/>
      <c r="P319" s="1"/>
    </row>
    <row r="320" spans="2:16" x14ac:dyDescent="0.5">
      <c r="B320" s="6"/>
      <c r="C320" s="1"/>
      <c r="D320" s="1"/>
      <c r="E320" s="1"/>
      <c r="F320" s="1"/>
      <c r="K320" s="110"/>
      <c r="L320" s="6"/>
      <c r="M320" s="1"/>
      <c r="N320" s="1"/>
      <c r="O320" s="1"/>
      <c r="P320" s="1"/>
    </row>
    <row r="321" spans="2:16" x14ac:dyDescent="0.5">
      <c r="B321" s="6"/>
      <c r="C321" s="1"/>
      <c r="D321" s="1"/>
      <c r="E321" s="1"/>
      <c r="F321" s="1"/>
      <c r="K321" s="110"/>
      <c r="L321" s="6"/>
      <c r="M321" s="1"/>
      <c r="N321" s="1"/>
      <c r="O321" s="1"/>
      <c r="P321" s="1"/>
    </row>
    <row r="322" spans="2:16" x14ac:dyDescent="0.5">
      <c r="B322" s="6"/>
      <c r="C322" s="1"/>
      <c r="D322" s="1"/>
      <c r="E322" s="1"/>
      <c r="F322" s="1"/>
      <c r="K322" s="110"/>
      <c r="L322" s="6"/>
      <c r="M322" s="1"/>
      <c r="N322" s="1"/>
      <c r="O322" s="1"/>
      <c r="P322" s="1"/>
    </row>
    <row r="323" spans="2:16" x14ac:dyDescent="0.5">
      <c r="B323" s="6"/>
      <c r="C323" s="1"/>
      <c r="D323" s="1"/>
      <c r="E323" s="1"/>
      <c r="F323" s="1"/>
      <c r="K323" s="110"/>
      <c r="L323" s="6"/>
      <c r="M323" s="1"/>
      <c r="N323" s="1"/>
      <c r="O323" s="1"/>
      <c r="P323" s="1"/>
    </row>
    <row r="324" spans="2:16" x14ac:dyDescent="0.5">
      <c r="B324" s="6"/>
      <c r="C324" s="1"/>
      <c r="D324" s="1"/>
      <c r="E324" s="1"/>
      <c r="F324" s="1"/>
      <c r="K324" s="110"/>
      <c r="L324" s="6"/>
      <c r="M324" s="1"/>
      <c r="N324" s="1"/>
      <c r="O324" s="1"/>
      <c r="P324" s="1"/>
    </row>
    <row r="325" spans="2:16" x14ac:dyDescent="0.5">
      <c r="B325" s="6"/>
      <c r="C325" s="1"/>
      <c r="D325" s="1"/>
      <c r="E325" s="1"/>
      <c r="F325" s="1"/>
      <c r="K325" s="110"/>
      <c r="L325" s="6"/>
      <c r="M325" s="1"/>
      <c r="N325" s="1"/>
      <c r="O325" s="1"/>
      <c r="P325" s="1"/>
    </row>
    <row r="326" spans="2:16" x14ac:dyDescent="0.5">
      <c r="B326" s="6"/>
      <c r="C326" s="1"/>
      <c r="D326" s="1"/>
      <c r="E326" s="1"/>
      <c r="F326" s="1"/>
      <c r="K326" s="110"/>
      <c r="L326" s="6"/>
      <c r="M326" s="1"/>
      <c r="N326" s="1"/>
      <c r="O326" s="1"/>
      <c r="P326" s="1"/>
    </row>
    <row r="327" spans="2:16" x14ac:dyDescent="0.5">
      <c r="B327" s="6"/>
      <c r="C327" s="1"/>
      <c r="D327" s="1"/>
      <c r="E327" s="1"/>
      <c r="F327" s="1"/>
      <c r="K327" s="110"/>
      <c r="L327" s="6"/>
      <c r="M327" s="1"/>
      <c r="N327" s="1"/>
      <c r="O327" s="1"/>
      <c r="P327" s="1"/>
    </row>
    <row r="328" spans="2:16" x14ac:dyDescent="0.5">
      <c r="B328" s="6"/>
      <c r="C328" s="1"/>
      <c r="D328" s="1"/>
      <c r="E328" s="1"/>
      <c r="F328" s="1"/>
      <c r="K328" s="110"/>
      <c r="L328" s="6"/>
      <c r="M328" s="1"/>
      <c r="N328" s="1"/>
      <c r="O328" s="1"/>
      <c r="P328" s="1"/>
    </row>
    <row r="329" spans="2:16" x14ac:dyDescent="0.5">
      <c r="B329" s="6"/>
      <c r="C329" s="1"/>
      <c r="D329" s="1"/>
      <c r="E329" s="1"/>
      <c r="F329" s="1"/>
      <c r="K329" s="110"/>
      <c r="L329" s="6"/>
      <c r="M329" s="1"/>
      <c r="N329" s="1"/>
      <c r="O329" s="1"/>
      <c r="P329" s="1"/>
    </row>
    <row r="330" spans="2:16" x14ac:dyDescent="0.5">
      <c r="B330" s="6"/>
      <c r="C330" s="1"/>
      <c r="D330" s="1"/>
      <c r="E330" s="1"/>
      <c r="F330" s="1"/>
      <c r="K330" s="110"/>
      <c r="L330" s="6"/>
      <c r="M330" s="1"/>
      <c r="N330" s="1"/>
      <c r="O330" s="1"/>
      <c r="P330" s="1"/>
    </row>
    <row r="331" spans="2:16" x14ac:dyDescent="0.5">
      <c r="B331" s="6"/>
      <c r="C331" s="1"/>
      <c r="D331" s="1"/>
      <c r="E331" s="1"/>
      <c r="F331" s="1"/>
      <c r="K331" s="110"/>
      <c r="L331" s="6"/>
      <c r="M331" s="1"/>
      <c r="N331" s="1"/>
      <c r="O331" s="1"/>
      <c r="P331" s="1"/>
    </row>
    <row r="332" spans="2:16" x14ac:dyDescent="0.5">
      <c r="B332" s="6"/>
      <c r="C332" s="1"/>
      <c r="D332" s="1"/>
      <c r="E332" s="1"/>
      <c r="F332" s="1"/>
      <c r="K332" s="110"/>
      <c r="L332" s="6"/>
      <c r="M332" s="1"/>
      <c r="N332" s="1"/>
      <c r="O332" s="1"/>
      <c r="P332" s="1"/>
    </row>
    <row r="333" spans="2:16" x14ac:dyDescent="0.5">
      <c r="B333" s="6"/>
      <c r="C333" s="1"/>
      <c r="D333" s="1"/>
      <c r="E333" s="1"/>
      <c r="F333" s="1"/>
      <c r="K333" s="110"/>
      <c r="L333" s="6"/>
      <c r="M333" s="1"/>
      <c r="N333" s="1"/>
      <c r="O333" s="1"/>
      <c r="P333" s="1"/>
    </row>
    <row r="334" spans="2:16" x14ac:dyDescent="0.5">
      <c r="B334" s="6"/>
      <c r="C334" s="1"/>
      <c r="D334" s="1"/>
      <c r="E334" s="1"/>
      <c r="F334" s="1"/>
      <c r="K334" s="110"/>
      <c r="L334" s="6"/>
      <c r="M334" s="1"/>
      <c r="N334" s="1"/>
      <c r="O334" s="1"/>
      <c r="P334" s="1"/>
    </row>
    <row r="335" spans="2:16" x14ac:dyDescent="0.5">
      <c r="B335" s="6"/>
      <c r="C335" s="1"/>
      <c r="D335" s="1"/>
      <c r="E335" s="1"/>
      <c r="F335" s="1"/>
      <c r="K335" s="110"/>
      <c r="L335" s="6"/>
      <c r="M335" s="1"/>
      <c r="N335" s="1"/>
      <c r="O335" s="1"/>
      <c r="P335" s="1"/>
    </row>
    <row r="336" spans="2:16" x14ac:dyDescent="0.5">
      <c r="B336" s="6"/>
      <c r="C336" s="1"/>
      <c r="D336" s="1"/>
      <c r="E336" s="1"/>
      <c r="F336" s="1"/>
      <c r="K336" s="110"/>
      <c r="L336" s="6"/>
      <c r="M336" s="1"/>
      <c r="N336" s="1"/>
      <c r="O336" s="1"/>
      <c r="P336" s="1"/>
    </row>
    <row r="337" spans="2:16" x14ac:dyDescent="0.5">
      <c r="B337" s="6"/>
      <c r="C337" s="1"/>
      <c r="D337" s="1"/>
      <c r="E337" s="1"/>
      <c r="F337" s="1"/>
      <c r="K337" s="110"/>
      <c r="L337" s="6"/>
      <c r="M337" s="1"/>
      <c r="N337" s="1"/>
      <c r="O337" s="1"/>
      <c r="P337" s="1"/>
    </row>
    <row r="338" spans="2:16" x14ac:dyDescent="0.5">
      <c r="B338" s="6"/>
      <c r="C338" s="1"/>
      <c r="D338" s="1"/>
      <c r="E338" s="1"/>
      <c r="F338" s="1"/>
      <c r="K338" s="110"/>
      <c r="L338" s="6"/>
      <c r="M338" s="1"/>
      <c r="N338" s="1"/>
      <c r="O338" s="1"/>
      <c r="P338" s="1"/>
    </row>
    <row r="339" spans="2:16" x14ac:dyDescent="0.5">
      <c r="B339" s="6"/>
      <c r="C339" s="1"/>
      <c r="D339" s="1"/>
      <c r="E339" s="1"/>
      <c r="F339" s="1"/>
      <c r="K339" s="110"/>
      <c r="L339" s="6"/>
      <c r="M339" s="1"/>
      <c r="N339" s="1"/>
      <c r="O339" s="1"/>
      <c r="P339" s="1"/>
    </row>
    <row r="340" spans="2:16" x14ac:dyDescent="0.5">
      <c r="B340" s="6"/>
      <c r="C340" s="1"/>
      <c r="D340" s="1"/>
      <c r="E340" s="1"/>
      <c r="F340" s="1"/>
      <c r="K340" s="110"/>
      <c r="L340" s="6"/>
      <c r="M340" s="1"/>
      <c r="N340" s="1"/>
      <c r="O340" s="1"/>
      <c r="P340" s="1"/>
    </row>
    <row r="341" spans="2:16" x14ac:dyDescent="0.5">
      <c r="B341" s="6"/>
      <c r="C341" s="1"/>
      <c r="D341" s="1"/>
      <c r="E341" s="1"/>
      <c r="F341" s="1"/>
      <c r="K341" s="110"/>
      <c r="L341" s="6"/>
      <c r="M341" s="1"/>
      <c r="N341" s="1"/>
      <c r="O341" s="1"/>
      <c r="P341" s="1"/>
    </row>
    <row r="342" spans="2:16" x14ac:dyDescent="0.5">
      <c r="B342" s="6"/>
      <c r="C342" s="1"/>
      <c r="D342" s="1"/>
      <c r="E342" s="1"/>
      <c r="F342" s="1"/>
      <c r="K342" s="110"/>
      <c r="L342" s="6"/>
      <c r="M342" s="1"/>
      <c r="N342" s="1"/>
      <c r="O342" s="1"/>
      <c r="P342" s="1"/>
    </row>
    <row r="343" spans="2:16" x14ac:dyDescent="0.5">
      <c r="B343" s="6"/>
      <c r="C343" s="1"/>
      <c r="D343" s="1"/>
      <c r="E343" s="1"/>
      <c r="F343" s="1"/>
      <c r="K343" s="110"/>
      <c r="L343" s="6"/>
      <c r="M343" s="1"/>
      <c r="N343" s="1"/>
      <c r="O343" s="1"/>
      <c r="P343" s="1"/>
    </row>
    <row r="344" spans="2:16" x14ac:dyDescent="0.5">
      <c r="B344" s="6"/>
      <c r="C344" s="1"/>
      <c r="D344" s="1"/>
      <c r="E344" s="1"/>
      <c r="F344" s="1"/>
      <c r="K344" s="110"/>
      <c r="L344" s="6"/>
      <c r="M344" s="1"/>
      <c r="N344" s="1"/>
      <c r="O344" s="1"/>
      <c r="P344" s="1"/>
    </row>
    <row r="345" spans="2:16" x14ac:dyDescent="0.5">
      <c r="B345" s="6"/>
      <c r="C345" s="1"/>
      <c r="D345" s="1"/>
      <c r="E345" s="1"/>
      <c r="F345" s="1"/>
      <c r="K345" s="110"/>
      <c r="L345" s="6"/>
      <c r="M345" s="1"/>
      <c r="N345" s="1"/>
      <c r="O345" s="1"/>
      <c r="P345" s="1"/>
    </row>
    <row r="346" spans="2:16" x14ac:dyDescent="0.5">
      <c r="B346" s="6"/>
      <c r="C346" s="1"/>
      <c r="D346" s="1"/>
      <c r="E346" s="1"/>
      <c r="F346" s="1"/>
      <c r="K346" s="110"/>
      <c r="L346" s="6"/>
      <c r="M346" s="1"/>
      <c r="N346" s="1"/>
      <c r="O346" s="1"/>
      <c r="P346" s="1"/>
    </row>
    <row r="347" spans="2:16" x14ac:dyDescent="0.5">
      <c r="B347" s="6"/>
      <c r="C347" s="1"/>
      <c r="D347" s="1"/>
      <c r="E347" s="1"/>
      <c r="F347" s="1"/>
      <c r="K347" s="110"/>
      <c r="L347" s="6"/>
      <c r="M347" s="1"/>
      <c r="N347" s="1"/>
      <c r="O347" s="1"/>
      <c r="P347" s="1"/>
    </row>
    <row r="348" spans="2:16" x14ac:dyDescent="0.5">
      <c r="B348" s="6"/>
      <c r="C348" s="1"/>
      <c r="D348" s="1"/>
      <c r="E348" s="1"/>
      <c r="F348" s="1"/>
      <c r="K348" s="110"/>
      <c r="L348" s="6"/>
      <c r="M348" s="1"/>
      <c r="N348" s="1"/>
      <c r="O348" s="1"/>
      <c r="P348" s="1"/>
    </row>
    <row r="349" spans="2:16" x14ac:dyDescent="0.5">
      <c r="B349" s="6"/>
      <c r="C349" s="1"/>
      <c r="D349" s="1"/>
      <c r="E349" s="1"/>
      <c r="F349" s="1"/>
      <c r="K349" s="110"/>
      <c r="L349" s="6"/>
      <c r="M349" s="1"/>
      <c r="N349" s="1"/>
      <c r="O349" s="1"/>
      <c r="P349" s="1"/>
    </row>
    <row r="350" spans="2:16" x14ac:dyDescent="0.5">
      <c r="B350" s="6"/>
      <c r="C350" s="1"/>
      <c r="D350" s="1"/>
      <c r="E350" s="1"/>
      <c r="F350" s="1"/>
      <c r="K350" s="110"/>
      <c r="L350" s="6"/>
      <c r="M350" s="1"/>
      <c r="N350" s="1"/>
      <c r="O350" s="1"/>
      <c r="P350" s="1"/>
    </row>
    <row r="351" spans="2:16" x14ac:dyDescent="0.5">
      <c r="B351" s="6"/>
      <c r="C351" s="1"/>
      <c r="D351" s="1"/>
      <c r="E351" s="1"/>
      <c r="F351" s="1"/>
      <c r="K351" s="110"/>
      <c r="L351" s="6"/>
      <c r="M351" s="1"/>
      <c r="N351" s="1"/>
      <c r="O351" s="1"/>
      <c r="P351" s="1"/>
    </row>
    <row r="352" spans="2:16" x14ac:dyDescent="0.5">
      <c r="B352" s="6"/>
      <c r="C352" s="1"/>
      <c r="D352" s="1"/>
      <c r="E352" s="1"/>
      <c r="F352" s="1"/>
      <c r="K352" s="110"/>
      <c r="L352" s="6"/>
      <c r="M352" s="1"/>
      <c r="N352" s="1"/>
      <c r="O352" s="1"/>
      <c r="P352" s="1"/>
    </row>
    <row r="353" spans="2:16" x14ac:dyDescent="0.5">
      <c r="B353" s="6"/>
      <c r="C353" s="1"/>
      <c r="D353" s="1"/>
      <c r="E353" s="1"/>
      <c r="F353" s="1"/>
      <c r="K353" s="110"/>
      <c r="L353" s="6"/>
      <c r="M353" s="1"/>
      <c r="N353" s="1"/>
      <c r="O353" s="1"/>
      <c r="P353" s="1"/>
    </row>
    <row r="354" spans="2:16" x14ac:dyDescent="0.5">
      <c r="B354" s="6"/>
      <c r="C354" s="1"/>
      <c r="D354" s="1"/>
      <c r="E354" s="1"/>
      <c r="F354" s="1"/>
      <c r="K354" s="110"/>
      <c r="L354" s="6"/>
      <c r="M354" s="1"/>
      <c r="N354" s="1"/>
      <c r="O354" s="1"/>
      <c r="P354" s="1"/>
    </row>
    <row r="355" spans="2:16" x14ac:dyDescent="0.5">
      <c r="B355" s="6"/>
      <c r="C355" s="1"/>
      <c r="D355" s="1"/>
      <c r="E355" s="1"/>
      <c r="F355" s="1"/>
      <c r="K355" s="110"/>
      <c r="L355" s="6"/>
      <c r="M355" s="1"/>
      <c r="N355" s="1"/>
      <c r="O355" s="1"/>
      <c r="P355" s="1"/>
    </row>
    <row r="356" spans="2:16" x14ac:dyDescent="0.5">
      <c r="B356" s="6"/>
      <c r="C356" s="1"/>
      <c r="D356" s="1"/>
      <c r="E356" s="1"/>
      <c r="F356" s="1"/>
      <c r="K356" s="110"/>
      <c r="L356" s="6"/>
      <c r="M356" s="1"/>
      <c r="N356" s="1"/>
      <c r="O356" s="1"/>
      <c r="P356" s="1"/>
    </row>
    <row r="357" spans="2:16" x14ac:dyDescent="0.5">
      <c r="B357" s="6"/>
      <c r="C357" s="1"/>
      <c r="D357" s="1"/>
      <c r="E357" s="1"/>
      <c r="F357" s="1"/>
      <c r="K357" s="110"/>
      <c r="L357" s="6"/>
      <c r="M357" s="1"/>
      <c r="N357" s="1"/>
      <c r="O357" s="1"/>
      <c r="P357" s="1"/>
    </row>
    <row r="358" spans="2:16" x14ac:dyDescent="0.5">
      <c r="B358" s="6"/>
      <c r="C358" s="1"/>
      <c r="D358" s="1"/>
      <c r="E358" s="1"/>
      <c r="F358" s="1"/>
      <c r="K358" s="110"/>
      <c r="L358" s="6"/>
      <c r="M358" s="1"/>
      <c r="N358" s="1"/>
      <c r="O358" s="1"/>
      <c r="P358" s="1"/>
    </row>
    <row r="359" spans="2:16" x14ac:dyDescent="0.5">
      <c r="B359" s="6"/>
      <c r="C359" s="1"/>
      <c r="D359" s="1"/>
      <c r="E359" s="1"/>
      <c r="F359" s="1"/>
      <c r="K359" s="110"/>
      <c r="L359" s="6"/>
      <c r="M359" s="1"/>
      <c r="N359" s="1"/>
      <c r="O359" s="1"/>
      <c r="P359" s="1"/>
    </row>
    <row r="360" spans="2:16" x14ac:dyDescent="0.5">
      <c r="B360" s="6"/>
      <c r="C360" s="1"/>
      <c r="D360" s="1"/>
      <c r="E360" s="1"/>
      <c r="F360" s="1"/>
      <c r="K360" s="110"/>
      <c r="L360" s="6"/>
      <c r="M360" s="1"/>
      <c r="N360" s="1"/>
      <c r="O360" s="1"/>
      <c r="P360" s="1"/>
    </row>
    <row r="361" spans="2:16" x14ac:dyDescent="0.5">
      <c r="B361" s="6"/>
      <c r="C361" s="1"/>
      <c r="D361" s="1"/>
      <c r="E361" s="1"/>
      <c r="F361" s="1"/>
      <c r="K361" s="110"/>
      <c r="L361" s="6"/>
      <c r="M361" s="1"/>
      <c r="N361" s="1"/>
      <c r="O361" s="1"/>
      <c r="P361" s="1"/>
    </row>
    <row r="362" spans="2:16" x14ac:dyDescent="0.5">
      <c r="B362" s="6"/>
      <c r="C362" s="1"/>
      <c r="D362" s="1"/>
      <c r="E362" s="1"/>
      <c r="F362" s="1"/>
      <c r="K362" s="110"/>
      <c r="L362" s="6"/>
      <c r="M362" s="1"/>
      <c r="N362" s="1"/>
      <c r="O362" s="1"/>
      <c r="P362" s="1"/>
    </row>
    <row r="363" spans="2:16" x14ac:dyDescent="0.5">
      <c r="B363" s="6"/>
      <c r="C363" s="1"/>
      <c r="D363" s="1"/>
      <c r="E363" s="1"/>
      <c r="F363" s="1"/>
      <c r="K363" s="110"/>
      <c r="L363" s="6"/>
      <c r="M363" s="1"/>
      <c r="N363" s="1"/>
      <c r="O363" s="1"/>
      <c r="P363" s="1"/>
    </row>
    <row r="364" spans="2:16" x14ac:dyDescent="0.5">
      <c r="B364" s="6"/>
      <c r="C364" s="1"/>
      <c r="D364" s="1"/>
      <c r="E364" s="1"/>
      <c r="F364" s="1"/>
      <c r="K364" s="110"/>
      <c r="L364" s="6"/>
      <c r="M364" s="1"/>
      <c r="N364" s="1"/>
      <c r="O364" s="1"/>
      <c r="P364" s="1"/>
    </row>
    <row r="365" spans="2:16" x14ac:dyDescent="0.5">
      <c r="B365" s="6"/>
      <c r="C365" s="1"/>
      <c r="D365" s="1"/>
      <c r="E365" s="1"/>
      <c r="F365" s="1"/>
      <c r="K365" s="110"/>
      <c r="L365" s="6"/>
      <c r="M365" s="1"/>
      <c r="N365" s="1"/>
      <c r="O365" s="1"/>
      <c r="P365" s="1"/>
    </row>
    <row r="366" spans="2:16" x14ac:dyDescent="0.5">
      <c r="B366" s="6"/>
      <c r="C366" s="1"/>
      <c r="D366" s="1"/>
      <c r="E366" s="1"/>
      <c r="F366" s="1"/>
      <c r="K366" s="111"/>
      <c r="L366" s="6"/>
      <c r="M366" s="1"/>
      <c r="N366" s="1"/>
      <c r="O366" s="1"/>
      <c r="P366" s="1"/>
    </row>
    <row r="367" spans="2:16" x14ac:dyDescent="0.5">
      <c r="B367" s="6"/>
      <c r="C367" s="1"/>
      <c r="D367" s="1"/>
      <c r="E367" s="1"/>
      <c r="F367" s="1"/>
      <c r="K367" s="111"/>
      <c r="L367" s="6"/>
      <c r="M367" s="1"/>
      <c r="N367" s="1"/>
      <c r="O367" s="1"/>
      <c r="P367" s="1"/>
    </row>
    <row r="368" spans="2:16" x14ac:dyDescent="0.5">
      <c r="B368" s="6"/>
      <c r="C368" s="1"/>
      <c r="D368" s="1"/>
      <c r="E368" s="1"/>
      <c r="F368" s="1"/>
      <c r="K368" s="111"/>
      <c r="L368" s="6"/>
      <c r="M368" s="1"/>
      <c r="N368" s="1"/>
      <c r="O368" s="1"/>
      <c r="P368" s="1"/>
    </row>
    <row r="369" spans="2:16" x14ac:dyDescent="0.5">
      <c r="B369" s="6"/>
      <c r="C369" s="1"/>
      <c r="D369" s="1"/>
      <c r="E369" s="1"/>
      <c r="F369" s="1"/>
      <c r="K369" s="111"/>
      <c r="L369" s="6"/>
      <c r="M369" s="1"/>
      <c r="N369" s="1"/>
      <c r="O369" s="1"/>
      <c r="P369" s="1"/>
    </row>
    <row r="370" spans="2:16" x14ac:dyDescent="0.5">
      <c r="B370" s="6"/>
      <c r="C370" s="1"/>
      <c r="D370" s="1"/>
      <c r="E370" s="1"/>
      <c r="F370" s="1"/>
      <c r="K370" s="111"/>
      <c r="L370" s="6"/>
      <c r="M370" s="1"/>
      <c r="N370" s="1"/>
      <c r="O370" s="1"/>
      <c r="P370" s="1"/>
    </row>
    <row r="371" spans="2:16" x14ac:dyDescent="0.5">
      <c r="B371" s="6"/>
      <c r="C371" s="1"/>
      <c r="D371" s="1"/>
      <c r="E371" s="1"/>
      <c r="F371" s="1"/>
      <c r="K371" s="111"/>
      <c r="L371" s="6"/>
      <c r="M371" s="1"/>
      <c r="N371" s="1"/>
      <c r="O371" s="1"/>
      <c r="P371" s="1"/>
    </row>
    <row r="372" spans="2:16" x14ac:dyDescent="0.5">
      <c r="B372" s="6"/>
      <c r="C372" s="1"/>
      <c r="D372" s="1"/>
      <c r="E372" s="1"/>
      <c r="F372" s="1"/>
      <c r="K372" s="111"/>
      <c r="L372" s="6"/>
      <c r="M372" s="1"/>
      <c r="N372" s="1"/>
      <c r="O372" s="1"/>
      <c r="P372" s="1"/>
    </row>
    <row r="373" spans="2:16" x14ac:dyDescent="0.5">
      <c r="B373" s="6"/>
      <c r="C373" s="1"/>
      <c r="D373" s="1"/>
      <c r="E373" s="1"/>
      <c r="F373" s="1"/>
      <c r="K373" s="111"/>
      <c r="L373" s="6"/>
      <c r="M373" s="1"/>
      <c r="N373" s="1"/>
      <c r="O373" s="1"/>
      <c r="P373" s="1"/>
    </row>
    <row r="374" spans="2:16" x14ac:dyDescent="0.5">
      <c r="B374" s="6"/>
      <c r="C374" s="1"/>
      <c r="D374" s="1"/>
      <c r="E374" s="1"/>
      <c r="F374" s="1"/>
      <c r="K374" s="111"/>
      <c r="L374" s="6"/>
      <c r="M374" s="1"/>
      <c r="N374" s="1"/>
      <c r="O374" s="1"/>
      <c r="P374" s="1"/>
    </row>
    <row r="375" spans="2:16" x14ac:dyDescent="0.5">
      <c r="B375" s="6"/>
      <c r="C375" s="1"/>
      <c r="D375" s="1"/>
      <c r="E375" s="1"/>
      <c r="F375" s="1"/>
      <c r="K375" s="111"/>
      <c r="L375" s="6"/>
      <c r="M375" s="1"/>
      <c r="N375" s="1"/>
      <c r="O375" s="1"/>
      <c r="P375" s="1"/>
    </row>
    <row r="376" spans="2:16" x14ac:dyDescent="0.5">
      <c r="B376" s="6"/>
      <c r="C376" s="1"/>
      <c r="D376" s="1"/>
      <c r="E376" s="1"/>
      <c r="F376" s="1"/>
      <c r="K376" s="111"/>
      <c r="L376" s="6"/>
      <c r="M376" s="1"/>
      <c r="N376" s="1"/>
      <c r="O376" s="1"/>
      <c r="P376" s="1"/>
    </row>
    <row r="377" spans="2:16" x14ac:dyDescent="0.5">
      <c r="B377" s="6"/>
      <c r="C377" s="1"/>
      <c r="D377" s="1"/>
      <c r="E377" s="1"/>
      <c r="F377" s="1"/>
      <c r="K377" s="111"/>
      <c r="L377" s="6"/>
      <c r="M377" s="1"/>
      <c r="N377" s="1"/>
      <c r="O377" s="1"/>
      <c r="P377" s="1"/>
    </row>
    <row r="378" spans="2:16" x14ac:dyDescent="0.5">
      <c r="B378" s="6"/>
      <c r="C378" s="1"/>
      <c r="D378" s="1"/>
      <c r="E378" s="1"/>
      <c r="F378" s="1"/>
      <c r="K378" s="111"/>
      <c r="L378" s="6"/>
      <c r="M378" s="1"/>
      <c r="N378" s="1"/>
      <c r="O378" s="1"/>
      <c r="P378" s="1"/>
    </row>
    <row r="379" spans="2:16" x14ac:dyDescent="0.5">
      <c r="B379" s="6"/>
      <c r="C379" s="1"/>
      <c r="D379" s="1"/>
      <c r="E379" s="1"/>
      <c r="F379" s="1"/>
      <c r="K379" s="111"/>
      <c r="L379" s="6"/>
      <c r="M379" s="1"/>
      <c r="N379" s="1"/>
      <c r="O379" s="1"/>
      <c r="P379" s="1"/>
    </row>
    <row r="380" spans="2:16" x14ac:dyDescent="0.5">
      <c r="B380" s="6"/>
      <c r="C380" s="1"/>
      <c r="D380" s="1"/>
      <c r="E380" s="1"/>
      <c r="F380" s="1"/>
      <c r="K380" s="111"/>
      <c r="L380" s="6"/>
      <c r="M380" s="1"/>
      <c r="N380" s="1"/>
      <c r="O380" s="1"/>
      <c r="P380" s="1"/>
    </row>
    <row r="381" spans="2:16" x14ac:dyDescent="0.5">
      <c r="B381" s="6"/>
      <c r="C381" s="1"/>
      <c r="D381" s="1"/>
      <c r="E381" s="1"/>
      <c r="F381" s="1"/>
      <c r="K381" s="111"/>
      <c r="L381" s="6"/>
      <c r="M381" s="1"/>
      <c r="N381" s="1"/>
      <c r="O381" s="1"/>
      <c r="P381" s="1"/>
    </row>
    <row r="382" spans="2:16" x14ac:dyDescent="0.5">
      <c r="B382" s="6"/>
      <c r="C382" s="1"/>
      <c r="D382" s="1"/>
      <c r="E382" s="1"/>
      <c r="F382" s="1"/>
      <c r="K382" s="111"/>
      <c r="L382" s="6"/>
      <c r="M382" s="1"/>
    </row>
    <row r="383" spans="2:16" x14ac:dyDescent="0.5">
      <c r="B383" s="6"/>
      <c r="C383" s="1"/>
      <c r="D383" s="1"/>
      <c r="E383" s="1"/>
      <c r="F383" s="1"/>
      <c r="K383" s="111"/>
      <c r="L383" s="6"/>
      <c r="M383" s="1"/>
    </row>
    <row r="384" spans="2:16" x14ac:dyDescent="0.5">
      <c r="B384" s="6"/>
      <c r="C384" s="1"/>
      <c r="D384" s="1"/>
      <c r="E384" s="1"/>
      <c r="F384" s="1"/>
      <c r="K384" s="111"/>
      <c r="L384" s="6"/>
      <c r="M384" s="1"/>
    </row>
    <row r="385" spans="2:13" x14ac:dyDescent="0.5">
      <c r="B385" s="6"/>
      <c r="C385" s="1"/>
      <c r="D385" s="1"/>
      <c r="E385" s="1"/>
      <c r="F385" s="1"/>
      <c r="K385" s="111"/>
      <c r="L385" s="6"/>
      <c r="M385" s="1"/>
    </row>
    <row r="386" spans="2:13" x14ac:dyDescent="0.5">
      <c r="B386" s="6"/>
      <c r="C386" s="1"/>
      <c r="D386" s="1"/>
      <c r="E386" s="1"/>
      <c r="F386" s="1"/>
      <c r="K386" s="111"/>
      <c r="L386" s="6"/>
      <c r="M386" s="1"/>
    </row>
    <row r="387" spans="2:13" x14ac:dyDescent="0.5">
      <c r="B387" s="6"/>
      <c r="C387" s="1"/>
      <c r="D387" s="1"/>
      <c r="E387" s="1"/>
      <c r="F387" s="1"/>
      <c r="K387" s="111"/>
      <c r="L387" s="6"/>
      <c r="M387" s="1"/>
    </row>
    <row r="388" spans="2:13" x14ac:dyDescent="0.5">
      <c r="B388" s="6"/>
      <c r="C388" s="1"/>
      <c r="D388" s="1"/>
      <c r="E388" s="1"/>
      <c r="F388" s="1"/>
      <c r="K388" s="111"/>
      <c r="L388" s="6"/>
      <c r="M388" s="1"/>
    </row>
    <row r="389" spans="2:13" x14ac:dyDescent="0.5">
      <c r="B389" s="6"/>
      <c r="C389" s="1"/>
      <c r="D389" s="1"/>
      <c r="E389" s="1"/>
      <c r="F389" s="1"/>
      <c r="K389" s="111"/>
      <c r="L389" s="6"/>
      <c r="M389" s="1"/>
    </row>
    <row r="390" spans="2:13" x14ac:dyDescent="0.5">
      <c r="B390" s="6"/>
      <c r="C390" s="1"/>
      <c r="D390" s="1"/>
      <c r="E390" s="1"/>
      <c r="F390" s="1"/>
      <c r="K390" s="111"/>
      <c r="L390" s="6"/>
      <c r="M390" s="1"/>
    </row>
    <row r="391" spans="2:13" x14ac:dyDescent="0.5">
      <c r="B391" s="6"/>
      <c r="C391" s="1"/>
      <c r="D391" s="1"/>
      <c r="E391" s="1"/>
      <c r="F391" s="1"/>
      <c r="K391" s="111"/>
      <c r="L391" s="6"/>
      <c r="M391" s="1"/>
    </row>
    <row r="392" spans="2:13" x14ac:dyDescent="0.5">
      <c r="B392" s="6"/>
      <c r="C392" s="1"/>
      <c r="D392" s="1"/>
      <c r="E392" s="1"/>
      <c r="F392" s="1"/>
      <c r="K392" s="111"/>
      <c r="L392" s="6"/>
      <c r="M392" s="1"/>
    </row>
    <row r="393" spans="2:13" x14ac:dyDescent="0.5">
      <c r="B393" s="6"/>
      <c r="C393" s="1"/>
      <c r="D393" s="1"/>
      <c r="E393" s="1"/>
      <c r="F393" s="1"/>
      <c r="K393" s="111"/>
      <c r="L393" s="6"/>
      <c r="M393" s="1"/>
    </row>
    <row r="394" spans="2:13" x14ac:dyDescent="0.5">
      <c r="B394" s="6"/>
      <c r="C394" s="1"/>
      <c r="D394" s="1"/>
      <c r="E394" s="1"/>
      <c r="F394" s="1"/>
      <c r="K394" s="111"/>
      <c r="L394" s="6"/>
      <c r="M394" s="1"/>
    </row>
    <row r="395" spans="2:13" x14ac:dyDescent="0.5">
      <c r="B395" s="6"/>
      <c r="C395" s="1"/>
      <c r="D395" s="1"/>
      <c r="E395" s="1"/>
      <c r="F395" s="1"/>
      <c r="K395" s="111"/>
      <c r="L395" s="6"/>
      <c r="M395" s="1"/>
    </row>
    <row r="396" spans="2:13" x14ac:dyDescent="0.5">
      <c r="B396" s="6"/>
      <c r="C396" s="1"/>
      <c r="D396" s="1"/>
      <c r="E396" s="1"/>
      <c r="F396" s="1"/>
      <c r="K396" s="111"/>
      <c r="L396" s="6"/>
      <c r="M396" s="1"/>
    </row>
    <row r="397" spans="2:13" x14ac:dyDescent="0.5">
      <c r="B397" s="6"/>
      <c r="C397" s="1"/>
      <c r="D397" s="1"/>
      <c r="E397" s="1"/>
      <c r="F397" s="1"/>
      <c r="K397" s="111"/>
      <c r="L397" s="6"/>
      <c r="M397" s="1"/>
    </row>
    <row r="398" spans="2:13" x14ac:dyDescent="0.5">
      <c r="B398" s="6"/>
      <c r="C398" s="1"/>
      <c r="D398" s="1"/>
      <c r="E398" s="1"/>
      <c r="F398" s="1"/>
      <c r="K398" s="111"/>
      <c r="L398" s="6"/>
      <c r="M398" s="1"/>
    </row>
    <row r="399" spans="2:13" x14ac:dyDescent="0.5">
      <c r="B399" s="6"/>
      <c r="C399" s="1"/>
      <c r="D399" s="1"/>
      <c r="E399" s="1"/>
      <c r="F399" s="1"/>
      <c r="K399" s="111"/>
      <c r="L399" s="6"/>
      <c r="M399" s="1"/>
    </row>
    <row r="400" spans="2:13" x14ac:dyDescent="0.5">
      <c r="B400" s="6"/>
      <c r="C400" s="1"/>
      <c r="D400" s="1"/>
      <c r="E400" s="1"/>
      <c r="F400" s="1"/>
      <c r="K400" s="111"/>
      <c r="L400" s="6"/>
      <c r="M400" s="1"/>
    </row>
    <row r="401" spans="2:13" x14ac:dyDescent="0.5">
      <c r="B401" s="6"/>
      <c r="C401" s="1"/>
      <c r="D401" s="1"/>
      <c r="E401" s="1"/>
      <c r="F401" s="1"/>
      <c r="K401" s="111"/>
      <c r="L401" s="6"/>
      <c r="M401" s="1"/>
    </row>
    <row r="402" spans="2:13" x14ac:dyDescent="0.5">
      <c r="B402" s="6"/>
      <c r="C402" s="1"/>
      <c r="D402" s="1"/>
      <c r="E402" s="1"/>
      <c r="F402" s="1"/>
      <c r="K402" s="111"/>
      <c r="L402" s="6"/>
      <c r="M402" s="1"/>
    </row>
    <row r="403" spans="2:13" x14ac:dyDescent="0.5">
      <c r="B403" s="6"/>
      <c r="C403" s="1"/>
      <c r="D403" s="1"/>
      <c r="E403" s="1"/>
      <c r="F403" s="1"/>
      <c r="K403" s="111"/>
      <c r="L403" s="6"/>
      <c r="M403" s="1"/>
    </row>
    <row r="404" spans="2:13" x14ac:dyDescent="0.5">
      <c r="B404" s="6"/>
      <c r="C404" s="1"/>
      <c r="D404" s="1"/>
      <c r="E404" s="1"/>
      <c r="F404" s="1"/>
      <c r="K404" s="111"/>
      <c r="L404" s="6"/>
      <c r="M404" s="1"/>
    </row>
    <row r="405" spans="2:13" x14ac:dyDescent="0.5">
      <c r="B405" s="6"/>
      <c r="C405" s="1"/>
      <c r="D405" s="1"/>
      <c r="E405" s="1"/>
      <c r="F405" s="1"/>
      <c r="K405" s="111"/>
      <c r="L405" s="6"/>
      <c r="M405" s="1"/>
    </row>
    <row r="406" spans="2:13" x14ac:dyDescent="0.5">
      <c r="B406" s="6"/>
      <c r="C406" s="1"/>
      <c r="D406" s="1"/>
      <c r="E406" s="1"/>
      <c r="F406" s="1"/>
      <c r="K406" s="111"/>
      <c r="L406" s="6"/>
      <c r="M406" s="1"/>
    </row>
    <row r="407" spans="2:13" x14ac:dyDescent="0.5">
      <c r="B407" s="6"/>
      <c r="C407" s="1"/>
      <c r="D407" s="1"/>
      <c r="E407" s="1"/>
      <c r="F407" s="1"/>
      <c r="K407" s="111"/>
      <c r="L407" s="6"/>
      <c r="M407" s="1"/>
    </row>
    <row r="408" spans="2:13" x14ac:dyDescent="0.5">
      <c r="B408" s="6"/>
      <c r="C408" s="1"/>
      <c r="D408" s="1"/>
      <c r="E408" s="1"/>
      <c r="F408" s="1"/>
      <c r="K408" s="111"/>
      <c r="L408" s="6"/>
      <c r="M408" s="1"/>
    </row>
    <row r="409" spans="2:13" x14ac:dyDescent="0.5">
      <c r="B409" s="6"/>
      <c r="C409" s="1"/>
      <c r="D409" s="1"/>
      <c r="E409" s="1"/>
      <c r="F409" s="1"/>
      <c r="K409" s="111"/>
      <c r="L409" s="6"/>
      <c r="M409" s="1"/>
    </row>
    <row r="410" spans="2:13" x14ac:dyDescent="0.5">
      <c r="B410" s="6"/>
      <c r="C410" s="1"/>
      <c r="D410" s="1"/>
      <c r="E410" s="1"/>
      <c r="F410" s="1"/>
      <c r="K410" s="111"/>
      <c r="L410" s="6"/>
      <c r="M410" s="1"/>
    </row>
    <row r="411" spans="2:13" x14ac:dyDescent="0.5">
      <c r="B411" s="6"/>
      <c r="C411" s="1"/>
      <c r="D411" s="1"/>
      <c r="E411" s="1"/>
      <c r="F411" s="1"/>
      <c r="K411" s="111"/>
      <c r="L411" s="6"/>
      <c r="M411" s="1"/>
    </row>
    <row r="412" spans="2:13" x14ac:dyDescent="0.5">
      <c r="B412" s="6"/>
      <c r="C412" s="1"/>
      <c r="D412" s="1"/>
      <c r="E412" s="1"/>
      <c r="F412" s="1"/>
      <c r="K412" s="111"/>
      <c r="L412" s="6"/>
      <c r="M412" s="1"/>
    </row>
    <row r="413" spans="2:13" x14ac:dyDescent="0.5">
      <c r="B413" s="6"/>
      <c r="C413" s="1"/>
      <c r="D413" s="1"/>
      <c r="E413" s="1"/>
      <c r="F413" s="1"/>
      <c r="K413" s="111"/>
      <c r="L413" s="6"/>
      <c r="M413" s="1"/>
    </row>
    <row r="414" spans="2:13" x14ac:dyDescent="0.5">
      <c r="B414" s="6"/>
      <c r="C414" s="1"/>
      <c r="D414" s="1"/>
      <c r="E414" s="1"/>
      <c r="F414" s="1"/>
      <c r="K414" s="111"/>
      <c r="L414" s="6"/>
      <c r="M414" s="1"/>
    </row>
    <row r="415" spans="2:13" x14ac:dyDescent="0.5">
      <c r="B415" s="6"/>
      <c r="C415" s="1"/>
      <c r="D415" s="1"/>
      <c r="E415" s="1"/>
      <c r="F415" s="1"/>
      <c r="K415" s="111"/>
      <c r="L415" s="6"/>
      <c r="M415" s="1"/>
    </row>
    <row r="416" spans="2:13" x14ac:dyDescent="0.5">
      <c r="B416" s="6"/>
      <c r="C416" s="1"/>
      <c r="D416" s="1"/>
      <c r="E416" s="1"/>
      <c r="F416" s="1"/>
      <c r="K416" s="111"/>
      <c r="L416" s="6"/>
      <c r="M416" s="1"/>
    </row>
    <row r="417" spans="2:13" x14ac:dyDescent="0.5">
      <c r="B417" s="6"/>
      <c r="C417" s="1"/>
      <c r="D417" s="1"/>
      <c r="E417" s="1"/>
      <c r="F417" s="1"/>
      <c r="K417" s="111"/>
      <c r="L417" s="6"/>
      <c r="M417" s="1"/>
    </row>
    <row r="418" spans="2:13" x14ac:dyDescent="0.5">
      <c r="B418" s="6"/>
      <c r="C418" s="1"/>
      <c r="D418" s="1"/>
      <c r="E418" s="1"/>
      <c r="F418" s="1"/>
      <c r="K418" s="111"/>
      <c r="L418" s="6"/>
      <c r="M418" s="1"/>
    </row>
    <row r="419" spans="2:13" x14ac:dyDescent="0.5">
      <c r="B419" s="6"/>
      <c r="C419" s="1"/>
      <c r="D419" s="1"/>
      <c r="E419" s="1"/>
      <c r="F419" s="1"/>
      <c r="K419" s="111"/>
      <c r="L419" s="6"/>
      <c r="M419" s="1"/>
    </row>
    <row r="420" spans="2:13" x14ac:dyDescent="0.5">
      <c r="B420" s="6"/>
      <c r="C420" s="1"/>
      <c r="D420" s="1"/>
      <c r="E420" s="1"/>
      <c r="F420" s="1"/>
      <c r="K420" s="111"/>
      <c r="L420" s="6"/>
      <c r="M420" s="1"/>
    </row>
    <row r="421" spans="2:13" x14ac:dyDescent="0.5">
      <c r="B421" s="6"/>
      <c r="C421" s="1"/>
      <c r="D421" s="1"/>
      <c r="E421" s="1"/>
      <c r="F421" s="1"/>
      <c r="K421" s="111"/>
      <c r="L421" s="6"/>
      <c r="M421" s="1"/>
    </row>
    <row r="422" spans="2:13" x14ac:dyDescent="0.5">
      <c r="B422" s="6"/>
      <c r="C422" s="1"/>
      <c r="D422" s="1"/>
      <c r="E422" s="1"/>
      <c r="F422" s="1"/>
      <c r="K422" s="111"/>
      <c r="L422" s="6"/>
      <c r="M422" s="1"/>
    </row>
    <row r="423" spans="2:13" x14ac:dyDescent="0.5">
      <c r="B423" s="6"/>
      <c r="C423" s="1"/>
      <c r="D423" s="1"/>
      <c r="E423" s="1"/>
      <c r="F423" s="1"/>
      <c r="K423" s="111"/>
      <c r="L423" s="6"/>
      <c r="M423" s="1"/>
    </row>
    <row r="424" spans="2:13" x14ac:dyDescent="0.5">
      <c r="B424" s="6"/>
      <c r="C424" s="1"/>
      <c r="D424" s="1"/>
      <c r="E424" s="1"/>
      <c r="F424" s="1"/>
      <c r="K424" s="111"/>
      <c r="L424" s="6"/>
      <c r="M424" s="1"/>
    </row>
    <row r="425" spans="2:13" x14ac:dyDescent="0.5">
      <c r="B425" s="6"/>
      <c r="C425" s="1"/>
      <c r="D425" s="1"/>
      <c r="E425" s="1"/>
      <c r="F425" s="1"/>
      <c r="K425" s="111"/>
      <c r="L425" s="6"/>
      <c r="M425" s="1"/>
    </row>
    <row r="426" spans="2:13" x14ac:dyDescent="0.5">
      <c r="B426" s="6"/>
      <c r="C426" s="1"/>
      <c r="D426" s="1"/>
      <c r="E426" s="1"/>
      <c r="F426" s="1"/>
      <c r="K426" s="111"/>
      <c r="L426" s="6"/>
      <c r="M426" s="1"/>
    </row>
    <row r="427" spans="2:13" x14ac:dyDescent="0.5">
      <c r="B427" s="6"/>
      <c r="C427" s="1"/>
      <c r="D427" s="1"/>
      <c r="E427" s="1"/>
      <c r="F427" s="1"/>
      <c r="K427" s="111"/>
      <c r="L427" s="6"/>
      <c r="M427" s="1"/>
    </row>
    <row r="428" spans="2:13" x14ac:dyDescent="0.5">
      <c r="B428" s="6"/>
      <c r="C428" s="1"/>
      <c r="D428" s="1"/>
      <c r="E428" s="1"/>
      <c r="F428" s="1"/>
      <c r="K428" s="111"/>
      <c r="L428" s="6"/>
      <c r="M428" s="1"/>
    </row>
    <row r="429" spans="2:13" x14ac:dyDescent="0.5">
      <c r="B429" s="6"/>
      <c r="C429" s="1"/>
      <c r="D429" s="1"/>
      <c r="E429" s="1"/>
      <c r="F429" s="1"/>
      <c r="K429" s="111"/>
      <c r="L429" s="6"/>
      <c r="M429" s="1"/>
    </row>
    <row r="430" spans="2:13" x14ac:dyDescent="0.5">
      <c r="B430" s="6"/>
      <c r="C430" s="1"/>
      <c r="D430" s="1"/>
      <c r="E430" s="1"/>
      <c r="F430" s="1"/>
      <c r="K430" s="111"/>
      <c r="L430" s="6"/>
      <c r="M430" s="1"/>
    </row>
    <row r="431" spans="2:13" x14ac:dyDescent="0.5">
      <c r="B431" s="6"/>
      <c r="C431" s="1"/>
      <c r="D431" s="1"/>
      <c r="E431" s="1"/>
      <c r="F431" s="1"/>
      <c r="K431" s="111"/>
      <c r="L431" s="6"/>
      <c r="M431" s="1"/>
    </row>
    <row r="432" spans="2:13" x14ac:dyDescent="0.5">
      <c r="B432" s="6"/>
      <c r="C432" s="1"/>
      <c r="D432" s="1"/>
      <c r="E432" s="1"/>
      <c r="F432" s="1"/>
      <c r="K432" s="111"/>
      <c r="L432" s="6"/>
      <c r="M432" s="1"/>
    </row>
    <row r="433" spans="2:13" x14ac:dyDescent="0.5">
      <c r="B433" s="6"/>
      <c r="C433" s="1"/>
      <c r="D433" s="1"/>
      <c r="E433" s="1"/>
      <c r="F433" s="1"/>
      <c r="K433" s="111"/>
      <c r="L433" s="6"/>
      <c r="M433" s="1"/>
    </row>
    <row r="434" spans="2:13" x14ac:dyDescent="0.5">
      <c r="B434" s="6"/>
      <c r="C434" s="1"/>
      <c r="D434" s="1"/>
      <c r="E434" s="1"/>
      <c r="F434" s="1"/>
      <c r="K434" s="111"/>
      <c r="L434" s="6"/>
      <c r="M434" s="1"/>
    </row>
    <row r="435" spans="2:13" x14ac:dyDescent="0.5">
      <c r="B435" s="6"/>
      <c r="C435" s="1"/>
      <c r="D435" s="1"/>
      <c r="E435" s="1"/>
      <c r="F435" s="1"/>
      <c r="K435" s="111"/>
      <c r="L435" s="6"/>
      <c r="M435" s="1"/>
    </row>
    <row r="436" spans="2:13" x14ac:dyDescent="0.5">
      <c r="B436" s="6"/>
      <c r="C436" s="1"/>
      <c r="D436" s="1"/>
      <c r="E436" s="1"/>
      <c r="F436" s="1"/>
      <c r="K436" s="111"/>
      <c r="L436" s="6"/>
      <c r="M436" s="1"/>
    </row>
    <row r="437" spans="2:13" x14ac:dyDescent="0.5">
      <c r="B437" s="6"/>
      <c r="C437" s="1"/>
      <c r="D437" s="1"/>
      <c r="E437" s="1"/>
      <c r="F437" s="1"/>
      <c r="K437" s="111"/>
      <c r="L437" s="6"/>
      <c r="M437" s="1"/>
    </row>
    <row r="438" spans="2:13" x14ac:dyDescent="0.5">
      <c r="B438" s="6"/>
      <c r="C438" s="1"/>
      <c r="D438" s="1"/>
      <c r="E438" s="1"/>
      <c r="F438" s="1"/>
      <c r="K438" s="111"/>
      <c r="L438" s="6"/>
      <c r="M438" s="1"/>
    </row>
    <row r="439" spans="2:13" x14ac:dyDescent="0.5">
      <c r="B439" s="6"/>
      <c r="C439" s="1"/>
      <c r="D439" s="1"/>
      <c r="E439" s="1"/>
      <c r="F439" s="1"/>
      <c r="K439" s="111"/>
      <c r="L439" s="6"/>
      <c r="M439" s="1"/>
    </row>
    <row r="440" spans="2:13" x14ac:dyDescent="0.5">
      <c r="B440" s="6"/>
      <c r="C440" s="1"/>
      <c r="D440" s="1"/>
      <c r="E440" s="1"/>
      <c r="F440" s="1"/>
      <c r="K440" s="111"/>
      <c r="L440" s="6"/>
      <c r="M440" s="1"/>
    </row>
    <row r="441" spans="2:13" x14ac:dyDescent="0.5">
      <c r="B441" s="6"/>
      <c r="C441" s="1"/>
      <c r="D441" s="1"/>
      <c r="E441" s="1"/>
      <c r="F441" s="1"/>
      <c r="K441" s="111"/>
      <c r="L441" s="6"/>
      <c r="M441" s="1"/>
    </row>
    <row r="442" spans="2:13" x14ac:dyDescent="0.5">
      <c r="B442" s="6"/>
      <c r="C442" s="1"/>
      <c r="D442" s="1"/>
      <c r="E442" s="1"/>
      <c r="F442" s="1"/>
      <c r="K442" s="111"/>
      <c r="L442" s="6"/>
      <c r="M442" s="1"/>
    </row>
    <row r="443" spans="2:13" x14ac:dyDescent="0.5">
      <c r="B443" s="6"/>
      <c r="C443" s="1"/>
      <c r="D443" s="1"/>
      <c r="E443" s="1"/>
      <c r="F443" s="1"/>
      <c r="K443" s="111"/>
      <c r="L443" s="6"/>
      <c r="M443" s="1"/>
    </row>
    <row r="444" spans="2:13" x14ac:dyDescent="0.5">
      <c r="B444" s="6"/>
      <c r="C444" s="1"/>
      <c r="D444" s="1"/>
      <c r="E444" s="1"/>
      <c r="F444" s="1"/>
      <c r="K444" s="111"/>
      <c r="L444" s="6"/>
      <c r="M444" s="1"/>
    </row>
    <row r="445" spans="2:13" x14ac:dyDescent="0.5">
      <c r="B445" s="6"/>
      <c r="C445" s="1"/>
      <c r="D445" s="1"/>
      <c r="E445" s="1"/>
      <c r="F445" s="1"/>
      <c r="K445" s="111"/>
      <c r="L445" s="6"/>
      <c r="M445" s="1"/>
    </row>
    <row r="446" spans="2:13" x14ac:dyDescent="0.5">
      <c r="B446" s="6"/>
      <c r="C446" s="1"/>
      <c r="D446" s="1"/>
      <c r="E446" s="1"/>
      <c r="F446" s="1"/>
      <c r="K446" s="111"/>
      <c r="L446" s="6"/>
      <c r="M446" s="1"/>
    </row>
    <row r="447" spans="2:13" x14ac:dyDescent="0.5">
      <c r="B447" s="6"/>
      <c r="C447" s="1"/>
      <c r="D447" s="1"/>
      <c r="E447" s="1"/>
      <c r="F447" s="1"/>
      <c r="K447" s="111"/>
      <c r="L447" s="6"/>
      <c r="M447" s="1"/>
    </row>
    <row r="448" spans="2:13" x14ac:dyDescent="0.5">
      <c r="B448" s="6"/>
      <c r="C448" s="1"/>
      <c r="D448" s="1"/>
      <c r="E448" s="1"/>
      <c r="F448" s="1"/>
      <c r="K448" s="111"/>
      <c r="L448" s="6"/>
      <c r="M448" s="1"/>
    </row>
    <row r="449" spans="2:13" x14ac:dyDescent="0.5">
      <c r="B449" s="6"/>
      <c r="C449" s="1"/>
      <c r="D449" s="1"/>
      <c r="E449" s="1"/>
      <c r="F449" s="1"/>
      <c r="K449" s="111"/>
      <c r="L449" s="6"/>
      <c r="M449" s="1"/>
    </row>
    <row r="450" spans="2:13" x14ac:dyDescent="0.5">
      <c r="B450" s="6"/>
      <c r="C450" s="1"/>
      <c r="D450" s="1"/>
      <c r="E450" s="1"/>
      <c r="F450" s="1"/>
      <c r="K450" s="111"/>
      <c r="L450" s="6"/>
      <c r="M450" s="1"/>
    </row>
    <row r="451" spans="2:13" x14ac:dyDescent="0.5">
      <c r="B451" s="6"/>
      <c r="C451" s="1"/>
      <c r="D451" s="1"/>
      <c r="E451" s="1"/>
      <c r="F451" s="1"/>
      <c r="K451" s="111"/>
      <c r="L451" s="6"/>
      <c r="M451" s="1"/>
    </row>
    <row r="452" spans="2:13" x14ac:dyDescent="0.5">
      <c r="B452" s="6"/>
      <c r="C452" s="1"/>
      <c r="D452" s="1"/>
      <c r="E452" s="1"/>
      <c r="F452" s="1"/>
      <c r="K452" s="111"/>
      <c r="L452" s="6"/>
      <c r="M452" s="1"/>
    </row>
    <row r="453" spans="2:13" x14ac:dyDescent="0.5">
      <c r="B453" s="6"/>
      <c r="C453" s="1"/>
      <c r="D453" s="1"/>
      <c r="E453" s="1"/>
      <c r="F453" s="1"/>
      <c r="K453" s="111"/>
      <c r="L453" s="6"/>
      <c r="M453" s="1"/>
    </row>
    <row r="454" spans="2:13" x14ac:dyDescent="0.5">
      <c r="B454" s="6"/>
      <c r="C454" s="1"/>
      <c r="D454" s="1"/>
      <c r="E454" s="1"/>
      <c r="F454" s="1"/>
      <c r="K454" s="111"/>
      <c r="L454" s="6"/>
      <c r="M454" s="1"/>
    </row>
    <row r="455" spans="2:13" x14ac:dyDescent="0.5">
      <c r="B455" s="6"/>
      <c r="C455" s="1"/>
      <c r="D455" s="1"/>
      <c r="E455" s="1"/>
      <c r="F455" s="1"/>
      <c r="K455" s="111"/>
      <c r="L455" s="6"/>
      <c r="M455" s="1"/>
    </row>
    <row r="456" spans="2:13" x14ac:dyDescent="0.5">
      <c r="B456" s="6"/>
      <c r="C456" s="1"/>
      <c r="D456" s="1"/>
      <c r="E456" s="1"/>
      <c r="F456" s="1"/>
      <c r="K456" s="111"/>
      <c r="L456" s="6"/>
      <c r="M456" s="1"/>
    </row>
    <row r="457" spans="2:13" x14ac:dyDescent="0.5">
      <c r="B457" s="6"/>
      <c r="C457" s="1"/>
      <c r="D457" s="1"/>
      <c r="E457" s="1"/>
      <c r="F457" s="1"/>
      <c r="K457" s="111"/>
      <c r="L457" s="6"/>
      <c r="M457" s="1"/>
    </row>
    <row r="458" spans="2:13" x14ac:dyDescent="0.5">
      <c r="B458" s="6"/>
      <c r="C458" s="1"/>
      <c r="D458" s="1"/>
      <c r="E458" s="1"/>
      <c r="F458" s="1"/>
      <c r="K458" s="111"/>
      <c r="L458" s="6"/>
      <c r="M458" s="1"/>
    </row>
    <row r="459" spans="2:13" x14ac:dyDescent="0.5">
      <c r="B459" s="6"/>
      <c r="C459" s="1"/>
      <c r="D459" s="1"/>
      <c r="E459" s="1"/>
      <c r="F459" s="1"/>
      <c r="K459" s="111"/>
      <c r="L459" s="6"/>
      <c r="M459" s="1"/>
    </row>
    <row r="460" spans="2:13" x14ac:dyDescent="0.5">
      <c r="B460" s="6"/>
      <c r="C460" s="1"/>
      <c r="D460" s="1"/>
      <c r="E460" s="1"/>
      <c r="F460" s="1"/>
      <c r="K460" s="111"/>
      <c r="L460" s="6"/>
      <c r="M460" s="1"/>
    </row>
    <row r="461" spans="2:13" x14ac:dyDescent="0.5">
      <c r="B461" s="6"/>
      <c r="C461" s="1"/>
      <c r="D461" s="1"/>
      <c r="E461" s="1"/>
      <c r="F461" s="1"/>
      <c r="K461" s="111"/>
      <c r="L461" s="6"/>
      <c r="M461" s="1"/>
    </row>
    <row r="462" spans="2:13" x14ac:dyDescent="0.5">
      <c r="B462" s="6"/>
      <c r="C462" s="1"/>
      <c r="D462" s="1"/>
      <c r="E462" s="1"/>
      <c r="F462" s="1"/>
      <c r="K462" s="111"/>
      <c r="L462" s="6"/>
      <c r="M462" s="1"/>
    </row>
    <row r="463" spans="2:13" x14ac:dyDescent="0.5">
      <c r="B463" s="6"/>
      <c r="C463" s="1"/>
      <c r="D463" s="1"/>
      <c r="E463" s="1"/>
      <c r="F463" s="1"/>
      <c r="K463" s="111"/>
      <c r="L463" s="6"/>
      <c r="M463" s="1"/>
    </row>
    <row r="464" spans="2:13" x14ac:dyDescent="0.5">
      <c r="B464" s="6"/>
      <c r="C464" s="1"/>
      <c r="D464" s="1"/>
      <c r="E464" s="1"/>
      <c r="F464" s="1"/>
      <c r="K464" s="111"/>
      <c r="L464" s="6"/>
      <c r="M464" s="1"/>
    </row>
    <row r="465" spans="2:13" x14ac:dyDescent="0.5">
      <c r="B465" s="6"/>
      <c r="C465" s="1"/>
      <c r="D465" s="1"/>
      <c r="E465" s="1"/>
      <c r="F465" s="1"/>
      <c r="K465" s="111"/>
      <c r="L465" s="6"/>
      <c r="M465" s="1"/>
    </row>
    <row r="466" spans="2:13" x14ac:dyDescent="0.5">
      <c r="B466" s="6"/>
      <c r="C466" s="1"/>
      <c r="D466" s="1"/>
      <c r="E466" s="1"/>
      <c r="F466" s="1"/>
      <c r="K466" s="111"/>
      <c r="L466" s="6"/>
      <c r="M466" s="1"/>
    </row>
    <row r="467" spans="2:13" x14ac:dyDescent="0.5">
      <c r="B467" s="6"/>
      <c r="C467" s="1"/>
      <c r="D467" s="1"/>
      <c r="E467" s="1"/>
      <c r="F467" s="1"/>
      <c r="K467" s="111"/>
      <c r="L467" s="6"/>
      <c r="M467" s="1"/>
    </row>
    <row r="468" spans="2:13" x14ac:dyDescent="0.5">
      <c r="B468" s="6"/>
      <c r="C468" s="1"/>
      <c r="D468" s="1"/>
      <c r="E468" s="1"/>
      <c r="F468" s="1"/>
      <c r="K468" s="111"/>
      <c r="L468" s="6"/>
      <c r="M468" s="1"/>
    </row>
    <row r="469" spans="2:13" x14ac:dyDescent="0.5">
      <c r="B469" s="6"/>
      <c r="C469" s="1"/>
      <c r="D469" s="1"/>
      <c r="E469" s="1"/>
      <c r="F469" s="1"/>
      <c r="K469" s="111"/>
      <c r="L469" s="6"/>
      <c r="M469" s="1"/>
    </row>
    <row r="470" spans="2:13" x14ac:dyDescent="0.5">
      <c r="B470" s="6"/>
      <c r="C470" s="1"/>
      <c r="D470" s="1"/>
      <c r="E470" s="1"/>
      <c r="F470" s="1"/>
      <c r="K470" s="111"/>
      <c r="L470" s="6"/>
      <c r="M470" s="1"/>
    </row>
    <row r="471" spans="2:13" x14ac:dyDescent="0.5">
      <c r="B471" s="6"/>
      <c r="C471" s="1"/>
      <c r="D471" s="1"/>
      <c r="E471" s="1"/>
      <c r="F471" s="1"/>
      <c r="K471" s="111"/>
      <c r="L471" s="6"/>
      <c r="M471" s="1"/>
    </row>
    <row r="472" spans="2:13" x14ac:dyDescent="0.5">
      <c r="B472" s="6"/>
      <c r="C472" s="1"/>
      <c r="D472" s="1"/>
      <c r="E472" s="1"/>
      <c r="F472" s="1"/>
      <c r="K472" s="111"/>
      <c r="L472" s="6"/>
      <c r="M472" s="1"/>
    </row>
    <row r="473" spans="2:13" x14ac:dyDescent="0.5">
      <c r="B473" s="6"/>
      <c r="C473" s="1"/>
      <c r="D473" s="1"/>
      <c r="E473" s="1"/>
      <c r="F473" s="1"/>
      <c r="K473" s="111"/>
      <c r="L473" s="6"/>
      <c r="M473" s="1"/>
    </row>
    <row r="474" spans="2:13" x14ac:dyDescent="0.5">
      <c r="B474" s="6"/>
      <c r="C474" s="1"/>
      <c r="D474" s="1"/>
      <c r="E474" s="1"/>
      <c r="F474" s="1"/>
      <c r="K474" s="111"/>
      <c r="L474" s="6"/>
      <c r="M474" s="1"/>
    </row>
    <row r="475" spans="2:13" x14ac:dyDescent="0.5">
      <c r="B475" s="6"/>
      <c r="C475" s="1"/>
      <c r="D475" s="1"/>
      <c r="E475" s="1"/>
      <c r="F475" s="1"/>
      <c r="K475" s="111"/>
      <c r="L475" s="6"/>
      <c r="M475" s="1"/>
    </row>
    <row r="476" spans="2:13" x14ac:dyDescent="0.5">
      <c r="B476" s="6"/>
      <c r="C476" s="1"/>
      <c r="D476" s="1"/>
      <c r="E476" s="1"/>
      <c r="F476" s="1"/>
      <c r="K476" s="111"/>
      <c r="L476" s="6"/>
      <c r="M476" s="1"/>
    </row>
    <row r="477" spans="2:13" x14ac:dyDescent="0.5">
      <c r="B477" s="6"/>
      <c r="C477" s="1"/>
      <c r="D477" s="1"/>
      <c r="E477" s="1"/>
      <c r="F477" s="1"/>
      <c r="K477" s="111"/>
      <c r="L477" s="6"/>
      <c r="M477" s="1"/>
    </row>
    <row r="478" spans="2:13" x14ac:dyDescent="0.5">
      <c r="B478" s="6"/>
      <c r="C478" s="1"/>
      <c r="D478" s="1"/>
      <c r="E478" s="1"/>
      <c r="F478" s="1"/>
      <c r="K478" s="111"/>
      <c r="L478" s="6"/>
      <c r="M478" s="1"/>
    </row>
    <row r="479" spans="2:13" x14ac:dyDescent="0.5">
      <c r="B479" s="6"/>
      <c r="C479" s="1"/>
      <c r="D479" s="1"/>
      <c r="E479" s="1"/>
      <c r="F479" s="1"/>
      <c r="K479" s="111"/>
      <c r="L479" s="6"/>
      <c r="M479" s="1"/>
    </row>
    <row r="480" spans="2:13" x14ac:dyDescent="0.5">
      <c r="B480" s="6"/>
      <c r="C480" s="1"/>
      <c r="D480" s="1"/>
      <c r="E480" s="1"/>
      <c r="F480" s="1"/>
      <c r="K480" s="111"/>
      <c r="L480" s="6"/>
      <c r="M480" s="1"/>
    </row>
    <row r="481" spans="2:13" x14ac:dyDescent="0.5">
      <c r="B481" s="6"/>
      <c r="C481" s="1"/>
      <c r="D481" s="1"/>
      <c r="E481" s="1"/>
      <c r="F481" s="1"/>
      <c r="K481" s="111"/>
      <c r="L481" s="6"/>
      <c r="M481" s="1"/>
    </row>
    <row r="482" spans="2:13" x14ac:dyDescent="0.5">
      <c r="B482" s="6"/>
      <c r="C482" s="1"/>
      <c r="D482" s="1"/>
      <c r="E482" s="1"/>
      <c r="F482" s="1"/>
      <c r="K482" s="111"/>
      <c r="L482" s="6"/>
      <c r="M482" s="1"/>
    </row>
    <row r="483" spans="2:13" x14ac:dyDescent="0.5">
      <c r="B483" s="6"/>
      <c r="C483" s="1"/>
      <c r="D483" s="1"/>
      <c r="E483" s="1"/>
      <c r="F483" s="1"/>
      <c r="K483" s="111"/>
      <c r="L483" s="6"/>
      <c r="M483" s="1"/>
    </row>
    <row r="484" spans="2:13" x14ac:dyDescent="0.5">
      <c r="B484" s="6"/>
      <c r="C484" s="1"/>
      <c r="D484" s="1"/>
      <c r="E484" s="1"/>
      <c r="F484" s="1"/>
      <c r="K484" s="111"/>
      <c r="L484" s="6"/>
      <c r="M484" s="1"/>
    </row>
    <row r="485" spans="2:13" x14ac:dyDescent="0.5">
      <c r="B485" s="6"/>
      <c r="C485" s="1"/>
      <c r="D485" s="1"/>
      <c r="E485" s="1"/>
      <c r="F485" s="1"/>
      <c r="K485" s="111"/>
      <c r="L485" s="6"/>
      <c r="M485" s="1"/>
    </row>
    <row r="486" spans="2:13" x14ac:dyDescent="0.5">
      <c r="B486" s="6"/>
      <c r="C486" s="1"/>
      <c r="D486" s="1"/>
      <c r="E486" s="1"/>
      <c r="F486" s="1"/>
      <c r="K486" s="111"/>
      <c r="L486" s="6"/>
      <c r="M486" s="1"/>
    </row>
    <row r="487" spans="2:13" x14ac:dyDescent="0.5">
      <c r="B487" s="6"/>
      <c r="C487" s="1"/>
      <c r="D487" s="1"/>
      <c r="E487" s="1"/>
      <c r="F487" s="1"/>
      <c r="K487" s="111"/>
      <c r="L487" s="6"/>
      <c r="M487" s="1"/>
    </row>
    <row r="488" spans="2:13" x14ac:dyDescent="0.5">
      <c r="B488" s="6"/>
      <c r="C488" s="1"/>
      <c r="D488" s="1"/>
      <c r="E488" s="1"/>
      <c r="F488" s="1"/>
      <c r="K488" s="111"/>
      <c r="L488" s="6"/>
      <c r="M488" s="1"/>
    </row>
    <row r="489" spans="2:13" x14ac:dyDescent="0.5">
      <c r="B489" s="6"/>
      <c r="C489" s="1"/>
      <c r="D489" s="1"/>
      <c r="E489" s="1"/>
      <c r="F489" s="1"/>
      <c r="K489" s="111"/>
      <c r="L489" s="6"/>
      <c r="M489" s="1"/>
    </row>
    <row r="490" spans="2:13" x14ac:dyDescent="0.5">
      <c r="B490" s="6"/>
      <c r="C490" s="1"/>
      <c r="D490" s="1"/>
      <c r="E490" s="1"/>
      <c r="F490" s="1"/>
      <c r="K490" s="111"/>
      <c r="L490" s="6"/>
      <c r="M490" s="1"/>
    </row>
    <row r="491" spans="2:13" x14ac:dyDescent="0.5">
      <c r="B491" s="6"/>
      <c r="C491" s="1"/>
      <c r="D491" s="1"/>
      <c r="E491" s="1"/>
      <c r="F491" s="1"/>
      <c r="K491" s="111"/>
      <c r="L491" s="6"/>
      <c r="M491" s="1"/>
    </row>
    <row r="492" spans="2:13" x14ac:dyDescent="0.5">
      <c r="B492" s="6"/>
      <c r="C492" s="1"/>
      <c r="D492" s="1"/>
      <c r="E492" s="1"/>
      <c r="F492" s="1"/>
      <c r="K492" s="111"/>
      <c r="L492" s="6"/>
      <c r="M492" s="1"/>
    </row>
    <row r="493" spans="2:13" x14ac:dyDescent="0.5">
      <c r="B493" s="6"/>
      <c r="C493" s="1"/>
      <c r="D493" s="1"/>
      <c r="E493" s="1"/>
      <c r="F493" s="1"/>
      <c r="K493" s="111"/>
      <c r="L493" s="6"/>
      <c r="M493" s="1"/>
    </row>
    <row r="494" spans="2:13" x14ac:dyDescent="0.5">
      <c r="L494" s="6"/>
      <c r="M494" s="1"/>
    </row>
    <row r="495" spans="2:13" x14ac:dyDescent="0.5">
      <c r="L495" s="6"/>
      <c r="M495" s="1"/>
    </row>
    <row r="496" spans="2:13" x14ac:dyDescent="0.5">
      <c r="L496" s="6"/>
      <c r="M496" s="1"/>
    </row>
    <row r="497" spans="12:13" x14ac:dyDescent="0.5">
      <c r="L497" s="6"/>
      <c r="M497" s="1"/>
    </row>
    <row r="498" spans="12:13" x14ac:dyDescent="0.5">
      <c r="L498" s="6"/>
      <c r="M498" s="1"/>
    </row>
    <row r="499" spans="12:13" x14ac:dyDescent="0.5">
      <c r="L499" s="6"/>
      <c r="M499" s="1"/>
    </row>
    <row r="500" spans="12:13" x14ac:dyDescent="0.5">
      <c r="L500" s="6"/>
      <c r="M500" s="1"/>
    </row>
    <row r="501" spans="12:13" x14ac:dyDescent="0.5">
      <c r="L501" s="6"/>
      <c r="M501" s="1"/>
    </row>
    <row r="502" spans="12:13" x14ac:dyDescent="0.5">
      <c r="L502" s="6"/>
      <c r="M502" s="1"/>
    </row>
    <row r="503" spans="12:13" x14ac:dyDescent="0.5">
      <c r="L503" s="6"/>
      <c r="M503" s="1"/>
    </row>
    <row r="504" spans="12:13" x14ac:dyDescent="0.5">
      <c r="L504" s="6"/>
      <c r="M504" s="1"/>
    </row>
    <row r="505" spans="12:13" x14ac:dyDescent="0.5">
      <c r="L505" s="6"/>
      <c r="M505" s="1"/>
    </row>
    <row r="506" spans="12:13" x14ac:dyDescent="0.5">
      <c r="L506" s="6"/>
      <c r="M506" s="1"/>
    </row>
    <row r="507" spans="12:13" x14ac:dyDescent="0.5">
      <c r="L507" s="6"/>
      <c r="M507" s="1"/>
    </row>
    <row r="508" spans="12:13" x14ac:dyDescent="0.5">
      <c r="L508" s="6"/>
      <c r="M508" s="1"/>
    </row>
    <row r="509" spans="12:13" x14ac:dyDescent="0.5">
      <c r="L509" s="6"/>
      <c r="M509" s="1"/>
    </row>
  </sheetData>
  <sheetProtection algorithmName="SHA-512" hashValue="KylOZN9/vc/W+YbGc7k/6GW+nul5ONrpxRjTPeCzujOBsCMN5o50nz+yzuZpOg64vVIcxKjERrJqeTssYZh4RQ==" saltValue="1VU4td06eQt3wDQmFjVg2A==" spinCount="100000" sheet="1" objects="1" scenarios="1" selectLockedCells="1"/>
  <mergeCells count="6">
    <mergeCell ref="G12:J12"/>
    <mergeCell ref="Q12:T12"/>
    <mergeCell ref="C13:F13"/>
    <mergeCell ref="M13:P13"/>
    <mergeCell ref="L12:P12"/>
    <mergeCell ref="B12:F12"/>
  </mergeCells>
  <conditionalFormatting sqref="G13:J13 Q13:T13">
    <cfRule type="cellIs" dxfId="42" priority="7" operator="equal">
      <formula>$B$2</formula>
    </cfRule>
  </conditionalFormatting>
  <conditionalFormatting sqref="Q14:T14">
    <cfRule type="expression" dxfId="41" priority="6">
      <formula>$B$2=Q13</formula>
    </cfRule>
  </conditionalFormatting>
  <conditionalFormatting sqref="C14:F29">
    <cfRule type="expression" dxfId="40" priority="5">
      <formula>AND($B$11&lt;&gt;$B14,$B$10&gt;0)</formula>
    </cfRule>
  </conditionalFormatting>
  <conditionalFormatting sqref="B14:B29">
    <cfRule type="cellIs" dxfId="39" priority="4" operator="equal">
      <formula>$B$11</formula>
    </cfRule>
  </conditionalFormatting>
  <conditionalFormatting sqref="L14:L29">
    <cfRule type="cellIs" dxfId="38" priority="3" operator="equal">
      <formula>$L$11</formula>
    </cfRule>
  </conditionalFormatting>
  <conditionalFormatting sqref="G14:J29">
    <cfRule type="expression" dxfId="37" priority="8">
      <formula>AND($B$11=$B14,$B$2=G$13)</formula>
    </cfRule>
    <cfRule type="cellIs" dxfId="36" priority="9" operator="equal">
      <formula>$K14</formula>
    </cfRule>
  </conditionalFormatting>
  <conditionalFormatting sqref="Q14:T29">
    <cfRule type="expression" dxfId="35" priority="10">
      <formula>AND($L$11=$L14,Q$13=$B$2)</formula>
    </cfRule>
  </conditionalFormatting>
  <conditionalFormatting sqref="Q15:T29">
    <cfRule type="cellIs" dxfId="34" priority="11" operator="equal">
      <formula>$U15</formula>
    </cfRule>
  </conditionalFormatting>
  <conditionalFormatting sqref="M14:P29">
    <cfRule type="expression" dxfId="33" priority="1">
      <formula>AND($L$11&lt;&gt;$L14,$L$10&gt;0)</formula>
    </cfRule>
  </conditionalFormatting>
  <dataValidations count="4">
    <dataValidation type="list" allowBlank="1" showInputMessage="1" showErrorMessage="1" sqref="B2" xr:uid="{01B1EC7B-F2CA-4250-AB69-493779EEE345}">
      <formula1>$G$13:$J$13</formula1>
    </dataValidation>
    <dataValidation allowBlank="1" showInputMessage="1" showErrorMessage="1" errorTitle="Select the amp rating" error="Possible values are:_x000a_10_x000a_25_x000a_60_x000a_100_x000a_125" sqref="B11 L11" xr:uid="{DD4BFDD3-6E64-4AC6-ACC1-82D14B3D3DA0}"/>
    <dataValidation type="list" allowBlank="1" showInputMessage="1" showErrorMessage="1" sqref="L10" xr:uid="{FF8AE810-BAC3-44B0-962C-0F55902F7978}">
      <formula1>$U$14:$U$29</formula1>
    </dataValidation>
    <dataValidation type="list" allowBlank="1" showInputMessage="1" showErrorMessage="1" sqref="B10" xr:uid="{B99B9924-88D4-4643-8102-3DE3E7B7770C}">
      <formula1>$K$14:$K$29</formula1>
    </dataValidation>
  </dataValidations>
  <pageMargins left="0.7" right="0.7" top="0.75" bottom="0.75" header="0.3" footer="0.3"/>
  <pageSetup scale="60" orientation="landscape" r:id="rId1"/>
  <headerFooter>
    <oddHeader>&amp;L&amp;"ABB Logo,Plain"&amp;40&amp;KFF0000ABB&amp;24&amp;KFF0000
&amp;"-,Regular"&amp;18&amp;KFF0000___</oddHeader>
    <oddFooter>&amp;F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1CC15-FA04-4925-9BBE-62ECEF882F65}">
  <sheetPr>
    <pageSetUpPr fitToPage="1"/>
  </sheetPr>
  <dimension ref="A1:AG502"/>
  <sheetViews>
    <sheetView showGridLines="0" zoomScale="70" zoomScaleNormal="70" workbookViewId="0">
      <pane ySplit="13" topLeftCell="A14" activePane="bottomLeft" state="frozen"/>
      <selection activeCell="B1" sqref="B1"/>
      <selection pane="bottomLeft" activeCell="B2" sqref="B2"/>
    </sheetView>
  </sheetViews>
  <sheetFormatPr defaultColWidth="9.1796875" defaultRowHeight="21" x14ac:dyDescent="0.5"/>
  <cols>
    <col min="1" max="1" width="1.81640625" style="3" customWidth="1"/>
    <col min="2" max="2" width="12.1796875" style="7" customWidth="1"/>
    <col min="3" max="5" width="3" style="2" customWidth="1"/>
    <col min="6" max="6" width="4.54296875" style="2" bestFit="1" customWidth="1"/>
    <col min="7" max="8" width="3" style="2" customWidth="1"/>
    <col min="9" max="12" width="9.7265625" style="8" customWidth="1"/>
    <col min="13" max="13" width="9.1796875" style="107"/>
    <col min="14" max="14" width="12.1796875" style="7" customWidth="1"/>
    <col min="15" max="18" width="3" style="3" customWidth="1"/>
    <col min="19" max="20" width="7.54296875" style="3" bestFit="1" customWidth="1"/>
    <col min="21" max="21" width="9.54296875" style="3" customWidth="1"/>
    <col min="22" max="22" width="9.1796875" style="3" customWidth="1"/>
    <col min="23" max="23" width="9.1796875" style="112"/>
    <col min="24" max="24" width="12.1796875" style="7" customWidth="1"/>
    <col min="25" max="28" width="3" style="3" customWidth="1"/>
    <col min="29" max="32" width="9.1796875" style="3" customWidth="1"/>
    <col min="33" max="33" width="9.1796875" style="112"/>
    <col min="34" max="16384" width="9.1796875" style="3"/>
  </cols>
  <sheetData>
    <row r="1" spans="1:33" ht="21.5" thickBot="1" x14ac:dyDescent="0.55000000000000004"/>
    <row r="2" spans="1:33" s="165" customFormat="1" ht="21.5" thickBot="1" x14ac:dyDescent="0.55000000000000004">
      <c r="B2" s="146"/>
      <c r="C2" s="9" t="s">
        <v>142</v>
      </c>
      <c r="D2" s="166"/>
      <c r="E2" s="166"/>
      <c r="F2" s="166"/>
      <c r="G2" s="166"/>
      <c r="H2" s="166"/>
      <c r="J2" s="8"/>
      <c r="K2" s="8"/>
      <c r="L2" s="8"/>
      <c r="M2" s="167"/>
      <c r="W2" s="168"/>
      <c r="AG2" s="168"/>
    </row>
    <row r="3" spans="1:33" s="171" customFormat="1" ht="26" x14ac:dyDescent="0.6">
      <c r="C3" s="172"/>
      <c r="D3" s="172"/>
      <c r="E3" s="172"/>
      <c r="F3" s="172"/>
      <c r="G3" s="172"/>
      <c r="H3" s="172"/>
      <c r="I3" s="172"/>
      <c r="J3" s="172"/>
      <c r="K3" s="172"/>
      <c r="L3" s="172"/>
      <c r="M3" s="172"/>
      <c r="N3" s="172"/>
      <c r="O3" s="172"/>
      <c r="P3" s="172"/>
      <c r="Q3" s="172"/>
      <c r="R3" s="172"/>
      <c r="S3" s="172"/>
      <c r="T3" s="172"/>
      <c r="U3" s="172"/>
      <c r="V3" s="172"/>
      <c r="W3" s="172"/>
      <c r="X3" s="172"/>
      <c r="Y3" s="172"/>
      <c r="Z3" s="172"/>
    </row>
    <row r="4" spans="1:33" s="171" customFormat="1" ht="26" x14ac:dyDescent="0.6">
      <c r="C4" s="172"/>
      <c r="D4" s="172"/>
      <c r="E4" s="172"/>
      <c r="F4" s="172"/>
      <c r="G4" s="172"/>
      <c r="H4" s="172"/>
      <c r="I4" s="172"/>
      <c r="J4" s="172"/>
      <c r="K4" s="172"/>
      <c r="L4" s="172"/>
      <c r="M4" s="172"/>
      <c r="N4" s="172"/>
      <c r="O4" s="172"/>
      <c r="P4" s="172"/>
      <c r="Q4" s="172"/>
      <c r="R4" s="172"/>
      <c r="S4" s="172"/>
      <c r="T4" s="172"/>
      <c r="U4" s="172"/>
      <c r="V4" s="172"/>
      <c r="W4" s="172"/>
      <c r="X4" s="172"/>
      <c r="Y4" s="172"/>
      <c r="Z4" s="172"/>
    </row>
    <row r="5" spans="1:33" s="171" customFormat="1" ht="26" x14ac:dyDescent="0.6">
      <c r="C5" s="172"/>
      <c r="D5" s="172"/>
      <c r="E5" s="172"/>
      <c r="F5" s="172"/>
      <c r="G5" s="172"/>
      <c r="H5" s="172"/>
      <c r="I5" s="172"/>
      <c r="J5" s="172"/>
      <c r="K5" s="172"/>
      <c r="L5" s="172"/>
      <c r="M5" s="172"/>
      <c r="N5" s="172"/>
      <c r="O5" s="172"/>
      <c r="P5" s="172"/>
      <c r="Q5" s="172"/>
      <c r="R5" s="172"/>
      <c r="S5" s="172"/>
      <c r="T5" s="172"/>
      <c r="U5" s="172"/>
      <c r="V5" s="172"/>
      <c r="W5" s="172"/>
      <c r="X5" s="172"/>
      <c r="Y5" s="172"/>
      <c r="Z5" s="172"/>
    </row>
    <row r="6" spans="1:33" s="171" customFormat="1" ht="26" x14ac:dyDescent="0.6">
      <c r="C6" s="172"/>
      <c r="D6" s="172"/>
      <c r="E6" s="172"/>
      <c r="F6" s="172"/>
      <c r="G6" s="172"/>
      <c r="H6" s="172"/>
      <c r="I6" s="172"/>
      <c r="J6" s="172"/>
      <c r="K6" s="172"/>
      <c r="L6" s="172"/>
      <c r="M6" s="172"/>
      <c r="N6" s="172"/>
      <c r="O6" s="172"/>
      <c r="P6" s="172"/>
      <c r="Q6" s="172"/>
      <c r="R6" s="172"/>
      <c r="S6" s="172"/>
      <c r="T6" s="172"/>
      <c r="U6" s="172"/>
      <c r="V6" s="172"/>
      <c r="W6" s="172"/>
      <c r="X6" s="172"/>
      <c r="Y6" s="172"/>
      <c r="Z6" s="172"/>
    </row>
    <row r="7" spans="1:33" s="171" customFormat="1" ht="26" x14ac:dyDescent="0.6">
      <c r="C7" s="172"/>
      <c r="D7" s="172"/>
      <c r="E7" s="172"/>
      <c r="F7" s="172"/>
      <c r="G7" s="172"/>
      <c r="H7" s="172"/>
      <c r="I7" s="172"/>
      <c r="J7" s="172"/>
      <c r="K7" s="172"/>
      <c r="L7" s="172"/>
      <c r="M7" s="172"/>
      <c r="N7" s="172"/>
      <c r="O7" s="172"/>
      <c r="P7" s="172"/>
      <c r="Q7" s="172"/>
      <c r="R7" s="172"/>
      <c r="S7" s="172"/>
      <c r="T7" s="172"/>
      <c r="U7" s="172"/>
      <c r="V7" s="172"/>
      <c r="W7" s="172"/>
      <c r="X7" s="172"/>
      <c r="Y7" s="172"/>
      <c r="Z7" s="172"/>
    </row>
    <row r="8" spans="1:33" s="171" customFormat="1" ht="26" x14ac:dyDescent="0.6">
      <c r="C8" s="172"/>
      <c r="D8" s="172"/>
      <c r="E8" s="172"/>
      <c r="F8" s="172"/>
      <c r="G8" s="172"/>
      <c r="H8" s="172"/>
      <c r="I8" s="172"/>
      <c r="J8" s="172"/>
      <c r="K8" s="172"/>
      <c r="L8" s="172"/>
      <c r="M8" s="172"/>
      <c r="N8" s="172"/>
      <c r="O8" s="172"/>
      <c r="P8" s="172"/>
      <c r="Q8" s="172"/>
      <c r="R8" s="172"/>
      <c r="S8" s="172"/>
      <c r="T8" s="172"/>
      <c r="U8" s="172"/>
      <c r="V8" s="172"/>
      <c r="W8" s="172"/>
      <c r="X8" s="172"/>
      <c r="Y8" s="172"/>
      <c r="Z8" s="172"/>
    </row>
    <row r="9" spans="1:33" s="171" customFormat="1" ht="26.5" thickBot="1" x14ac:dyDescent="0.65">
      <c r="C9" s="172"/>
      <c r="D9" s="172"/>
      <c r="E9" s="172"/>
      <c r="F9" s="172"/>
      <c r="G9" s="172"/>
      <c r="H9" s="172"/>
      <c r="I9" s="172"/>
      <c r="J9" s="172"/>
      <c r="K9" s="172"/>
      <c r="L9" s="172"/>
      <c r="M9" s="172"/>
      <c r="N9" s="172"/>
      <c r="O9" s="172"/>
      <c r="P9" s="172"/>
      <c r="Q9" s="172"/>
      <c r="R9" s="172"/>
      <c r="S9" s="172"/>
      <c r="T9" s="172"/>
      <c r="U9" s="172"/>
      <c r="V9" s="172"/>
      <c r="W9" s="172"/>
      <c r="X9" s="172"/>
      <c r="Y9" s="172"/>
      <c r="Z9" s="172"/>
    </row>
    <row r="10" spans="1:33" s="165" customFormat="1" ht="21.5" thickBot="1" x14ac:dyDescent="0.55000000000000004">
      <c r="B10" s="146"/>
      <c r="C10" s="9" t="s">
        <v>18</v>
      </c>
      <c r="D10" s="166"/>
      <c r="E10" s="166"/>
      <c r="F10" s="166"/>
      <c r="G10" s="166"/>
      <c r="H10" s="166"/>
      <c r="J10" s="8"/>
      <c r="K10" s="8"/>
      <c r="L10" s="8"/>
      <c r="M10" s="167"/>
      <c r="N10" s="146"/>
      <c r="O10" s="9" t="s">
        <v>163</v>
      </c>
      <c r="W10" s="168"/>
      <c r="X10" s="146"/>
      <c r="Y10" s="9" t="s">
        <v>164</v>
      </c>
      <c r="AG10" s="168"/>
    </row>
    <row r="11" spans="1:33" s="112" customFormat="1" ht="21.5" thickBot="1" x14ac:dyDescent="0.55000000000000004">
      <c r="B11" s="142">
        <f>IFERROR(B10/$B$2,0)</f>
        <v>0</v>
      </c>
      <c r="C11" s="143" t="s">
        <v>8</v>
      </c>
      <c r="D11" s="144"/>
      <c r="E11" s="144"/>
      <c r="F11" s="144"/>
      <c r="G11" s="144"/>
      <c r="H11" s="144"/>
      <c r="J11" s="145"/>
      <c r="K11" s="145"/>
      <c r="L11" s="145"/>
      <c r="M11" s="107"/>
      <c r="N11" s="142">
        <f>IFERROR(N10/$B$2,N10)</f>
        <v>0</v>
      </c>
      <c r="O11" s="143" t="s">
        <v>8</v>
      </c>
      <c r="X11" s="142">
        <f>IFERROR(X10/$B$2,X10)</f>
        <v>0</v>
      </c>
      <c r="Y11" s="143" t="s">
        <v>8</v>
      </c>
    </row>
    <row r="12" spans="1:33" ht="21.75" customHeight="1" thickBot="1" x14ac:dyDescent="0.55000000000000004">
      <c r="B12" s="381" t="s">
        <v>4</v>
      </c>
      <c r="C12" s="382"/>
      <c r="D12" s="382"/>
      <c r="E12" s="382"/>
      <c r="F12" s="382"/>
      <c r="G12" s="382"/>
      <c r="H12" s="383"/>
      <c r="I12" s="362" t="s">
        <v>141</v>
      </c>
      <c r="J12" s="363"/>
      <c r="K12" s="363"/>
      <c r="L12" s="364"/>
      <c r="N12" s="381" t="str">
        <f>$B$12</f>
        <v>XT7</v>
      </c>
      <c r="O12" s="382"/>
      <c r="P12" s="382"/>
      <c r="Q12" s="382"/>
      <c r="R12" s="383"/>
      <c r="S12" s="377" t="s">
        <v>165</v>
      </c>
      <c r="T12" s="378"/>
      <c r="U12" s="378"/>
      <c r="V12" s="379"/>
      <c r="X12" s="381" t="str">
        <f>$B$12</f>
        <v>XT7</v>
      </c>
      <c r="Y12" s="382"/>
      <c r="Z12" s="382"/>
      <c r="AA12" s="382"/>
      <c r="AB12" s="383"/>
      <c r="AC12" s="362" t="s">
        <v>166</v>
      </c>
      <c r="AD12" s="363"/>
      <c r="AE12" s="363"/>
      <c r="AF12" s="364"/>
    </row>
    <row r="13" spans="1:33" s="33" customFormat="1" ht="39.75" customHeight="1" thickBot="1" x14ac:dyDescent="0.4">
      <c r="A13" s="134"/>
      <c r="B13" s="94" t="s">
        <v>5</v>
      </c>
      <c r="C13" s="368" t="s">
        <v>15</v>
      </c>
      <c r="D13" s="369"/>
      <c r="E13" s="369"/>
      <c r="F13" s="369"/>
      <c r="G13" s="369"/>
      <c r="H13" s="370"/>
      <c r="I13" s="95">
        <v>600</v>
      </c>
      <c r="J13" s="31">
        <v>800</v>
      </c>
      <c r="K13" s="31">
        <v>1000</v>
      </c>
      <c r="L13" s="32">
        <v>1200</v>
      </c>
      <c r="M13" s="108">
        <f>IFERROR(MATCH($B$2,I13:L13,0),6)</f>
        <v>6</v>
      </c>
      <c r="N13" s="93" t="s">
        <v>5</v>
      </c>
      <c r="O13" s="365" t="s">
        <v>15</v>
      </c>
      <c r="P13" s="366"/>
      <c r="Q13" s="366"/>
      <c r="R13" s="367"/>
      <c r="S13" s="34">
        <f>I13</f>
        <v>600</v>
      </c>
      <c r="T13" s="31">
        <f>J13</f>
        <v>800</v>
      </c>
      <c r="U13" s="31">
        <f>K13</f>
        <v>1000</v>
      </c>
      <c r="V13" s="32">
        <f>L13</f>
        <v>1200</v>
      </c>
      <c r="W13" s="108">
        <f>IFERROR(MATCH($B$2,S13:V13,0),6)</f>
        <v>6</v>
      </c>
      <c r="X13" s="93" t="s">
        <v>5</v>
      </c>
      <c r="Y13" s="365" t="s">
        <v>15</v>
      </c>
      <c r="Z13" s="366"/>
      <c r="AA13" s="366"/>
      <c r="AB13" s="367"/>
      <c r="AC13" s="34">
        <f>I13</f>
        <v>600</v>
      </c>
      <c r="AD13" s="31">
        <f>J13</f>
        <v>800</v>
      </c>
      <c r="AE13" s="31">
        <f>K13</f>
        <v>1000</v>
      </c>
      <c r="AF13" s="32">
        <f>L13</f>
        <v>1200</v>
      </c>
      <c r="AG13" s="108">
        <f>IFERROR(MATCH($B$2,AC13:AF13,0),6)</f>
        <v>6</v>
      </c>
    </row>
    <row r="14" spans="1:33" ht="30" customHeight="1" x14ac:dyDescent="0.35">
      <c r="B14" s="37">
        <v>0.4</v>
      </c>
      <c r="C14" s="10" t="s">
        <v>6</v>
      </c>
      <c r="D14" s="4" t="s">
        <v>6</v>
      </c>
      <c r="E14" s="4" t="s">
        <v>6</v>
      </c>
      <c r="F14" s="96" t="s">
        <v>16</v>
      </c>
      <c r="G14" s="4" t="s">
        <v>6</v>
      </c>
      <c r="H14" s="11" t="s">
        <v>6</v>
      </c>
      <c r="I14" s="99">
        <f t="shared" ref="I14:L38" si="0">$B14*I$13</f>
        <v>240</v>
      </c>
      <c r="J14" s="42">
        <f t="shared" si="0"/>
        <v>320</v>
      </c>
      <c r="K14" s="42">
        <f t="shared" si="0"/>
        <v>400</v>
      </c>
      <c r="L14" s="71">
        <f t="shared" si="0"/>
        <v>480</v>
      </c>
      <c r="M14" s="109" cm="1">
        <f t="array" ref="M14">IFERROR(INDEX(I14:L14,1,M$13),0)</f>
        <v>0</v>
      </c>
      <c r="N14" s="66" t="s">
        <v>9</v>
      </c>
      <c r="O14" s="10" t="s">
        <v>6</v>
      </c>
      <c r="P14" s="4" t="s">
        <v>6</v>
      </c>
      <c r="Q14" s="4" t="s">
        <v>6</v>
      </c>
      <c r="R14" s="11" t="s">
        <v>6</v>
      </c>
      <c r="S14" s="24" t="s">
        <v>9</v>
      </c>
      <c r="T14" s="22" t="s">
        <v>9</v>
      </c>
      <c r="U14" s="22" t="s">
        <v>9</v>
      </c>
      <c r="V14" s="25" t="s">
        <v>9</v>
      </c>
      <c r="W14" s="109" cm="1">
        <f t="array" ref="W14">IFERROR(INDEX(S14:V14,1,W$13),0)</f>
        <v>0</v>
      </c>
      <c r="X14" s="66" t="s">
        <v>9</v>
      </c>
      <c r="Y14" s="10" t="s">
        <v>6</v>
      </c>
      <c r="Z14" s="4" t="s">
        <v>6</v>
      </c>
      <c r="AA14" s="4" t="s">
        <v>6</v>
      </c>
      <c r="AB14" s="11" t="s">
        <v>6</v>
      </c>
      <c r="AC14" s="24" t="s">
        <v>9</v>
      </c>
      <c r="AD14" s="22" t="s">
        <v>9</v>
      </c>
      <c r="AE14" s="22" t="s">
        <v>9</v>
      </c>
      <c r="AF14" s="25" t="s">
        <v>9</v>
      </c>
      <c r="AG14" s="107" cm="1">
        <f t="array" ref="AG14">IFERROR(INDEX(AC14:AF14,1,AG$13),0)</f>
        <v>0</v>
      </c>
    </row>
    <row r="15" spans="1:33" ht="30" customHeight="1" x14ac:dyDescent="0.35">
      <c r="B15" s="38">
        <v>0.42000000000000004</v>
      </c>
      <c r="C15" s="12" t="s">
        <v>6</v>
      </c>
      <c r="D15" s="5" t="s">
        <v>6</v>
      </c>
      <c r="E15" s="5" t="s">
        <v>6</v>
      </c>
      <c r="F15" s="97" t="s">
        <v>16</v>
      </c>
      <c r="G15" s="5" t="s">
        <v>6</v>
      </c>
      <c r="H15" s="13" t="s">
        <v>7</v>
      </c>
      <c r="I15" s="100">
        <f t="shared" si="0"/>
        <v>252.00000000000003</v>
      </c>
      <c r="J15" s="46">
        <f t="shared" si="0"/>
        <v>336.00000000000006</v>
      </c>
      <c r="K15" s="46">
        <f t="shared" si="0"/>
        <v>420.00000000000006</v>
      </c>
      <c r="L15" s="72">
        <f t="shared" si="0"/>
        <v>504.00000000000006</v>
      </c>
      <c r="M15" s="109" cm="1">
        <f t="array" ref="M15">IFERROR(INDEX(I15:L15,1,M$13),0)</f>
        <v>0</v>
      </c>
      <c r="N15" s="105">
        <v>0.6</v>
      </c>
      <c r="O15" s="12" t="s">
        <v>6</v>
      </c>
      <c r="P15" s="5" t="s">
        <v>6</v>
      </c>
      <c r="Q15" s="5" t="s">
        <v>6</v>
      </c>
      <c r="R15" s="13" t="s">
        <v>7</v>
      </c>
      <c r="S15" s="52">
        <f>$N15*S$13</f>
        <v>360</v>
      </c>
      <c r="T15" s="53">
        <f t="shared" ref="T15:V29" si="1">$N15*T$13</f>
        <v>480</v>
      </c>
      <c r="U15" s="53">
        <f t="shared" si="1"/>
        <v>600</v>
      </c>
      <c r="V15" s="54">
        <f t="shared" si="1"/>
        <v>720</v>
      </c>
      <c r="W15" s="107" cm="1">
        <f t="array" ref="W15">IFERROR(INDEX(S15:V15,1,W$13),0)</f>
        <v>0</v>
      </c>
      <c r="X15" s="105">
        <v>1.5</v>
      </c>
      <c r="Y15" s="12" t="s">
        <v>6</v>
      </c>
      <c r="Z15" s="5" t="s">
        <v>6</v>
      </c>
      <c r="AA15" s="5" t="s">
        <v>6</v>
      </c>
      <c r="AB15" s="13" t="s">
        <v>7</v>
      </c>
      <c r="AC15" s="52">
        <f>$X15*AC$13</f>
        <v>900</v>
      </c>
      <c r="AD15" s="53">
        <f t="shared" ref="AD15:AF29" si="2">$X15*AD$13</f>
        <v>1200</v>
      </c>
      <c r="AE15" s="53">
        <f t="shared" si="2"/>
        <v>1500</v>
      </c>
      <c r="AF15" s="54">
        <f t="shared" si="2"/>
        <v>1800</v>
      </c>
      <c r="AG15" s="107" cm="1">
        <f t="array" ref="AG15">IFERROR(INDEX(AC15:AF15,1,AG$13),0)</f>
        <v>0</v>
      </c>
    </row>
    <row r="16" spans="1:33" ht="30" customHeight="1" x14ac:dyDescent="0.35">
      <c r="B16" s="38">
        <v>0.45</v>
      </c>
      <c r="C16" s="12" t="s">
        <v>6</v>
      </c>
      <c r="D16" s="5" t="s">
        <v>6</v>
      </c>
      <c r="E16" s="5" t="s">
        <v>6</v>
      </c>
      <c r="F16" s="97" t="s">
        <v>16</v>
      </c>
      <c r="G16" s="5" t="s">
        <v>7</v>
      </c>
      <c r="H16" s="13" t="s">
        <v>6</v>
      </c>
      <c r="I16" s="100">
        <f t="shared" si="0"/>
        <v>270</v>
      </c>
      <c r="J16" s="46">
        <f t="shared" si="0"/>
        <v>360</v>
      </c>
      <c r="K16" s="46">
        <f t="shared" si="0"/>
        <v>450</v>
      </c>
      <c r="L16" s="72">
        <f t="shared" si="0"/>
        <v>540</v>
      </c>
      <c r="M16" s="109" cm="1">
        <f t="array" ref="M16">IFERROR(INDEX(I16:L16,1,M$13),0)</f>
        <v>0</v>
      </c>
      <c r="N16" s="105">
        <v>0.8</v>
      </c>
      <c r="O16" s="12" t="s">
        <v>6</v>
      </c>
      <c r="P16" s="5" t="s">
        <v>6</v>
      </c>
      <c r="Q16" s="5" t="s">
        <v>7</v>
      </c>
      <c r="R16" s="13" t="s">
        <v>6</v>
      </c>
      <c r="S16" s="52">
        <f t="shared" ref="S16:S29" si="3">$N16*S$13</f>
        <v>480</v>
      </c>
      <c r="T16" s="53">
        <f t="shared" si="1"/>
        <v>640</v>
      </c>
      <c r="U16" s="53">
        <f t="shared" si="1"/>
        <v>800</v>
      </c>
      <c r="V16" s="54">
        <f t="shared" si="1"/>
        <v>960</v>
      </c>
      <c r="W16" s="107" cm="1">
        <f t="array" ref="W16">IFERROR(INDEX(S16:V16,1,W$13),0)</f>
        <v>0</v>
      </c>
      <c r="X16" s="105">
        <v>2</v>
      </c>
      <c r="Y16" s="12" t="s">
        <v>6</v>
      </c>
      <c r="Z16" s="5" t="s">
        <v>6</v>
      </c>
      <c r="AA16" s="5" t="s">
        <v>7</v>
      </c>
      <c r="AB16" s="13" t="s">
        <v>6</v>
      </c>
      <c r="AC16" s="52">
        <f t="shared" ref="AC16:AC29" si="4">$X16*AC$13</f>
        <v>1200</v>
      </c>
      <c r="AD16" s="53">
        <f t="shared" si="2"/>
        <v>1600</v>
      </c>
      <c r="AE16" s="53">
        <f t="shared" si="2"/>
        <v>2000</v>
      </c>
      <c r="AF16" s="54">
        <f t="shared" si="2"/>
        <v>2400</v>
      </c>
      <c r="AG16" s="107" cm="1">
        <f t="array" ref="AG16">IFERROR(INDEX(AC16:AF16,1,AG$13),0)</f>
        <v>0</v>
      </c>
    </row>
    <row r="17" spans="2:33" ht="30" customHeight="1" x14ac:dyDescent="0.35">
      <c r="B17" s="38">
        <v>0.47000000000000003</v>
      </c>
      <c r="C17" s="12" t="s">
        <v>6</v>
      </c>
      <c r="D17" s="5" t="s">
        <v>6</v>
      </c>
      <c r="E17" s="5" t="s">
        <v>6</v>
      </c>
      <c r="F17" s="97" t="s">
        <v>16</v>
      </c>
      <c r="G17" s="5" t="s">
        <v>7</v>
      </c>
      <c r="H17" s="13" t="s">
        <v>7</v>
      </c>
      <c r="I17" s="100">
        <f t="shared" si="0"/>
        <v>282</v>
      </c>
      <c r="J17" s="46">
        <f t="shared" si="0"/>
        <v>376</v>
      </c>
      <c r="K17" s="46">
        <f t="shared" si="0"/>
        <v>470.00000000000006</v>
      </c>
      <c r="L17" s="72">
        <f t="shared" si="0"/>
        <v>564</v>
      </c>
      <c r="M17" s="109" cm="1">
        <f t="array" ref="M17">IFERROR(INDEX(I17:L17,1,M$13),0)</f>
        <v>0</v>
      </c>
      <c r="N17" s="105">
        <v>1</v>
      </c>
      <c r="O17" s="12" t="s">
        <v>6</v>
      </c>
      <c r="P17" s="5" t="s">
        <v>6</v>
      </c>
      <c r="Q17" s="5" t="s">
        <v>7</v>
      </c>
      <c r="R17" s="13" t="s">
        <v>7</v>
      </c>
      <c r="S17" s="52">
        <f t="shared" si="3"/>
        <v>600</v>
      </c>
      <c r="T17" s="53">
        <f t="shared" si="1"/>
        <v>800</v>
      </c>
      <c r="U17" s="53">
        <f t="shared" si="1"/>
        <v>1000</v>
      </c>
      <c r="V17" s="54">
        <f t="shared" si="1"/>
        <v>1200</v>
      </c>
      <c r="W17" s="107" cm="1">
        <f t="array" ref="W17">IFERROR(INDEX(S17:V17,1,W$13),0)</f>
        <v>0</v>
      </c>
      <c r="X17" s="105">
        <v>3</v>
      </c>
      <c r="Y17" s="12" t="s">
        <v>6</v>
      </c>
      <c r="Z17" s="5" t="s">
        <v>6</v>
      </c>
      <c r="AA17" s="5" t="s">
        <v>7</v>
      </c>
      <c r="AB17" s="13" t="s">
        <v>7</v>
      </c>
      <c r="AC17" s="52">
        <f t="shared" si="4"/>
        <v>1800</v>
      </c>
      <c r="AD17" s="53">
        <f t="shared" si="2"/>
        <v>2400</v>
      </c>
      <c r="AE17" s="53">
        <f t="shared" si="2"/>
        <v>3000</v>
      </c>
      <c r="AF17" s="54">
        <f t="shared" si="2"/>
        <v>3600</v>
      </c>
      <c r="AG17" s="107" cm="1">
        <f t="array" ref="AG17">IFERROR(INDEX(AC17:AF17,1,AG$13),0)</f>
        <v>0</v>
      </c>
    </row>
    <row r="18" spans="2:33" ht="30" customHeight="1" x14ac:dyDescent="0.35">
      <c r="B18" s="38">
        <v>0.5</v>
      </c>
      <c r="C18" s="12" t="s">
        <v>6</v>
      </c>
      <c r="D18" s="5" t="s">
        <v>6</v>
      </c>
      <c r="E18" s="5" t="s">
        <v>7</v>
      </c>
      <c r="F18" s="97" t="s">
        <v>16</v>
      </c>
      <c r="G18" s="5" t="s">
        <v>6</v>
      </c>
      <c r="H18" s="13" t="s">
        <v>6</v>
      </c>
      <c r="I18" s="100">
        <f t="shared" si="0"/>
        <v>300</v>
      </c>
      <c r="J18" s="46">
        <f t="shared" si="0"/>
        <v>400</v>
      </c>
      <c r="K18" s="46">
        <f t="shared" si="0"/>
        <v>500</v>
      </c>
      <c r="L18" s="72">
        <f t="shared" si="0"/>
        <v>600</v>
      </c>
      <c r="M18" s="109" cm="1">
        <f t="array" ref="M18">IFERROR(INDEX(I18:L18,1,M$13),0)</f>
        <v>0</v>
      </c>
      <c r="N18" s="105">
        <v>1.5</v>
      </c>
      <c r="O18" s="12" t="s">
        <v>6</v>
      </c>
      <c r="P18" s="5" t="s">
        <v>7</v>
      </c>
      <c r="Q18" s="5" t="s">
        <v>6</v>
      </c>
      <c r="R18" s="13" t="s">
        <v>6</v>
      </c>
      <c r="S18" s="52">
        <f t="shared" si="3"/>
        <v>900</v>
      </c>
      <c r="T18" s="53">
        <f t="shared" si="1"/>
        <v>1200</v>
      </c>
      <c r="U18" s="53">
        <f t="shared" si="1"/>
        <v>1500</v>
      </c>
      <c r="V18" s="54">
        <f t="shared" si="1"/>
        <v>1800</v>
      </c>
      <c r="W18" s="107" cm="1">
        <f t="array" ref="W18">IFERROR(INDEX(S18:V18,1,W$13),0)</f>
        <v>0</v>
      </c>
      <c r="X18" s="105">
        <v>4</v>
      </c>
      <c r="Y18" s="12" t="s">
        <v>6</v>
      </c>
      <c r="Z18" s="5" t="s">
        <v>7</v>
      </c>
      <c r="AA18" s="5" t="s">
        <v>6</v>
      </c>
      <c r="AB18" s="13" t="s">
        <v>6</v>
      </c>
      <c r="AC18" s="52">
        <f t="shared" si="4"/>
        <v>2400</v>
      </c>
      <c r="AD18" s="53">
        <f t="shared" si="2"/>
        <v>3200</v>
      </c>
      <c r="AE18" s="53">
        <f t="shared" si="2"/>
        <v>4000</v>
      </c>
      <c r="AF18" s="54">
        <f t="shared" si="2"/>
        <v>4800</v>
      </c>
      <c r="AG18" s="107" cm="1">
        <f t="array" ref="AG18">IFERROR(INDEX(AC18:AF18,1,AG$13),0)</f>
        <v>0</v>
      </c>
    </row>
    <row r="19" spans="2:33" ht="30" customHeight="1" x14ac:dyDescent="0.35">
      <c r="B19" s="38">
        <v>0.52</v>
      </c>
      <c r="C19" s="12" t="s">
        <v>6</v>
      </c>
      <c r="D19" s="5" t="s">
        <v>6</v>
      </c>
      <c r="E19" s="5" t="s">
        <v>7</v>
      </c>
      <c r="F19" s="97" t="s">
        <v>16</v>
      </c>
      <c r="G19" s="5" t="s">
        <v>6</v>
      </c>
      <c r="H19" s="13" t="s">
        <v>7</v>
      </c>
      <c r="I19" s="100">
        <f t="shared" si="0"/>
        <v>312</v>
      </c>
      <c r="J19" s="46">
        <f t="shared" si="0"/>
        <v>416</v>
      </c>
      <c r="K19" s="46">
        <f t="shared" si="0"/>
        <v>520</v>
      </c>
      <c r="L19" s="72">
        <f t="shared" si="0"/>
        <v>624</v>
      </c>
      <c r="M19" s="109" cm="1">
        <f t="array" ref="M19">IFERROR(INDEX(I19:L19,1,M$13),0)</f>
        <v>0</v>
      </c>
      <c r="N19" s="105">
        <v>2</v>
      </c>
      <c r="O19" s="12" t="s">
        <v>6</v>
      </c>
      <c r="P19" s="5" t="s">
        <v>7</v>
      </c>
      <c r="Q19" s="5" t="s">
        <v>6</v>
      </c>
      <c r="R19" s="13" t="s">
        <v>7</v>
      </c>
      <c r="S19" s="52">
        <f t="shared" si="3"/>
        <v>1200</v>
      </c>
      <c r="T19" s="53">
        <f t="shared" si="1"/>
        <v>1600</v>
      </c>
      <c r="U19" s="53">
        <f t="shared" si="1"/>
        <v>2000</v>
      </c>
      <c r="V19" s="54">
        <f t="shared" si="1"/>
        <v>2400</v>
      </c>
      <c r="W19" s="107" cm="1">
        <f t="array" ref="W19">IFERROR(INDEX(S19:V19,1,W$13),0)</f>
        <v>0</v>
      </c>
      <c r="X19" s="105">
        <v>5</v>
      </c>
      <c r="Y19" s="12" t="s">
        <v>6</v>
      </c>
      <c r="Z19" s="5" t="s">
        <v>7</v>
      </c>
      <c r="AA19" s="5" t="s">
        <v>6</v>
      </c>
      <c r="AB19" s="13" t="s">
        <v>7</v>
      </c>
      <c r="AC19" s="52">
        <f t="shared" si="4"/>
        <v>3000</v>
      </c>
      <c r="AD19" s="53">
        <f t="shared" si="2"/>
        <v>4000</v>
      </c>
      <c r="AE19" s="53">
        <f t="shared" si="2"/>
        <v>5000</v>
      </c>
      <c r="AF19" s="54">
        <f t="shared" si="2"/>
        <v>6000</v>
      </c>
      <c r="AG19" s="107" cm="1">
        <f t="array" ref="AG19">IFERROR(INDEX(AC19:AF19,1,AG$13),0)</f>
        <v>0</v>
      </c>
    </row>
    <row r="20" spans="2:33" ht="30" customHeight="1" x14ac:dyDescent="0.35">
      <c r="B20" s="38">
        <v>0.55000000000000004</v>
      </c>
      <c r="C20" s="12" t="s">
        <v>6</v>
      </c>
      <c r="D20" s="5" t="s">
        <v>6</v>
      </c>
      <c r="E20" s="5" t="s">
        <v>7</v>
      </c>
      <c r="F20" s="97" t="s">
        <v>16</v>
      </c>
      <c r="G20" s="5" t="s">
        <v>7</v>
      </c>
      <c r="H20" s="13" t="s">
        <v>6</v>
      </c>
      <c r="I20" s="100">
        <f t="shared" si="0"/>
        <v>330</v>
      </c>
      <c r="J20" s="46">
        <f t="shared" si="0"/>
        <v>440.00000000000006</v>
      </c>
      <c r="K20" s="46">
        <f t="shared" si="0"/>
        <v>550</v>
      </c>
      <c r="L20" s="72">
        <f t="shared" si="0"/>
        <v>660</v>
      </c>
      <c r="M20" s="109" cm="1">
        <f t="array" ref="M20">IFERROR(INDEX(I20:L20,1,M$13),0)</f>
        <v>0</v>
      </c>
      <c r="N20" s="105">
        <v>2.5</v>
      </c>
      <c r="O20" s="12" t="s">
        <v>6</v>
      </c>
      <c r="P20" s="5" t="s">
        <v>7</v>
      </c>
      <c r="Q20" s="5" t="s">
        <v>7</v>
      </c>
      <c r="R20" s="13" t="s">
        <v>6</v>
      </c>
      <c r="S20" s="52">
        <f t="shared" si="3"/>
        <v>1500</v>
      </c>
      <c r="T20" s="53">
        <f t="shared" si="1"/>
        <v>2000</v>
      </c>
      <c r="U20" s="53">
        <f t="shared" si="1"/>
        <v>2500</v>
      </c>
      <c r="V20" s="54">
        <f t="shared" si="1"/>
        <v>3000</v>
      </c>
      <c r="W20" s="107" cm="1">
        <f t="array" ref="W20">IFERROR(INDEX(S20:V20,1,W$13),0)</f>
        <v>0</v>
      </c>
      <c r="X20" s="105">
        <v>6</v>
      </c>
      <c r="Y20" s="12" t="s">
        <v>6</v>
      </c>
      <c r="Z20" s="5" t="s">
        <v>7</v>
      </c>
      <c r="AA20" s="5" t="s">
        <v>7</v>
      </c>
      <c r="AB20" s="13" t="s">
        <v>6</v>
      </c>
      <c r="AC20" s="52">
        <f t="shared" si="4"/>
        <v>3600</v>
      </c>
      <c r="AD20" s="53">
        <f t="shared" si="2"/>
        <v>4800</v>
      </c>
      <c r="AE20" s="53">
        <f t="shared" si="2"/>
        <v>6000</v>
      </c>
      <c r="AF20" s="54">
        <f t="shared" si="2"/>
        <v>7200</v>
      </c>
      <c r="AG20" s="107" cm="1">
        <f t="array" ref="AG20">IFERROR(INDEX(AC20:AF20,1,AG$13),0)</f>
        <v>0</v>
      </c>
    </row>
    <row r="21" spans="2:33" ht="30" customHeight="1" x14ac:dyDescent="0.35">
      <c r="B21" s="38">
        <v>0.57000000000000006</v>
      </c>
      <c r="C21" s="12" t="s">
        <v>6</v>
      </c>
      <c r="D21" s="5" t="s">
        <v>6</v>
      </c>
      <c r="E21" s="5" t="s">
        <v>7</v>
      </c>
      <c r="F21" s="97" t="s">
        <v>16</v>
      </c>
      <c r="G21" s="5" t="s">
        <v>7</v>
      </c>
      <c r="H21" s="13" t="s">
        <v>7</v>
      </c>
      <c r="I21" s="100">
        <f t="shared" si="0"/>
        <v>342.00000000000006</v>
      </c>
      <c r="J21" s="46">
        <f t="shared" si="0"/>
        <v>456.00000000000006</v>
      </c>
      <c r="K21" s="46">
        <f t="shared" si="0"/>
        <v>570.00000000000011</v>
      </c>
      <c r="L21" s="72">
        <f t="shared" si="0"/>
        <v>684.00000000000011</v>
      </c>
      <c r="M21" s="109" cm="1">
        <f t="array" ref="M21">IFERROR(INDEX(I21:L21,1,M$13),0)</f>
        <v>0</v>
      </c>
      <c r="N21" s="105">
        <v>3</v>
      </c>
      <c r="O21" s="12" t="s">
        <v>6</v>
      </c>
      <c r="P21" s="5" t="s">
        <v>7</v>
      </c>
      <c r="Q21" s="5" t="s">
        <v>7</v>
      </c>
      <c r="R21" s="13" t="s">
        <v>7</v>
      </c>
      <c r="S21" s="52">
        <f t="shared" si="3"/>
        <v>1800</v>
      </c>
      <c r="T21" s="53">
        <f t="shared" si="1"/>
        <v>2400</v>
      </c>
      <c r="U21" s="53">
        <f t="shared" si="1"/>
        <v>3000</v>
      </c>
      <c r="V21" s="54">
        <f t="shared" si="1"/>
        <v>3600</v>
      </c>
      <c r="W21" s="107" cm="1">
        <f t="array" ref="W21">IFERROR(INDEX(S21:V21,1,W$13),0)</f>
        <v>0</v>
      </c>
      <c r="X21" s="105">
        <v>7</v>
      </c>
      <c r="Y21" s="12" t="s">
        <v>6</v>
      </c>
      <c r="Z21" s="5" t="s">
        <v>7</v>
      </c>
      <c r="AA21" s="5" t="s">
        <v>7</v>
      </c>
      <c r="AB21" s="13" t="s">
        <v>7</v>
      </c>
      <c r="AC21" s="52">
        <f t="shared" si="4"/>
        <v>4200</v>
      </c>
      <c r="AD21" s="53">
        <f t="shared" si="2"/>
        <v>5600</v>
      </c>
      <c r="AE21" s="53">
        <f t="shared" si="2"/>
        <v>7000</v>
      </c>
      <c r="AF21" s="54">
        <f t="shared" si="2"/>
        <v>8400</v>
      </c>
      <c r="AG21" s="107" cm="1">
        <f t="array" ref="AG21">IFERROR(INDEX(AC21:AF21,1,AG$13),0)</f>
        <v>0</v>
      </c>
    </row>
    <row r="22" spans="2:33" ht="30" customHeight="1" x14ac:dyDescent="0.35">
      <c r="B22" s="38">
        <v>0.6</v>
      </c>
      <c r="C22" s="12" t="s">
        <v>6</v>
      </c>
      <c r="D22" s="5" t="s">
        <v>7</v>
      </c>
      <c r="E22" s="5" t="s">
        <v>6</v>
      </c>
      <c r="F22" s="97" t="s">
        <v>16</v>
      </c>
      <c r="G22" s="5" t="s">
        <v>6</v>
      </c>
      <c r="H22" s="13" t="s">
        <v>6</v>
      </c>
      <c r="I22" s="100">
        <f t="shared" si="0"/>
        <v>360</v>
      </c>
      <c r="J22" s="46">
        <f t="shared" si="0"/>
        <v>480</v>
      </c>
      <c r="K22" s="46">
        <f t="shared" si="0"/>
        <v>600</v>
      </c>
      <c r="L22" s="72">
        <f t="shared" si="0"/>
        <v>720</v>
      </c>
      <c r="M22" s="109" cm="1">
        <f t="array" ref="M22">IFERROR(INDEX(I22:L22,1,M$13),0)</f>
        <v>0</v>
      </c>
      <c r="N22" s="105">
        <v>3.5</v>
      </c>
      <c r="O22" s="12" t="s">
        <v>7</v>
      </c>
      <c r="P22" s="5" t="s">
        <v>6</v>
      </c>
      <c r="Q22" s="5" t="s">
        <v>6</v>
      </c>
      <c r="R22" s="13" t="s">
        <v>6</v>
      </c>
      <c r="S22" s="52">
        <f t="shared" si="3"/>
        <v>2100</v>
      </c>
      <c r="T22" s="53">
        <f t="shared" si="1"/>
        <v>2800</v>
      </c>
      <c r="U22" s="53">
        <f t="shared" si="1"/>
        <v>3500</v>
      </c>
      <c r="V22" s="54">
        <f t="shared" si="1"/>
        <v>4200</v>
      </c>
      <c r="W22" s="107" cm="1">
        <f t="array" ref="W22">IFERROR(INDEX(S22:V22,1,W$13),0)</f>
        <v>0</v>
      </c>
      <c r="X22" s="105">
        <v>8</v>
      </c>
      <c r="Y22" s="12" t="s">
        <v>7</v>
      </c>
      <c r="Z22" s="5" t="s">
        <v>6</v>
      </c>
      <c r="AA22" s="5" t="s">
        <v>6</v>
      </c>
      <c r="AB22" s="13" t="s">
        <v>6</v>
      </c>
      <c r="AC22" s="52">
        <f t="shared" si="4"/>
        <v>4800</v>
      </c>
      <c r="AD22" s="53">
        <f t="shared" si="2"/>
        <v>6400</v>
      </c>
      <c r="AE22" s="53">
        <f t="shared" si="2"/>
        <v>8000</v>
      </c>
      <c r="AF22" s="54">
        <f t="shared" si="2"/>
        <v>9600</v>
      </c>
      <c r="AG22" s="107" cm="1">
        <f t="array" ref="AG22">IFERROR(INDEX(AC22:AF22,1,AG$13),0)</f>
        <v>0</v>
      </c>
    </row>
    <row r="23" spans="2:33" ht="30" customHeight="1" x14ac:dyDescent="0.35">
      <c r="B23" s="38">
        <v>0.62</v>
      </c>
      <c r="C23" s="12" t="s">
        <v>6</v>
      </c>
      <c r="D23" s="5" t="s">
        <v>7</v>
      </c>
      <c r="E23" s="5" t="s">
        <v>6</v>
      </c>
      <c r="F23" s="97" t="s">
        <v>16</v>
      </c>
      <c r="G23" s="5" t="s">
        <v>6</v>
      </c>
      <c r="H23" s="13" t="s">
        <v>7</v>
      </c>
      <c r="I23" s="100">
        <f t="shared" si="0"/>
        <v>372</v>
      </c>
      <c r="J23" s="46">
        <f t="shared" si="0"/>
        <v>496</v>
      </c>
      <c r="K23" s="46">
        <f t="shared" si="0"/>
        <v>620</v>
      </c>
      <c r="L23" s="72">
        <f t="shared" si="0"/>
        <v>744</v>
      </c>
      <c r="M23" s="109" cm="1">
        <f t="array" ref="M23">IFERROR(INDEX(I23:L23,1,M$13),0)</f>
        <v>0</v>
      </c>
      <c r="N23" s="105">
        <v>4</v>
      </c>
      <c r="O23" s="12" t="s">
        <v>7</v>
      </c>
      <c r="P23" s="5" t="s">
        <v>6</v>
      </c>
      <c r="Q23" s="5" t="s">
        <v>6</v>
      </c>
      <c r="R23" s="13" t="s">
        <v>7</v>
      </c>
      <c r="S23" s="52">
        <f t="shared" si="3"/>
        <v>2400</v>
      </c>
      <c r="T23" s="53">
        <f t="shared" si="1"/>
        <v>3200</v>
      </c>
      <c r="U23" s="53">
        <f t="shared" si="1"/>
        <v>4000</v>
      </c>
      <c r="V23" s="54">
        <f t="shared" si="1"/>
        <v>4800</v>
      </c>
      <c r="W23" s="107" cm="1">
        <f t="array" ref="W23">IFERROR(INDEX(S23:V23,1,W$13),0)</f>
        <v>0</v>
      </c>
      <c r="X23" s="105">
        <v>9</v>
      </c>
      <c r="Y23" s="12" t="s">
        <v>7</v>
      </c>
      <c r="Z23" s="5" t="s">
        <v>6</v>
      </c>
      <c r="AA23" s="5" t="s">
        <v>6</v>
      </c>
      <c r="AB23" s="13" t="s">
        <v>7</v>
      </c>
      <c r="AC23" s="52">
        <f t="shared" si="4"/>
        <v>5400</v>
      </c>
      <c r="AD23" s="53">
        <f t="shared" si="2"/>
        <v>7200</v>
      </c>
      <c r="AE23" s="53">
        <f t="shared" si="2"/>
        <v>9000</v>
      </c>
      <c r="AF23" s="54">
        <f t="shared" si="2"/>
        <v>10800</v>
      </c>
      <c r="AG23" s="107" cm="1">
        <f t="array" ref="AG23">IFERROR(INDEX(AC23:AF23,1,AG$13),0)</f>
        <v>0</v>
      </c>
    </row>
    <row r="24" spans="2:33" ht="30" customHeight="1" x14ac:dyDescent="0.35">
      <c r="B24" s="38">
        <v>0.65</v>
      </c>
      <c r="C24" s="12" t="s">
        <v>6</v>
      </c>
      <c r="D24" s="5" t="s">
        <v>7</v>
      </c>
      <c r="E24" s="5" t="s">
        <v>6</v>
      </c>
      <c r="F24" s="97" t="s">
        <v>16</v>
      </c>
      <c r="G24" s="5" t="s">
        <v>7</v>
      </c>
      <c r="H24" s="13" t="s">
        <v>6</v>
      </c>
      <c r="I24" s="100">
        <f t="shared" si="0"/>
        <v>390</v>
      </c>
      <c r="J24" s="46">
        <f t="shared" si="0"/>
        <v>520</v>
      </c>
      <c r="K24" s="46">
        <f t="shared" si="0"/>
        <v>650</v>
      </c>
      <c r="L24" s="72">
        <f t="shared" si="0"/>
        <v>780</v>
      </c>
      <c r="M24" s="109" cm="1">
        <f t="array" ref="M24">IFERROR(INDEX(I24:L24,1,M$13),0)</f>
        <v>0</v>
      </c>
      <c r="N24" s="105">
        <v>5</v>
      </c>
      <c r="O24" s="12" t="s">
        <v>7</v>
      </c>
      <c r="P24" s="5" t="s">
        <v>6</v>
      </c>
      <c r="Q24" s="5" t="s">
        <v>7</v>
      </c>
      <c r="R24" s="13" t="s">
        <v>6</v>
      </c>
      <c r="S24" s="52">
        <f t="shared" si="3"/>
        <v>3000</v>
      </c>
      <c r="T24" s="53">
        <f t="shared" si="1"/>
        <v>4000</v>
      </c>
      <c r="U24" s="53">
        <f t="shared" si="1"/>
        <v>5000</v>
      </c>
      <c r="V24" s="54">
        <f t="shared" si="1"/>
        <v>6000</v>
      </c>
      <c r="W24" s="107" cm="1">
        <f t="array" ref="W24">IFERROR(INDEX(S24:V24,1,W$13),0)</f>
        <v>0</v>
      </c>
      <c r="X24" s="105">
        <v>10</v>
      </c>
      <c r="Y24" s="12" t="s">
        <v>7</v>
      </c>
      <c r="Z24" s="5" t="s">
        <v>6</v>
      </c>
      <c r="AA24" s="5" t="s">
        <v>7</v>
      </c>
      <c r="AB24" s="13" t="s">
        <v>6</v>
      </c>
      <c r="AC24" s="52">
        <f t="shared" si="4"/>
        <v>6000</v>
      </c>
      <c r="AD24" s="53">
        <f t="shared" si="2"/>
        <v>8000</v>
      </c>
      <c r="AE24" s="53">
        <f t="shared" si="2"/>
        <v>10000</v>
      </c>
      <c r="AF24" s="54">
        <f t="shared" si="2"/>
        <v>12000</v>
      </c>
      <c r="AG24" s="107" cm="1">
        <f t="array" ref="AG24">IFERROR(INDEX(AC24:AF24,1,AG$13),0)</f>
        <v>0</v>
      </c>
    </row>
    <row r="25" spans="2:33" ht="30" customHeight="1" x14ac:dyDescent="0.35">
      <c r="B25" s="38">
        <v>0.66999999999999993</v>
      </c>
      <c r="C25" s="12" t="s">
        <v>6</v>
      </c>
      <c r="D25" s="5" t="s">
        <v>7</v>
      </c>
      <c r="E25" s="5" t="s">
        <v>6</v>
      </c>
      <c r="F25" s="97" t="s">
        <v>16</v>
      </c>
      <c r="G25" s="5" t="s">
        <v>7</v>
      </c>
      <c r="H25" s="13" t="s">
        <v>7</v>
      </c>
      <c r="I25" s="100">
        <f t="shared" si="0"/>
        <v>401.99999999999994</v>
      </c>
      <c r="J25" s="46">
        <f t="shared" si="0"/>
        <v>536</v>
      </c>
      <c r="K25" s="46">
        <f t="shared" si="0"/>
        <v>669.99999999999989</v>
      </c>
      <c r="L25" s="72">
        <f t="shared" si="0"/>
        <v>803.99999999999989</v>
      </c>
      <c r="M25" s="109" cm="1">
        <f t="array" ref="M25">IFERROR(INDEX(I25:L25,1,M$13),0)</f>
        <v>0</v>
      </c>
      <c r="N25" s="105">
        <v>6</v>
      </c>
      <c r="O25" s="12" t="s">
        <v>7</v>
      </c>
      <c r="P25" s="5" t="s">
        <v>6</v>
      </c>
      <c r="Q25" s="5" t="s">
        <v>7</v>
      </c>
      <c r="R25" s="13" t="s">
        <v>7</v>
      </c>
      <c r="S25" s="52">
        <f t="shared" si="3"/>
        <v>3600</v>
      </c>
      <c r="T25" s="53">
        <f t="shared" si="1"/>
        <v>4800</v>
      </c>
      <c r="U25" s="53">
        <f t="shared" si="1"/>
        <v>6000</v>
      </c>
      <c r="V25" s="54">
        <f t="shared" si="1"/>
        <v>7200</v>
      </c>
      <c r="W25" s="107" cm="1">
        <f t="array" ref="W25">IFERROR(INDEX(S25:V25,1,W$13),0)</f>
        <v>0</v>
      </c>
      <c r="X25" s="105">
        <v>11</v>
      </c>
      <c r="Y25" s="12" t="s">
        <v>7</v>
      </c>
      <c r="Z25" s="5" t="s">
        <v>6</v>
      </c>
      <c r="AA25" s="5" t="s">
        <v>7</v>
      </c>
      <c r="AB25" s="13" t="s">
        <v>7</v>
      </c>
      <c r="AC25" s="52">
        <f t="shared" si="4"/>
        <v>6600</v>
      </c>
      <c r="AD25" s="53">
        <f t="shared" si="2"/>
        <v>8800</v>
      </c>
      <c r="AE25" s="53">
        <f t="shared" si="2"/>
        <v>11000</v>
      </c>
      <c r="AF25" s="54">
        <f t="shared" si="2"/>
        <v>13200</v>
      </c>
      <c r="AG25" s="107" cm="1">
        <f t="array" ref="AG25">IFERROR(INDEX(AC25:AF25,1,AG$13),0)</f>
        <v>0</v>
      </c>
    </row>
    <row r="26" spans="2:33" ht="30" customHeight="1" x14ac:dyDescent="0.35">
      <c r="B26" s="38">
        <v>0.7</v>
      </c>
      <c r="C26" s="12" t="s">
        <v>6</v>
      </c>
      <c r="D26" s="5" t="s">
        <v>7</v>
      </c>
      <c r="E26" s="5" t="s">
        <v>7</v>
      </c>
      <c r="F26" s="97" t="s">
        <v>16</v>
      </c>
      <c r="G26" s="5" t="s">
        <v>6</v>
      </c>
      <c r="H26" s="13" t="s">
        <v>6</v>
      </c>
      <c r="I26" s="100">
        <f t="shared" si="0"/>
        <v>420</v>
      </c>
      <c r="J26" s="46">
        <f t="shared" si="0"/>
        <v>560</v>
      </c>
      <c r="K26" s="46">
        <f t="shared" si="0"/>
        <v>700</v>
      </c>
      <c r="L26" s="72">
        <f t="shared" si="0"/>
        <v>840</v>
      </c>
      <c r="M26" s="109" cm="1">
        <f t="array" ref="M26">IFERROR(INDEX(I26:L26,1,M$13),0)</f>
        <v>0</v>
      </c>
      <c r="N26" s="105">
        <v>7</v>
      </c>
      <c r="O26" s="12" t="s">
        <v>7</v>
      </c>
      <c r="P26" s="5" t="s">
        <v>7</v>
      </c>
      <c r="Q26" s="5" t="s">
        <v>6</v>
      </c>
      <c r="R26" s="13" t="s">
        <v>6</v>
      </c>
      <c r="S26" s="52">
        <f t="shared" si="3"/>
        <v>4200</v>
      </c>
      <c r="T26" s="53">
        <f t="shared" si="1"/>
        <v>5600</v>
      </c>
      <c r="U26" s="53">
        <f t="shared" si="1"/>
        <v>7000</v>
      </c>
      <c r="V26" s="54">
        <f t="shared" si="1"/>
        <v>8400</v>
      </c>
      <c r="W26" s="107" cm="1">
        <f t="array" ref="W26">IFERROR(INDEX(S26:V26,1,W$13),0)</f>
        <v>0</v>
      </c>
      <c r="X26" s="105">
        <v>12</v>
      </c>
      <c r="Y26" s="12" t="s">
        <v>7</v>
      </c>
      <c r="Z26" s="5" t="s">
        <v>7</v>
      </c>
      <c r="AA26" s="5" t="s">
        <v>6</v>
      </c>
      <c r="AB26" s="13" t="s">
        <v>6</v>
      </c>
      <c r="AC26" s="52">
        <f t="shared" si="4"/>
        <v>7200</v>
      </c>
      <c r="AD26" s="53">
        <f t="shared" si="2"/>
        <v>9600</v>
      </c>
      <c r="AE26" s="53">
        <f t="shared" si="2"/>
        <v>12000</v>
      </c>
      <c r="AF26" s="54">
        <f t="shared" si="2"/>
        <v>14400</v>
      </c>
      <c r="AG26" s="107" cm="1">
        <f t="array" ref="AG26">IFERROR(INDEX(AC26:AF26,1,AG$13),0)</f>
        <v>0</v>
      </c>
    </row>
    <row r="27" spans="2:33" ht="30" customHeight="1" x14ac:dyDescent="0.35">
      <c r="B27" s="38">
        <v>0.72</v>
      </c>
      <c r="C27" s="12" t="s">
        <v>6</v>
      </c>
      <c r="D27" s="5" t="s">
        <v>7</v>
      </c>
      <c r="E27" s="5" t="s">
        <v>7</v>
      </c>
      <c r="F27" s="97" t="s">
        <v>16</v>
      </c>
      <c r="G27" s="5" t="s">
        <v>6</v>
      </c>
      <c r="H27" s="13" t="s">
        <v>7</v>
      </c>
      <c r="I27" s="100">
        <f t="shared" si="0"/>
        <v>432</v>
      </c>
      <c r="J27" s="46">
        <f t="shared" si="0"/>
        <v>576</v>
      </c>
      <c r="K27" s="46">
        <f t="shared" si="0"/>
        <v>720</v>
      </c>
      <c r="L27" s="72">
        <f t="shared" si="0"/>
        <v>864</v>
      </c>
      <c r="M27" s="109" cm="1">
        <f t="array" ref="M27">IFERROR(INDEX(I27:L27,1,M$13),0)</f>
        <v>0</v>
      </c>
      <c r="N27" s="105">
        <v>8</v>
      </c>
      <c r="O27" s="12" t="s">
        <v>7</v>
      </c>
      <c r="P27" s="5" t="s">
        <v>7</v>
      </c>
      <c r="Q27" s="5" t="s">
        <v>6</v>
      </c>
      <c r="R27" s="13" t="s">
        <v>7</v>
      </c>
      <c r="S27" s="52">
        <f t="shared" si="3"/>
        <v>4800</v>
      </c>
      <c r="T27" s="53">
        <f t="shared" si="1"/>
        <v>6400</v>
      </c>
      <c r="U27" s="53">
        <f t="shared" si="1"/>
        <v>8000</v>
      </c>
      <c r="V27" s="54">
        <f t="shared" si="1"/>
        <v>9600</v>
      </c>
      <c r="W27" s="107" cm="1">
        <f t="array" ref="W27">IFERROR(INDEX(S27:V27,1,W$13),0)</f>
        <v>0</v>
      </c>
      <c r="X27" s="105">
        <v>13</v>
      </c>
      <c r="Y27" s="12" t="s">
        <v>7</v>
      </c>
      <c r="Z27" s="5" t="s">
        <v>7</v>
      </c>
      <c r="AA27" s="5" t="s">
        <v>6</v>
      </c>
      <c r="AB27" s="13" t="s">
        <v>7</v>
      </c>
      <c r="AC27" s="52">
        <f t="shared" si="4"/>
        <v>7800</v>
      </c>
      <c r="AD27" s="53">
        <f t="shared" si="2"/>
        <v>10400</v>
      </c>
      <c r="AE27" s="53">
        <f t="shared" si="2"/>
        <v>13000</v>
      </c>
      <c r="AF27" s="54">
        <f t="shared" si="2"/>
        <v>15600</v>
      </c>
      <c r="AG27" s="107" cm="1">
        <f t="array" ref="AG27">IFERROR(INDEX(AC27:AF27,1,AG$13),0)</f>
        <v>0</v>
      </c>
    </row>
    <row r="28" spans="2:33" ht="30" customHeight="1" thickBot="1" x14ac:dyDescent="0.4">
      <c r="B28" s="38">
        <v>0.75</v>
      </c>
      <c r="C28" s="12" t="s">
        <v>6</v>
      </c>
      <c r="D28" s="5" t="s">
        <v>7</v>
      </c>
      <c r="E28" s="5" t="s">
        <v>7</v>
      </c>
      <c r="F28" s="97" t="s">
        <v>16</v>
      </c>
      <c r="G28" s="5" t="s">
        <v>7</v>
      </c>
      <c r="H28" s="13" t="s">
        <v>6</v>
      </c>
      <c r="I28" s="100">
        <f t="shared" si="0"/>
        <v>450</v>
      </c>
      <c r="J28" s="46">
        <f t="shared" si="0"/>
        <v>600</v>
      </c>
      <c r="K28" s="46">
        <f t="shared" si="0"/>
        <v>750</v>
      </c>
      <c r="L28" s="72">
        <f t="shared" si="0"/>
        <v>900</v>
      </c>
      <c r="M28" s="109" cm="1">
        <f t="array" ref="M28">IFERROR(INDEX(I28:L28,1,M$13),0)</f>
        <v>0</v>
      </c>
      <c r="N28" s="105">
        <v>9</v>
      </c>
      <c r="O28" s="12" t="s">
        <v>7</v>
      </c>
      <c r="P28" s="5" t="s">
        <v>7</v>
      </c>
      <c r="Q28" s="5" t="s">
        <v>7</v>
      </c>
      <c r="R28" s="13" t="s">
        <v>6</v>
      </c>
      <c r="S28" s="52">
        <f t="shared" si="3"/>
        <v>5400</v>
      </c>
      <c r="T28" s="53">
        <f t="shared" si="1"/>
        <v>7200</v>
      </c>
      <c r="U28" s="53">
        <f t="shared" si="1"/>
        <v>9000</v>
      </c>
      <c r="V28" s="54">
        <f t="shared" si="1"/>
        <v>10800</v>
      </c>
      <c r="W28" s="107" cm="1">
        <f t="array" ref="W28">IFERROR(INDEX(S28:V28,1,W$13),0)</f>
        <v>0</v>
      </c>
      <c r="X28" s="105">
        <v>14</v>
      </c>
      <c r="Y28" s="27" t="s">
        <v>7</v>
      </c>
      <c r="Z28" s="14" t="s">
        <v>7</v>
      </c>
      <c r="AA28" s="14" t="s">
        <v>7</v>
      </c>
      <c r="AB28" s="15" t="s">
        <v>6</v>
      </c>
      <c r="AC28" s="52">
        <f t="shared" si="4"/>
        <v>8400</v>
      </c>
      <c r="AD28" s="53">
        <f t="shared" si="2"/>
        <v>11200</v>
      </c>
      <c r="AE28" s="53">
        <f t="shared" si="2"/>
        <v>14000</v>
      </c>
      <c r="AF28" s="54">
        <f t="shared" si="2"/>
        <v>16800</v>
      </c>
      <c r="AG28" s="107" cm="1">
        <f t="array" ref="AG28">IFERROR(INDEX(AC28:AF28,1,AG$13),0)</f>
        <v>0</v>
      </c>
    </row>
    <row r="29" spans="2:33" ht="29" thickBot="1" x14ac:dyDescent="0.4">
      <c r="B29" s="38">
        <v>0.77</v>
      </c>
      <c r="C29" s="12" t="s">
        <v>6</v>
      </c>
      <c r="D29" s="5" t="s">
        <v>7</v>
      </c>
      <c r="E29" s="5" t="s">
        <v>7</v>
      </c>
      <c r="F29" s="97" t="s">
        <v>16</v>
      </c>
      <c r="G29" s="5" t="s">
        <v>7</v>
      </c>
      <c r="H29" s="13" t="s">
        <v>7</v>
      </c>
      <c r="I29" s="100">
        <f t="shared" si="0"/>
        <v>462</v>
      </c>
      <c r="J29" s="46">
        <f t="shared" si="0"/>
        <v>616</v>
      </c>
      <c r="K29" s="46">
        <f t="shared" si="0"/>
        <v>770</v>
      </c>
      <c r="L29" s="72">
        <f t="shared" si="0"/>
        <v>924</v>
      </c>
      <c r="M29" s="109" cm="1">
        <f t="array" ref="M29">IFERROR(INDEX(I29:L29,1,M$13),0)</f>
        <v>0</v>
      </c>
      <c r="N29" s="106">
        <v>10</v>
      </c>
      <c r="O29" s="27" t="s">
        <v>7</v>
      </c>
      <c r="P29" s="14" t="s">
        <v>7</v>
      </c>
      <c r="Q29" s="14" t="s">
        <v>7</v>
      </c>
      <c r="R29" s="15" t="s">
        <v>7</v>
      </c>
      <c r="S29" s="55">
        <f t="shared" si="3"/>
        <v>6000</v>
      </c>
      <c r="T29" s="56">
        <f t="shared" si="1"/>
        <v>8000</v>
      </c>
      <c r="U29" s="56">
        <f t="shared" si="1"/>
        <v>10000</v>
      </c>
      <c r="V29" s="57">
        <f t="shared" si="1"/>
        <v>12000</v>
      </c>
      <c r="W29" s="107" cm="1">
        <f t="array" ref="W29">IFERROR(INDEX(S29:V29,1,W$13),0)</f>
        <v>0</v>
      </c>
      <c r="X29" s="106">
        <v>15</v>
      </c>
      <c r="Y29" s="130" t="s">
        <v>7</v>
      </c>
      <c r="Z29" s="131" t="s">
        <v>7</v>
      </c>
      <c r="AA29" s="131" t="s">
        <v>7</v>
      </c>
      <c r="AB29" s="132" t="s">
        <v>7</v>
      </c>
      <c r="AC29" s="55">
        <f t="shared" si="4"/>
        <v>9000</v>
      </c>
      <c r="AD29" s="56">
        <f t="shared" si="2"/>
        <v>12000</v>
      </c>
      <c r="AE29" s="56">
        <f t="shared" si="2"/>
        <v>15000</v>
      </c>
      <c r="AF29" s="57">
        <f t="shared" si="2"/>
        <v>18000</v>
      </c>
      <c r="AG29" s="107" cm="1">
        <f t="array" ref="AG29">IFERROR(INDEX(AC29:AF29,1,AG$13),0)</f>
        <v>0</v>
      </c>
    </row>
    <row r="30" spans="2:33" ht="30" customHeight="1" x14ac:dyDescent="0.35">
      <c r="B30" s="38">
        <v>0.8</v>
      </c>
      <c r="C30" s="12" t="s">
        <v>7</v>
      </c>
      <c r="D30" s="5" t="s">
        <v>6</v>
      </c>
      <c r="E30" s="5" t="s">
        <v>6</v>
      </c>
      <c r="F30" s="97" t="s">
        <v>16</v>
      </c>
      <c r="G30" s="5" t="s">
        <v>6</v>
      </c>
      <c r="H30" s="13" t="s">
        <v>6</v>
      </c>
      <c r="I30" s="100">
        <f t="shared" si="0"/>
        <v>480</v>
      </c>
      <c r="J30" s="46">
        <f t="shared" si="0"/>
        <v>640</v>
      </c>
      <c r="K30" s="46">
        <f t="shared" si="0"/>
        <v>800</v>
      </c>
      <c r="L30" s="72">
        <f t="shared" si="0"/>
        <v>960</v>
      </c>
      <c r="M30" s="109" cm="1">
        <f t="array" ref="M30">IFERROR(INDEX(I30:L30,1,M$13),0)</f>
        <v>0</v>
      </c>
      <c r="N30" s="6"/>
      <c r="O30" s="1"/>
      <c r="P30" s="1"/>
      <c r="Q30" s="1"/>
      <c r="R30" s="1"/>
      <c r="X30" s="6"/>
      <c r="Y30" s="1"/>
      <c r="Z30" s="1"/>
      <c r="AA30" s="1"/>
      <c r="AB30" s="1"/>
    </row>
    <row r="31" spans="2:33" ht="30" customHeight="1" x14ac:dyDescent="0.35">
      <c r="B31" s="38">
        <v>0.82000000000000006</v>
      </c>
      <c r="C31" s="12" t="s">
        <v>7</v>
      </c>
      <c r="D31" s="5" t="s">
        <v>6</v>
      </c>
      <c r="E31" s="5" t="s">
        <v>6</v>
      </c>
      <c r="F31" s="97" t="s">
        <v>16</v>
      </c>
      <c r="G31" s="5" t="s">
        <v>6</v>
      </c>
      <c r="H31" s="13" t="s">
        <v>7</v>
      </c>
      <c r="I31" s="100">
        <f t="shared" si="0"/>
        <v>492.00000000000006</v>
      </c>
      <c r="J31" s="46">
        <f t="shared" si="0"/>
        <v>656</v>
      </c>
      <c r="K31" s="46">
        <f t="shared" si="0"/>
        <v>820.00000000000011</v>
      </c>
      <c r="L31" s="72">
        <f t="shared" si="0"/>
        <v>984.00000000000011</v>
      </c>
      <c r="M31" s="109" cm="1">
        <f t="array" ref="M31">IFERROR(INDEX(I31:L31,1,M$13),0)</f>
        <v>0</v>
      </c>
      <c r="N31" s="6"/>
      <c r="O31" s="1"/>
      <c r="P31" s="1"/>
      <c r="Q31" s="1"/>
      <c r="R31" s="1"/>
      <c r="X31" s="6"/>
      <c r="Y31" s="1"/>
      <c r="Z31" s="1"/>
      <c r="AA31" s="1"/>
      <c r="AB31" s="1"/>
    </row>
    <row r="32" spans="2:33" ht="30" customHeight="1" x14ac:dyDescent="0.35">
      <c r="B32" s="38">
        <v>0.85000000000000009</v>
      </c>
      <c r="C32" s="12" t="s">
        <v>7</v>
      </c>
      <c r="D32" s="5" t="s">
        <v>6</v>
      </c>
      <c r="E32" s="5" t="s">
        <v>6</v>
      </c>
      <c r="F32" s="97" t="s">
        <v>16</v>
      </c>
      <c r="G32" s="5" t="s">
        <v>7</v>
      </c>
      <c r="H32" s="13" t="s">
        <v>6</v>
      </c>
      <c r="I32" s="100">
        <f t="shared" si="0"/>
        <v>510.00000000000006</v>
      </c>
      <c r="J32" s="46">
        <f t="shared" si="0"/>
        <v>680.00000000000011</v>
      </c>
      <c r="K32" s="46">
        <f t="shared" si="0"/>
        <v>850.00000000000011</v>
      </c>
      <c r="L32" s="72">
        <f t="shared" si="0"/>
        <v>1020.0000000000001</v>
      </c>
      <c r="M32" s="109" cm="1">
        <f t="array" ref="M32">IFERROR(INDEX(I32:L32,1,M$13),0)</f>
        <v>0</v>
      </c>
      <c r="N32" s="6"/>
      <c r="O32" s="1"/>
      <c r="P32" s="1"/>
      <c r="Q32" s="1"/>
      <c r="R32" s="1"/>
      <c r="X32" s="6"/>
      <c r="Y32" s="1"/>
      <c r="Z32" s="1"/>
      <c r="AA32" s="1"/>
      <c r="AB32" s="1"/>
    </row>
    <row r="33" spans="2:28" ht="30" customHeight="1" x14ac:dyDescent="0.35">
      <c r="B33" s="38">
        <v>0.87000000000000011</v>
      </c>
      <c r="C33" s="12" t="s">
        <v>7</v>
      </c>
      <c r="D33" s="5" t="s">
        <v>6</v>
      </c>
      <c r="E33" s="5" t="s">
        <v>6</v>
      </c>
      <c r="F33" s="97" t="s">
        <v>16</v>
      </c>
      <c r="G33" s="5" t="s">
        <v>7</v>
      </c>
      <c r="H33" s="13" t="s">
        <v>7</v>
      </c>
      <c r="I33" s="100">
        <f t="shared" si="0"/>
        <v>522.00000000000011</v>
      </c>
      <c r="J33" s="46">
        <f t="shared" si="0"/>
        <v>696.00000000000011</v>
      </c>
      <c r="K33" s="46">
        <f t="shared" si="0"/>
        <v>870.00000000000011</v>
      </c>
      <c r="L33" s="72">
        <f t="shared" si="0"/>
        <v>1044.0000000000002</v>
      </c>
      <c r="M33" s="109" cm="1">
        <f t="array" ref="M33">IFERROR(INDEX(I33:L33,1,M$13),0)</f>
        <v>0</v>
      </c>
      <c r="N33" s="6"/>
      <c r="O33" s="1"/>
      <c r="P33" s="1"/>
      <c r="Q33" s="1"/>
      <c r="R33" s="1"/>
      <c r="X33" s="6"/>
      <c r="Y33" s="1"/>
      <c r="Z33" s="1"/>
      <c r="AA33" s="1"/>
      <c r="AB33" s="1"/>
    </row>
    <row r="34" spans="2:28" ht="30" customHeight="1" x14ac:dyDescent="0.35">
      <c r="B34" s="38">
        <v>0.9</v>
      </c>
      <c r="C34" s="12" t="s">
        <v>7</v>
      </c>
      <c r="D34" s="5" t="s">
        <v>6</v>
      </c>
      <c r="E34" s="5" t="s">
        <v>7</v>
      </c>
      <c r="F34" s="97" t="s">
        <v>16</v>
      </c>
      <c r="G34" s="5" t="s">
        <v>6</v>
      </c>
      <c r="H34" s="13" t="s">
        <v>6</v>
      </c>
      <c r="I34" s="100">
        <f t="shared" si="0"/>
        <v>540</v>
      </c>
      <c r="J34" s="46">
        <f t="shared" si="0"/>
        <v>720</v>
      </c>
      <c r="K34" s="46">
        <f t="shared" si="0"/>
        <v>900</v>
      </c>
      <c r="L34" s="72">
        <f t="shared" si="0"/>
        <v>1080</v>
      </c>
      <c r="M34" s="109" cm="1">
        <f t="array" ref="M34">IFERROR(INDEX(I34:L34,1,M$13),0)</f>
        <v>0</v>
      </c>
      <c r="N34" s="6"/>
      <c r="O34" s="1"/>
      <c r="P34" s="1"/>
      <c r="Q34" s="1"/>
      <c r="R34" s="1"/>
      <c r="X34" s="6"/>
      <c r="Y34" s="1"/>
      <c r="Z34" s="1"/>
      <c r="AA34" s="1"/>
      <c r="AB34" s="1"/>
    </row>
    <row r="35" spans="2:28" ht="30" customHeight="1" x14ac:dyDescent="0.35">
      <c r="B35" s="38">
        <v>0.92</v>
      </c>
      <c r="C35" s="12" t="s">
        <v>7</v>
      </c>
      <c r="D35" s="5" t="s">
        <v>6</v>
      </c>
      <c r="E35" s="5" t="s">
        <v>7</v>
      </c>
      <c r="F35" s="97" t="s">
        <v>16</v>
      </c>
      <c r="G35" s="5" t="s">
        <v>6</v>
      </c>
      <c r="H35" s="13" t="s">
        <v>7</v>
      </c>
      <c r="I35" s="100">
        <f t="shared" si="0"/>
        <v>552</v>
      </c>
      <c r="J35" s="46">
        <f t="shared" si="0"/>
        <v>736</v>
      </c>
      <c r="K35" s="46">
        <f t="shared" si="0"/>
        <v>920</v>
      </c>
      <c r="L35" s="72">
        <f t="shared" si="0"/>
        <v>1104</v>
      </c>
      <c r="M35" s="109" cm="1">
        <f t="array" ref="M35">IFERROR(INDEX(I35:L35,1,M$13),0)</f>
        <v>0</v>
      </c>
      <c r="N35" s="6"/>
      <c r="O35" s="1"/>
      <c r="P35" s="1"/>
      <c r="Q35" s="1"/>
      <c r="R35" s="1"/>
      <c r="X35" s="6"/>
      <c r="Y35" s="1"/>
      <c r="Z35" s="1"/>
      <c r="AA35" s="1"/>
      <c r="AB35" s="1"/>
    </row>
    <row r="36" spans="2:28" ht="30" customHeight="1" x14ac:dyDescent="0.35">
      <c r="B36" s="38">
        <v>0.95000000000000007</v>
      </c>
      <c r="C36" s="12" t="s">
        <v>7</v>
      </c>
      <c r="D36" s="5" t="s">
        <v>6</v>
      </c>
      <c r="E36" s="5" t="s">
        <v>7</v>
      </c>
      <c r="F36" s="97" t="s">
        <v>16</v>
      </c>
      <c r="G36" s="5" t="s">
        <v>7</v>
      </c>
      <c r="H36" s="13" t="s">
        <v>6</v>
      </c>
      <c r="I36" s="100">
        <f t="shared" si="0"/>
        <v>570</v>
      </c>
      <c r="J36" s="46">
        <f t="shared" si="0"/>
        <v>760</v>
      </c>
      <c r="K36" s="46">
        <f t="shared" si="0"/>
        <v>950.00000000000011</v>
      </c>
      <c r="L36" s="72">
        <f t="shared" si="0"/>
        <v>1140</v>
      </c>
      <c r="M36" s="109" cm="1">
        <f t="array" ref="M36">IFERROR(INDEX(I36:L36,1,M$13),0)</f>
        <v>0</v>
      </c>
      <c r="N36" s="6"/>
      <c r="O36" s="1"/>
      <c r="P36" s="1"/>
      <c r="Q36" s="1"/>
      <c r="R36" s="1"/>
      <c r="X36" s="6"/>
      <c r="Y36" s="1"/>
      <c r="Z36" s="1"/>
      <c r="AA36" s="1"/>
      <c r="AB36" s="1"/>
    </row>
    <row r="37" spans="2:28" ht="30" customHeight="1" x14ac:dyDescent="0.35">
      <c r="B37" s="38">
        <v>0.97</v>
      </c>
      <c r="C37" s="12" t="s">
        <v>7</v>
      </c>
      <c r="D37" s="5" t="s">
        <v>6</v>
      </c>
      <c r="E37" s="5" t="s">
        <v>7</v>
      </c>
      <c r="F37" s="97" t="s">
        <v>16</v>
      </c>
      <c r="G37" s="5" t="s">
        <v>7</v>
      </c>
      <c r="H37" s="13" t="s">
        <v>7</v>
      </c>
      <c r="I37" s="100">
        <f t="shared" si="0"/>
        <v>582</v>
      </c>
      <c r="J37" s="46">
        <f t="shared" si="0"/>
        <v>776</v>
      </c>
      <c r="K37" s="46">
        <f t="shared" si="0"/>
        <v>970</v>
      </c>
      <c r="L37" s="72">
        <f t="shared" si="0"/>
        <v>1164</v>
      </c>
      <c r="M37" s="109" cm="1">
        <f t="array" ref="M37">IFERROR(INDEX(I37:L37,1,M$13),0)</f>
        <v>0</v>
      </c>
      <c r="N37" s="6"/>
      <c r="O37" s="1"/>
      <c r="P37" s="1"/>
      <c r="Q37" s="1"/>
      <c r="R37" s="1"/>
      <c r="X37" s="6"/>
      <c r="Y37" s="1"/>
      <c r="Z37" s="1"/>
      <c r="AA37" s="1"/>
      <c r="AB37" s="1"/>
    </row>
    <row r="38" spans="2:28" ht="30" customHeight="1" thickBot="1" x14ac:dyDescent="0.4">
      <c r="B38" s="39">
        <v>1</v>
      </c>
      <c r="C38" s="27" t="s">
        <v>7</v>
      </c>
      <c r="D38" s="14" t="s">
        <v>7</v>
      </c>
      <c r="E38" s="14" t="s">
        <v>6</v>
      </c>
      <c r="F38" s="98" t="s">
        <v>16</v>
      </c>
      <c r="G38" s="102" t="s">
        <v>17</v>
      </c>
      <c r="H38" s="103" t="s">
        <v>17</v>
      </c>
      <c r="I38" s="101">
        <f t="shared" si="0"/>
        <v>600</v>
      </c>
      <c r="J38" s="50">
        <f t="shared" si="0"/>
        <v>800</v>
      </c>
      <c r="K38" s="50">
        <f t="shared" si="0"/>
        <v>1000</v>
      </c>
      <c r="L38" s="73">
        <f t="shared" si="0"/>
        <v>1200</v>
      </c>
      <c r="M38" s="109" cm="1">
        <f t="array" ref="M38">IFERROR(INDEX(I38:L38,1,M$13),0)</f>
        <v>0</v>
      </c>
      <c r="N38" s="6"/>
      <c r="O38" s="1"/>
      <c r="P38" s="1"/>
      <c r="Q38" s="1"/>
      <c r="R38" s="1"/>
      <c r="X38" s="6"/>
      <c r="Y38" s="1"/>
      <c r="Z38" s="1"/>
      <c r="AA38" s="1"/>
      <c r="AB38" s="1"/>
    </row>
    <row r="39" spans="2:28" x14ac:dyDescent="0.5">
      <c r="B39" s="6"/>
      <c r="C39" s="1"/>
      <c r="D39" s="1"/>
      <c r="E39" s="1"/>
      <c r="F39" s="1"/>
      <c r="G39" s="1"/>
      <c r="H39" s="1"/>
      <c r="M39" s="110"/>
      <c r="N39" s="6"/>
      <c r="O39" s="1"/>
      <c r="P39" s="1"/>
      <c r="Q39" s="1"/>
      <c r="R39" s="1"/>
      <c r="X39" s="6"/>
      <c r="Y39" s="1"/>
      <c r="Z39" s="1"/>
      <c r="AA39" s="1"/>
      <c r="AB39" s="1"/>
    </row>
    <row r="40" spans="2:28" x14ac:dyDescent="0.5">
      <c r="B40" s="147" t="s">
        <v>21</v>
      </c>
      <c r="C40" s="1"/>
      <c r="D40" s="1"/>
      <c r="E40" s="1"/>
      <c r="F40" s="1"/>
      <c r="G40" s="1"/>
      <c r="H40" s="1"/>
      <c r="M40" s="110"/>
      <c r="N40" s="6"/>
      <c r="O40" s="1"/>
      <c r="P40" s="1"/>
      <c r="Q40" s="1"/>
      <c r="R40" s="1"/>
      <c r="X40" s="6"/>
      <c r="Y40" s="1"/>
      <c r="Z40" s="1"/>
      <c r="AA40" s="1"/>
      <c r="AB40" s="1"/>
    </row>
    <row r="41" spans="2:28" x14ac:dyDescent="0.5">
      <c r="B41" s="6"/>
      <c r="C41" s="1"/>
      <c r="D41" s="1"/>
      <c r="E41" s="1"/>
      <c r="F41" s="1"/>
      <c r="G41" s="1"/>
      <c r="H41" s="1"/>
      <c r="M41" s="110"/>
      <c r="N41" s="6"/>
      <c r="O41" s="1"/>
      <c r="P41" s="1"/>
      <c r="Q41" s="1"/>
      <c r="R41" s="1"/>
      <c r="X41" s="6"/>
      <c r="Y41" s="1"/>
      <c r="Z41" s="1"/>
      <c r="AA41" s="1"/>
      <c r="AB41" s="1"/>
    </row>
    <row r="42" spans="2:28" x14ac:dyDescent="0.5">
      <c r="B42" s="6"/>
      <c r="C42" s="1"/>
      <c r="D42" s="1"/>
      <c r="E42" s="1"/>
      <c r="F42" s="1"/>
      <c r="G42" s="1"/>
      <c r="H42" s="1"/>
      <c r="M42" s="110"/>
      <c r="N42" s="6"/>
      <c r="O42" s="1"/>
      <c r="P42" s="1"/>
      <c r="Q42" s="1"/>
      <c r="R42" s="1"/>
      <c r="X42" s="6"/>
      <c r="Y42" s="1"/>
      <c r="Z42" s="1"/>
      <c r="AA42" s="1"/>
      <c r="AB42" s="1"/>
    </row>
    <row r="43" spans="2:28" x14ac:dyDescent="0.5">
      <c r="B43" s="6"/>
      <c r="C43" s="1"/>
      <c r="D43" s="1"/>
      <c r="E43" s="1"/>
      <c r="F43" s="1"/>
      <c r="G43" s="1"/>
      <c r="H43" s="1"/>
      <c r="M43" s="110"/>
      <c r="N43" s="6"/>
      <c r="O43" s="1"/>
      <c r="P43" s="1"/>
      <c r="Q43" s="1"/>
      <c r="R43" s="1"/>
      <c r="X43" s="6"/>
      <c r="Y43" s="1"/>
      <c r="Z43" s="1"/>
      <c r="AA43" s="1"/>
      <c r="AB43" s="1"/>
    </row>
    <row r="44" spans="2:28" x14ac:dyDescent="0.5">
      <c r="B44" s="6"/>
      <c r="C44" s="1"/>
      <c r="D44" s="1"/>
      <c r="E44" s="1"/>
      <c r="F44" s="1"/>
      <c r="G44" s="1"/>
      <c r="H44" s="1"/>
      <c r="M44" s="110"/>
      <c r="N44" s="6"/>
      <c r="O44" s="1"/>
      <c r="P44" s="1"/>
      <c r="Q44" s="1"/>
      <c r="R44" s="1"/>
      <c r="X44" s="6"/>
      <c r="Y44" s="1"/>
      <c r="Z44" s="1"/>
      <c r="AA44" s="1"/>
      <c r="AB44" s="1"/>
    </row>
    <row r="45" spans="2:28" x14ac:dyDescent="0.5">
      <c r="B45" s="6"/>
      <c r="C45" s="1"/>
      <c r="D45" s="1"/>
      <c r="E45" s="1"/>
      <c r="F45" s="1"/>
      <c r="G45" s="1"/>
      <c r="H45" s="1"/>
      <c r="M45" s="110"/>
      <c r="N45" s="6"/>
      <c r="O45" s="1"/>
      <c r="P45" s="1"/>
      <c r="Q45" s="1"/>
      <c r="R45" s="1"/>
      <c r="X45" s="6"/>
      <c r="Y45" s="1"/>
      <c r="Z45" s="1"/>
      <c r="AA45" s="1"/>
      <c r="AB45" s="1"/>
    </row>
    <row r="46" spans="2:28" x14ac:dyDescent="0.5">
      <c r="B46" s="6"/>
      <c r="C46" s="1"/>
      <c r="D46" s="1"/>
      <c r="E46" s="1"/>
      <c r="F46" s="1"/>
      <c r="G46" s="1"/>
      <c r="H46" s="1"/>
      <c r="M46" s="110"/>
      <c r="N46" s="6"/>
      <c r="O46" s="1"/>
      <c r="P46" s="1"/>
      <c r="Q46" s="1"/>
      <c r="R46" s="1"/>
      <c r="X46" s="6"/>
      <c r="Y46" s="1"/>
      <c r="Z46" s="1"/>
      <c r="AA46" s="1"/>
      <c r="AB46" s="1"/>
    </row>
    <row r="47" spans="2:28" x14ac:dyDescent="0.5">
      <c r="B47" s="6"/>
      <c r="C47" s="1"/>
      <c r="D47" s="1"/>
      <c r="E47" s="1"/>
      <c r="F47" s="1"/>
      <c r="G47" s="1"/>
      <c r="H47" s="1"/>
      <c r="M47" s="110"/>
      <c r="N47" s="6"/>
      <c r="O47" s="1"/>
      <c r="P47" s="1"/>
      <c r="Q47" s="1"/>
      <c r="R47" s="1"/>
      <c r="X47" s="6"/>
      <c r="Y47" s="1"/>
      <c r="Z47" s="1"/>
      <c r="AA47" s="1"/>
      <c r="AB47" s="1"/>
    </row>
    <row r="48" spans="2:28" x14ac:dyDescent="0.5">
      <c r="B48" s="6"/>
      <c r="C48" s="1"/>
      <c r="D48" s="1"/>
      <c r="E48" s="1"/>
      <c r="F48" s="1"/>
      <c r="G48" s="1"/>
      <c r="H48" s="1"/>
      <c r="M48" s="110"/>
      <c r="N48" s="6"/>
      <c r="O48" s="1"/>
      <c r="P48" s="1"/>
      <c r="Q48" s="1"/>
      <c r="R48" s="1"/>
      <c r="X48" s="6"/>
      <c r="Y48" s="1"/>
      <c r="Z48" s="1"/>
      <c r="AA48" s="1"/>
      <c r="AB48" s="1"/>
    </row>
    <row r="49" spans="2:28" x14ac:dyDescent="0.5">
      <c r="B49" s="6"/>
      <c r="C49" s="1"/>
      <c r="D49" s="1"/>
      <c r="E49" s="1"/>
      <c r="F49" s="1"/>
      <c r="G49" s="1"/>
      <c r="H49" s="1"/>
      <c r="M49" s="110"/>
      <c r="N49" s="6"/>
      <c r="O49" s="1"/>
      <c r="P49" s="1"/>
      <c r="Q49" s="1"/>
      <c r="R49" s="1"/>
      <c r="X49" s="6"/>
      <c r="Y49" s="1"/>
      <c r="Z49" s="1"/>
      <c r="AA49" s="1"/>
      <c r="AB49" s="1"/>
    </row>
    <row r="50" spans="2:28" x14ac:dyDescent="0.5">
      <c r="B50" s="6"/>
      <c r="C50" s="1"/>
      <c r="D50" s="1"/>
      <c r="E50" s="1"/>
      <c r="F50" s="1"/>
      <c r="G50" s="1"/>
      <c r="H50" s="1"/>
      <c r="M50" s="110"/>
      <c r="N50" s="6"/>
      <c r="O50" s="1"/>
      <c r="P50" s="1"/>
      <c r="Q50" s="1"/>
      <c r="R50" s="1"/>
      <c r="X50" s="6"/>
      <c r="Y50" s="1"/>
      <c r="Z50" s="1"/>
      <c r="AA50" s="1"/>
      <c r="AB50" s="1"/>
    </row>
    <row r="51" spans="2:28" x14ac:dyDescent="0.5">
      <c r="B51" s="6"/>
      <c r="C51" s="1"/>
      <c r="D51" s="1"/>
      <c r="E51" s="1"/>
      <c r="F51" s="1"/>
      <c r="G51" s="1"/>
      <c r="H51" s="1"/>
      <c r="M51" s="110"/>
      <c r="N51" s="6"/>
      <c r="O51" s="1"/>
      <c r="P51" s="1"/>
      <c r="Q51" s="1"/>
      <c r="R51" s="1"/>
      <c r="X51" s="6"/>
      <c r="Y51" s="1"/>
      <c r="Z51" s="1"/>
      <c r="AA51" s="1"/>
      <c r="AB51" s="1"/>
    </row>
    <row r="52" spans="2:28" x14ac:dyDescent="0.5">
      <c r="B52" s="6"/>
      <c r="C52" s="1"/>
      <c r="D52" s="1"/>
      <c r="E52" s="1"/>
      <c r="F52" s="1"/>
      <c r="G52" s="1"/>
      <c r="H52" s="1"/>
      <c r="M52" s="110"/>
      <c r="N52" s="6"/>
      <c r="O52" s="1"/>
      <c r="P52" s="1"/>
      <c r="Q52" s="1"/>
      <c r="R52" s="1"/>
      <c r="X52" s="6"/>
      <c r="Y52" s="1"/>
      <c r="Z52" s="1"/>
      <c r="AA52" s="1"/>
      <c r="AB52" s="1"/>
    </row>
    <row r="53" spans="2:28" x14ac:dyDescent="0.5">
      <c r="B53" s="6"/>
      <c r="C53" s="1"/>
      <c r="D53" s="1"/>
      <c r="E53" s="1"/>
      <c r="F53" s="1"/>
      <c r="G53" s="1"/>
      <c r="H53" s="1"/>
      <c r="M53" s="110"/>
      <c r="N53" s="6"/>
      <c r="O53" s="1"/>
      <c r="P53" s="1"/>
      <c r="Q53" s="1"/>
      <c r="R53" s="1"/>
      <c r="X53" s="6"/>
      <c r="Y53" s="1"/>
      <c r="Z53" s="1"/>
      <c r="AA53" s="1"/>
      <c r="AB53" s="1"/>
    </row>
    <row r="54" spans="2:28" x14ac:dyDescent="0.5">
      <c r="B54" s="6"/>
      <c r="C54" s="1"/>
      <c r="D54" s="1"/>
      <c r="E54" s="1"/>
      <c r="F54" s="1"/>
      <c r="G54" s="1"/>
      <c r="H54" s="1"/>
      <c r="M54" s="110"/>
      <c r="N54" s="6"/>
      <c r="O54" s="1"/>
      <c r="P54" s="1"/>
      <c r="Q54" s="1"/>
      <c r="R54" s="1"/>
      <c r="X54" s="6"/>
      <c r="Y54" s="1"/>
      <c r="Z54" s="1"/>
      <c r="AA54" s="1"/>
      <c r="AB54" s="1"/>
    </row>
    <row r="55" spans="2:28" x14ac:dyDescent="0.5">
      <c r="B55" s="6"/>
      <c r="C55" s="1"/>
      <c r="D55" s="1"/>
      <c r="E55" s="1"/>
      <c r="F55" s="1"/>
      <c r="G55" s="1"/>
      <c r="H55" s="1"/>
      <c r="M55" s="110"/>
      <c r="N55" s="6"/>
      <c r="O55" s="1"/>
      <c r="P55" s="1"/>
      <c r="Q55" s="1"/>
      <c r="R55" s="1"/>
      <c r="X55" s="6"/>
      <c r="Y55" s="1"/>
      <c r="Z55" s="1"/>
      <c r="AA55" s="1"/>
      <c r="AB55" s="1"/>
    </row>
    <row r="56" spans="2:28" x14ac:dyDescent="0.5">
      <c r="B56" s="6"/>
      <c r="C56" s="1"/>
      <c r="D56" s="1"/>
      <c r="E56" s="1"/>
      <c r="F56" s="1"/>
      <c r="G56" s="1"/>
      <c r="H56" s="1"/>
      <c r="M56" s="110"/>
      <c r="N56" s="6"/>
      <c r="O56" s="1"/>
      <c r="P56" s="1"/>
      <c r="Q56" s="1"/>
      <c r="R56" s="1"/>
      <c r="X56" s="6"/>
      <c r="Y56" s="1"/>
      <c r="Z56" s="1"/>
      <c r="AA56" s="1"/>
      <c r="AB56" s="1"/>
    </row>
    <row r="57" spans="2:28" x14ac:dyDescent="0.5">
      <c r="B57" s="6"/>
      <c r="C57" s="1"/>
      <c r="D57" s="1"/>
      <c r="E57" s="1"/>
      <c r="F57" s="1"/>
      <c r="G57" s="1"/>
      <c r="H57" s="1"/>
      <c r="M57" s="110"/>
      <c r="N57" s="6"/>
      <c r="O57" s="1"/>
      <c r="P57" s="1"/>
      <c r="Q57" s="1"/>
      <c r="R57" s="1"/>
      <c r="X57" s="6"/>
      <c r="Y57" s="1"/>
      <c r="Z57" s="1"/>
      <c r="AA57" s="1"/>
      <c r="AB57" s="1"/>
    </row>
    <row r="58" spans="2:28" x14ac:dyDescent="0.5">
      <c r="B58" s="6"/>
      <c r="C58" s="1"/>
      <c r="D58" s="1"/>
      <c r="E58" s="1"/>
      <c r="F58" s="1"/>
      <c r="G58" s="1"/>
      <c r="H58" s="1"/>
      <c r="M58" s="110"/>
      <c r="N58" s="6"/>
      <c r="O58" s="1"/>
      <c r="P58" s="1"/>
      <c r="Q58" s="1"/>
      <c r="R58" s="1"/>
      <c r="X58" s="6"/>
      <c r="Y58" s="1"/>
      <c r="Z58" s="1"/>
      <c r="AA58" s="1"/>
      <c r="AB58" s="1"/>
    </row>
    <row r="59" spans="2:28" x14ac:dyDescent="0.5">
      <c r="B59" s="6"/>
      <c r="C59" s="1"/>
      <c r="D59" s="1"/>
      <c r="E59" s="1"/>
      <c r="F59" s="1"/>
      <c r="G59" s="1"/>
      <c r="H59" s="1"/>
      <c r="M59" s="110"/>
      <c r="N59" s="6"/>
      <c r="O59" s="1"/>
      <c r="P59" s="1"/>
      <c r="Q59" s="1"/>
      <c r="R59" s="1"/>
      <c r="X59" s="6"/>
      <c r="Y59" s="1"/>
      <c r="Z59" s="1"/>
      <c r="AA59" s="1"/>
      <c r="AB59" s="1"/>
    </row>
    <row r="60" spans="2:28" x14ac:dyDescent="0.5">
      <c r="B60" s="6"/>
      <c r="C60" s="1"/>
      <c r="D60" s="1"/>
      <c r="E60" s="1"/>
      <c r="F60" s="1"/>
      <c r="G60" s="1"/>
      <c r="H60" s="1"/>
      <c r="M60" s="110"/>
      <c r="N60" s="6"/>
      <c r="O60" s="1"/>
      <c r="P60" s="1"/>
      <c r="Q60" s="1"/>
      <c r="R60" s="1"/>
      <c r="X60" s="6"/>
      <c r="Y60" s="1"/>
      <c r="Z60" s="1"/>
      <c r="AA60" s="1"/>
      <c r="AB60" s="1"/>
    </row>
    <row r="61" spans="2:28" x14ac:dyDescent="0.5">
      <c r="B61" s="6"/>
      <c r="C61" s="1"/>
      <c r="D61" s="1"/>
      <c r="E61" s="1"/>
      <c r="F61" s="1"/>
      <c r="G61" s="1"/>
      <c r="H61" s="1"/>
      <c r="M61" s="110"/>
      <c r="N61" s="6"/>
      <c r="O61" s="1"/>
      <c r="P61" s="1"/>
      <c r="Q61" s="1"/>
      <c r="R61" s="1"/>
      <c r="X61" s="6"/>
      <c r="Y61" s="1"/>
      <c r="Z61" s="1"/>
      <c r="AA61" s="1"/>
      <c r="AB61" s="1"/>
    </row>
    <row r="62" spans="2:28" x14ac:dyDescent="0.5">
      <c r="B62" s="6"/>
      <c r="C62" s="1"/>
      <c r="D62" s="1"/>
      <c r="E62" s="1"/>
      <c r="F62" s="1"/>
      <c r="G62" s="1"/>
      <c r="H62" s="1"/>
      <c r="M62" s="110"/>
      <c r="N62" s="6"/>
      <c r="O62" s="1"/>
      <c r="P62" s="1"/>
      <c r="Q62" s="1"/>
      <c r="R62" s="1"/>
      <c r="X62" s="6"/>
      <c r="Y62" s="1"/>
      <c r="Z62" s="1"/>
      <c r="AA62" s="1"/>
      <c r="AB62" s="1"/>
    </row>
    <row r="63" spans="2:28" x14ac:dyDescent="0.5">
      <c r="B63" s="6"/>
      <c r="C63" s="1"/>
      <c r="D63" s="1"/>
      <c r="E63" s="1"/>
      <c r="F63" s="1"/>
      <c r="G63" s="1"/>
      <c r="H63" s="1"/>
      <c r="M63" s="110"/>
      <c r="N63" s="6"/>
      <c r="O63" s="1"/>
      <c r="P63" s="1"/>
      <c r="Q63" s="1"/>
      <c r="R63" s="1"/>
      <c r="X63" s="6"/>
      <c r="Y63" s="1"/>
      <c r="Z63" s="1"/>
      <c r="AA63" s="1"/>
      <c r="AB63" s="1"/>
    </row>
    <row r="64" spans="2:28" x14ac:dyDescent="0.5">
      <c r="B64" s="6"/>
      <c r="C64" s="1"/>
      <c r="D64" s="1"/>
      <c r="E64" s="1"/>
      <c r="F64" s="1"/>
      <c r="G64" s="1"/>
      <c r="H64" s="1"/>
      <c r="M64" s="110"/>
      <c r="N64" s="6"/>
      <c r="O64" s="1"/>
      <c r="P64" s="1"/>
      <c r="Q64" s="1"/>
      <c r="R64" s="1"/>
      <c r="X64" s="6"/>
      <c r="Y64" s="1"/>
      <c r="Z64" s="1"/>
      <c r="AA64" s="1"/>
      <c r="AB64" s="1"/>
    </row>
    <row r="65" spans="2:28" x14ac:dyDescent="0.5">
      <c r="B65" s="6"/>
      <c r="C65" s="1"/>
      <c r="D65" s="1"/>
      <c r="E65" s="1"/>
      <c r="F65" s="1"/>
      <c r="G65" s="1"/>
      <c r="H65" s="1"/>
      <c r="M65" s="110"/>
      <c r="N65" s="6"/>
      <c r="O65" s="1"/>
      <c r="P65" s="1"/>
      <c r="Q65" s="1"/>
      <c r="R65" s="1"/>
      <c r="X65" s="6"/>
      <c r="Y65" s="1"/>
      <c r="Z65" s="1"/>
      <c r="AA65" s="1"/>
      <c r="AB65" s="1"/>
    </row>
    <row r="66" spans="2:28" x14ac:dyDescent="0.5">
      <c r="B66" s="6"/>
      <c r="C66" s="1"/>
      <c r="D66" s="1"/>
      <c r="E66" s="1"/>
      <c r="F66" s="1"/>
      <c r="G66" s="1"/>
      <c r="H66" s="1"/>
      <c r="M66" s="110"/>
      <c r="N66" s="6"/>
      <c r="O66" s="1"/>
      <c r="P66" s="1"/>
      <c r="Q66" s="1"/>
      <c r="R66" s="1"/>
      <c r="X66" s="6"/>
      <c r="Y66" s="1"/>
      <c r="Z66" s="1"/>
      <c r="AA66" s="1"/>
      <c r="AB66" s="1"/>
    </row>
    <row r="67" spans="2:28" x14ac:dyDescent="0.5">
      <c r="B67" s="6"/>
      <c r="C67" s="1"/>
      <c r="D67" s="1"/>
      <c r="E67" s="1"/>
      <c r="F67" s="1"/>
      <c r="G67" s="1"/>
      <c r="H67" s="1"/>
      <c r="M67" s="110"/>
      <c r="N67" s="6"/>
      <c r="O67" s="1"/>
      <c r="P67" s="1"/>
      <c r="Q67" s="1"/>
      <c r="R67" s="1"/>
      <c r="X67" s="6"/>
      <c r="Y67" s="1"/>
      <c r="Z67" s="1"/>
      <c r="AA67" s="1"/>
      <c r="AB67" s="1"/>
    </row>
    <row r="68" spans="2:28" x14ac:dyDescent="0.5">
      <c r="B68" s="6"/>
      <c r="C68" s="1"/>
      <c r="D68" s="1"/>
      <c r="E68" s="1"/>
      <c r="F68" s="1"/>
      <c r="G68" s="1"/>
      <c r="H68" s="1"/>
      <c r="M68" s="110"/>
      <c r="N68" s="6"/>
      <c r="O68" s="1"/>
      <c r="P68" s="1"/>
      <c r="Q68" s="1"/>
      <c r="R68" s="1"/>
      <c r="X68" s="6"/>
      <c r="Y68" s="1"/>
      <c r="Z68" s="1"/>
      <c r="AA68" s="1"/>
      <c r="AB68" s="1"/>
    </row>
    <row r="69" spans="2:28" x14ac:dyDescent="0.5">
      <c r="B69" s="6"/>
      <c r="C69" s="1"/>
      <c r="D69" s="1"/>
      <c r="E69" s="1"/>
      <c r="F69" s="1"/>
      <c r="G69" s="1"/>
      <c r="H69" s="1"/>
      <c r="M69" s="110"/>
      <c r="N69" s="6"/>
      <c r="O69" s="1"/>
      <c r="P69" s="1"/>
      <c r="Q69" s="1"/>
      <c r="R69" s="1"/>
      <c r="X69" s="6"/>
      <c r="Y69" s="1"/>
      <c r="Z69" s="1"/>
      <c r="AA69" s="1"/>
      <c r="AB69" s="1"/>
    </row>
    <row r="70" spans="2:28" x14ac:dyDescent="0.5">
      <c r="B70" s="6"/>
      <c r="C70" s="1"/>
      <c r="D70" s="1"/>
      <c r="E70" s="1"/>
      <c r="F70" s="1"/>
      <c r="G70" s="1"/>
      <c r="H70" s="1"/>
      <c r="M70" s="110"/>
      <c r="N70" s="6"/>
      <c r="O70" s="1"/>
      <c r="P70" s="1"/>
      <c r="Q70" s="1"/>
      <c r="R70" s="1"/>
      <c r="X70" s="6"/>
      <c r="Y70" s="1"/>
      <c r="Z70" s="1"/>
      <c r="AA70" s="1"/>
      <c r="AB70" s="1"/>
    </row>
    <row r="71" spans="2:28" x14ac:dyDescent="0.5">
      <c r="B71" s="6"/>
      <c r="C71" s="1"/>
      <c r="D71" s="1"/>
      <c r="E71" s="1"/>
      <c r="F71" s="1"/>
      <c r="G71" s="1"/>
      <c r="H71" s="1"/>
      <c r="M71" s="110"/>
      <c r="N71" s="6"/>
      <c r="O71" s="1"/>
      <c r="P71" s="1"/>
      <c r="Q71" s="1"/>
      <c r="R71" s="1"/>
      <c r="X71" s="6"/>
      <c r="Y71" s="1"/>
      <c r="Z71" s="1"/>
      <c r="AA71" s="1"/>
      <c r="AB71" s="1"/>
    </row>
    <row r="72" spans="2:28" x14ac:dyDescent="0.5">
      <c r="B72" s="6"/>
      <c r="C72" s="1"/>
      <c r="D72" s="1"/>
      <c r="E72" s="1"/>
      <c r="F72" s="1"/>
      <c r="G72" s="1"/>
      <c r="H72" s="1"/>
      <c r="M72" s="110"/>
      <c r="N72" s="6"/>
      <c r="O72" s="1"/>
      <c r="P72" s="1"/>
      <c r="Q72" s="1"/>
      <c r="R72" s="1"/>
      <c r="X72" s="6"/>
      <c r="Y72" s="1"/>
      <c r="Z72" s="1"/>
      <c r="AA72" s="1"/>
      <c r="AB72" s="1"/>
    </row>
    <row r="73" spans="2:28" x14ac:dyDescent="0.5">
      <c r="B73" s="6"/>
      <c r="C73" s="1"/>
      <c r="D73" s="1"/>
      <c r="E73" s="1"/>
      <c r="F73" s="1"/>
      <c r="G73" s="1"/>
      <c r="H73" s="1"/>
      <c r="M73" s="110"/>
      <c r="N73" s="6"/>
      <c r="O73" s="1"/>
      <c r="P73" s="1"/>
      <c r="Q73" s="1"/>
      <c r="R73" s="1"/>
      <c r="X73" s="6"/>
      <c r="Y73" s="1"/>
      <c r="Z73" s="1"/>
      <c r="AA73" s="1"/>
      <c r="AB73" s="1"/>
    </row>
    <row r="74" spans="2:28" x14ac:dyDescent="0.5">
      <c r="B74" s="6"/>
      <c r="C74" s="1"/>
      <c r="D74" s="1"/>
      <c r="E74" s="1"/>
      <c r="F74" s="1"/>
      <c r="G74" s="1"/>
      <c r="H74" s="1"/>
      <c r="M74" s="110"/>
      <c r="N74" s="6"/>
      <c r="O74" s="1"/>
      <c r="P74" s="1"/>
      <c r="Q74" s="1"/>
      <c r="R74" s="1"/>
      <c r="X74" s="6"/>
      <c r="Y74" s="1"/>
      <c r="Z74" s="1"/>
      <c r="AA74" s="1"/>
      <c r="AB74" s="1"/>
    </row>
    <row r="75" spans="2:28" x14ac:dyDescent="0.5">
      <c r="B75" s="6"/>
      <c r="C75" s="1"/>
      <c r="D75" s="1"/>
      <c r="E75" s="1"/>
      <c r="F75" s="1"/>
      <c r="G75" s="1"/>
      <c r="H75" s="1"/>
      <c r="M75" s="110"/>
      <c r="N75" s="6"/>
      <c r="O75" s="1"/>
      <c r="P75" s="1"/>
      <c r="Q75" s="1"/>
      <c r="R75" s="1"/>
      <c r="X75" s="6"/>
      <c r="Y75" s="1"/>
      <c r="Z75" s="1"/>
      <c r="AA75" s="1"/>
      <c r="AB75" s="1"/>
    </row>
    <row r="76" spans="2:28" x14ac:dyDescent="0.5">
      <c r="B76" s="6"/>
      <c r="C76" s="1"/>
      <c r="D76" s="1"/>
      <c r="E76" s="1"/>
      <c r="F76" s="1"/>
      <c r="G76" s="1"/>
      <c r="H76" s="1"/>
      <c r="M76" s="110"/>
      <c r="N76" s="6"/>
      <c r="O76" s="1"/>
      <c r="P76" s="1"/>
      <c r="Q76" s="1"/>
      <c r="R76" s="1"/>
      <c r="X76" s="6"/>
      <c r="Y76" s="1"/>
      <c r="Z76" s="1"/>
      <c r="AA76" s="1"/>
      <c r="AB76" s="1"/>
    </row>
    <row r="77" spans="2:28" x14ac:dyDescent="0.5">
      <c r="B77" s="6"/>
      <c r="C77" s="1"/>
      <c r="D77" s="1"/>
      <c r="E77" s="1"/>
      <c r="F77" s="1"/>
      <c r="G77" s="1"/>
      <c r="H77" s="1"/>
      <c r="M77" s="110"/>
      <c r="N77" s="6"/>
      <c r="O77" s="1"/>
      <c r="P77" s="1"/>
      <c r="Q77" s="1"/>
      <c r="R77" s="1"/>
      <c r="X77" s="6"/>
      <c r="Y77" s="1"/>
      <c r="Z77" s="1"/>
      <c r="AA77" s="1"/>
      <c r="AB77" s="1"/>
    </row>
    <row r="78" spans="2:28" x14ac:dyDescent="0.5">
      <c r="B78" s="6"/>
      <c r="C78" s="1"/>
      <c r="D78" s="1"/>
      <c r="E78" s="1"/>
      <c r="F78" s="1"/>
      <c r="G78" s="1"/>
      <c r="H78" s="1"/>
      <c r="M78" s="110"/>
      <c r="N78" s="6"/>
      <c r="O78" s="1"/>
      <c r="P78" s="1"/>
      <c r="Q78" s="1"/>
      <c r="R78" s="1"/>
      <c r="X78" s="6"/>
      <c r="Y78" s="1"/>
      <c r="Z78" s="1"/>
      <c r="AA78" s="1"/>
      <c r="AB78" s="1"/>
    </row>
    <row r="79" spans="2:28" x14ac:dyDescent="0.5">
      <c r="B79" s="6"/>
      <c r="C79" s="1"/>
      <c r="D79" s="1"/>
      <c r="E79" s="1"/>
      <c r="F79" s="1"/>
      <c r="G79" s="1"/>
      <c r="H79" s="1"/>
      <c r="M79" s="110"/>
      <c r="N79" s="6"/>
      <c r="O79" s="1"/>
      <c r="P79" s="1"/>
      <c r="Q79" s="1"/>
      <c r="R79" s="1"/>
      <c r="X79" s="6"/>
      <c r="Y79" s="1"/>
      <c r="Z79" s="1"/>
      <c r="AA79" s="1"/>
      <c r="AB79" s="1"/>
    </row>
    <row r="80" spans="2:28" x14ac:dyDescent="0.5">
      <c r="B80" s="6"/>
      <c r="C80" s="1"/>
      <c r="D80" s="1"/>
      <c r="E80" s="1"/>
      <c r="F80" s="1"/>
      <c r="G80" s="1"/>
      <c r="H80" s="1"/>
      <c r="M80" s="110"/>
      <c r="N80" s="6"/>
      <c r="O80" s="1"/>
      <c r="P80" s="1"/>
      <c r="Q80" s="1"/>
      <c r="R80" s="1"/>
      <c r="X80" s="6"/>
      <c r="Y80" s="1"/>
      <c r="Z80" s="1"/>
      <c r="AA80" s="1"/>
      <c r="AB80" s="1"/>
    </row>
    <row r="81" spans="2:28" x14ac:dyDescent="0.5">
      <c r="B81" s="6"/>
      <c r="C81" s="1"/>
      <c r="D81" s="1"/>
      <c r="E81" s="1"/>
      <c r="F81" s="1"/>
      <c r="G81" s="1"/>
      <c r="H81" s="1"/>
      <c r="M81" s="110"/>
      <c r="N81" s="6"/>
      <c r="O81" s="1"/>
      <c r="P81" s="1"/>
      <c r="Q81" s="1"/>
      <c r="R81" s="1"/>
      <c r="X81" s="6"/>
      <c r="Y81" s="1"/>
      <c r="Z81" s="1"/>
      <c r="AA81" s="1"/>
      <c r="AB81" s="1"/>
    </row>
    <row r="82" spans="2:28" x14ac:dyDescent="0.5">
      <c r="B82" s="6"/>
      <c r="C82" s="1"/>
      <c r="D82" s="1"/>
      <c r="E82" s="1"/>
      <c r="F82" s="1"/>
      <c r="G82" s="1"/>
      <c r="H82" s="1"/>
      <c r="M82" s="110"/>
      <c r="N82" s="6"/>
      <c r="O82" s="1"/>
      <c r="P82" s="1"/>
      <c r="Q82" s="1"/>
      <c r="R82" s="1"/>
      <c r="X82" s="6"/>
      <c r="Y82" s="1"/>
      <c r="Z82" s="1"/>
      <c r="AA82" s="1"/>
      <c r="AB82" s="1"/>
    </row>
    <row r="83" spans="2:28" x14ac:dyDescent="0.5">
      <c r="B83" s="6"/>
      <c r="C83" s="1"/>
      <c r="D83" s="1"/>
      <c r="E83" s="1"/>
      <c r="F83" s="1"/>
      <c r="G83" s="1"/>
      <c r="H83" s="1"/>
      <c r="M83" s="110"/>
      <c r="N83" s="6"/>
      <c r="O83" s="1"/>
      <c r="P83" s="1"/>
      <c r="Q83" s="1"/>
      <c r="R83" s="1"/>
      <c r="X83" s="6"/>
      <c r="Y83" s="1"/>
      <c r="Z83" s="1"/>
      <c r="AA83" s="1"/>
      <c r="AB83" s="1"/>
    </row>
    <row r="84" spans="2:28" x14ac:dyDescent="0.5">
      <c r="B84" s="6"/>
      <c r="C84" s="1"/>
      <c r="D84" s="1"/>
      <c r="E84" s="1"/>
      <c r="F84" s="1"/>
      <c r="G84" s="1"/>
      <c r="H84" s="1"/>
      <c r="M84" s="110"/>
      <c r="N84" s="6"/>
      <c r="O84" s="1"/>
      <c r="P84" s="1"/>
      <c r="Q84" s="1"/>
      <c r="R84" s="1"/>
      <c r="X84" s="6"/>
      <c r="Y84" s="1"/>
      <c r="Z84" s="1"/>
      <c r="AA84" s="1"/>
      <c r="AB84" s="1"/>
    </row>
    <row r="85" spans="2:28" x14ac:dyDescent="0.5">
      <c r="B85" s="6"/>
      <c r="C85" s="1"/>
      <c r="D85" s="1"/>
      <c r="E85" s="1"/>
      <c r="F85" s="1"/>
      <c r="G85" s="1"/>
      <c r="H85" s="1"/>
      <c r="M85" s="110"/>
      <c r="N85" s="6"/>
      <c r="O85" s="1"/>
      <c r="P85" s="1"/>
      <c r="Q85" s="1"/>
      <c r="R85" s="1"/>
      <c r="X85" s="6"/>
      <c r="Y85" s="1"/>
      <c r="Z85" s="1"/>
      <c r="AA85" s="1"/>
      <c r="AB85" s="1"/>
    </row>
    <row r="86" spans="2:28" x14ac:dyDescent="0.5">
      <c r="B86" s="6"/>
      <c r="C86" s="1"/>
      <c r="D86" s="1"/>
      <c r="E86" s="1"/>
      <c r="F86" s="1"/>
      <c r="G86" s="1"/>
      <c r="H86" s="1"/>
      <c r="M86" s="110"/>
      <c r="N86" s="6"/>
      <c r="O86" s="1"/>
      <c r="P86" s="1"/>
      <c r="Q86" s="1"/>
      <c r="R86" s="1"/>
      <c r="X86" s="6"/>
      <c r="Y86" s="1"/>
      <c r="Z86" s="1"/>
      <c r="AA86" s="1"/>
      <c r="AB86" s="1"/>
    </row>
    <row r="87" spans="2:28" x14ac:dyDescent="0.5">
      <c r="B87" s="6"/>
      <c r="C87" s="1"/>
      <c r="D87" s="1"/>
      <c r="E87" s="1"/>
      <c r="F87" s="1"/>
      <c r="G87" s="1"/>
      <c r="H87" s="1"/>
      <c r="M87" s="110"/>
      <c r="N87" s="6"/>
      <c r="O87" s="1"/>
      <c r="P87" s="1"/>
      <c r="Q87" s="1"/>
      <c r="R87" s="1"/>
      <c r="X87" s="6"/>
      <c r="Y87" s="1"/>
      <c r="Z87" s="1"/>
      <c r="AA87" s="1"/>
      <c r="AB87" s="1"/>
    </row>
    <row r="88" spans="2:28" x14ac:dyDescent="0.5">
      <c r="B88" s="6"/>
      <c r="C88" s="1"/>
      <c r="D88" s="1"/>
      <c r="E88" s="1"/>
      <c r="F88" s="1"/>
      <c r="G88" s="1"/>
      <c r="H88" s="1"/>
      <c r="M88" s="110"/>
      <c r="N88" s="6"/>
      <c r="O88" s="1"/>
      <c r="P88" s="1"/>
      <c r="Q88" s="1"/>
      <c r="R88" s="1"/>
      <c r="X88" s="6"/>
      <c r="Y88" s="1"/>
      <c r="Z88" s="1"/>
      <c r="AA88" s="1"/>
      <c r="AB88" s="1"/>
    </row>
    <row r="89" spans="2:28" x14ac:dyDescent="0.5">
      <c r="B89" s="6"/>
      <c r="C89" s="1"/>
      <c r="D89" s="1"/>
      <c r="E89" s="1"/>
      <c r="F89" s="1"/>
      <c r="G89" s="1"/>
      <c r="H89" s="1"/>
      <c r="M89" s="110"/>
      <c r="N89" s="6"/>
      <c r="O89" s="1"/>
      <c r="P89" s="1"/>
      <c r="Q89" s="1"/>
      <c r="R89" s="1"/>
      <c r="X89" s="6"/>
      <c r="Y89" s="1"/>
      <c r="Z89" s="1"/>
      <c r="AA89" s="1"/>
      <c r="AB89" s="1"/>
    </row>
    <row r="90" spans="2:28" x14ac:dyDescent="0.5">
      <c r="B90" s="6"/>
      <c r="C90" s="1"/>
      <c r="D90" s="1"/>
      <c r="E90" s="1"/>
      <c r="F90" s="1"/>
      <c r="G90" s="1"/>
      <c r="H90" s="1"/>
      <c r="M90" s="110"/>
      <c r="N90" s="6"/>
      <c r="O90" s="1"/>
      <c r="P90" s="1"/>
      <c r="Q90" s="1"/>
      <c r="R90" s="1"/>
      <c r="X90" s="6"/>
      <c r="Y90" s="1"/>
      <c r="Z90" s="1"/>
      <c r="AA90" s="1"/>
      <c r="AB90" s="1"/>
    </row>
    <row r="91" spans="2:28" x14ac:dyDescent="0.5">
      <c r="B91" s="6"/>
      <c r="C91" s="1"/>
      <c r="D91" s="1"/>
      <c r="E91" s="1"/>
      <c r="F91" s="1"/>
      <c r="G91" s="1"/>
      <c r="H91" s="1"/>
      <c r="M91" s="110"/>
      <c r="N91" s="6"/>
      <c r="O91" s="1"/>
      <c r="P91" s="1"/>
      <c r="Q91" s="1"/>
      <c r="R91" s="1"/>
      <c r="X91" s="6"/>
      <c r="Y91" s="1"/>
      <c r="Z91" s="1"/>
      <c r="AA91" s="1"/>
      <c r="AB91" s="1"/>
    </row>
    <row r="92" spans="2:28" x14ac:dyDescent="0.5">
      <c r="B92" s="6"/>
      <c r="C92" s="1"/>
      <c r="D92" s="1"/>
      <c r="E92" s="1"/>
      <c r="F92" s="1"/>
      <c r="G92" s="1"/>
      <c r="H92" s="1"/>
      <c r="M92" s="110"/>
      <c r="N92" s="6"/>
      <c r="O92" s="1"/>
      <c r="P92" s="1"/>
      <c r="Q92" s="1"/>
      <c r="R92" s="1"/>
      <c r="X92" s="6"/>
      <c r="Y92" s="1"/>
      <c r="Z92" s="1"/>
      <c r="AA92" s="1"/>
      <c r="AB92" s="1"/>
    </row>
    <row r="93" spans="2:28" x14ac:dyDescent="0.5">
      <c r="B93" s="6"/>
      <c r="C93" s="1"/>
      <c r="D93" s="1"/>
      <c r="E93" s="1"/>
      <c r="F93" s="1"/>
      <c r="G93" s="1"/>
      <c r="H93" s="1"/>
      <c r="M93" s="110"/>
      <c r="N93" s="6"/>
      <c r="O93" s="1"/>
      <c r="P93" s="1"/>
      <c r="Q93" s="1"/>
      <c r="R93" s="1"/>
      <c r="X93" s="6"/>
      <c r="Y93" s="1"/>
      <c r="Z93" s="1"/>
      <c r="AA93" s="1"/>
      <c r="AB93" s="1"/>
    </row>
    <row r="94" spans="2:28" x14ac:dyDescent="0.5">
      <c r="B94" s="6"/>
      <c r="C94" s="1"/>
      <c r="D94" s="1"/>
      <c r="E94" s="1"/>
      <c r="F94" s="1"/>
      <c r="G94" s="1"/>
      <c r="H94" s="1"/>
      <c r="M94" s="110"/>
      <c r="N94" s="6"/>
      <c r="O94" s="1"/>
      <c r="P94" s="1"/>
      <c r="Q94" s="1"/>
      <c r="R94" s="1"/>
      <c r="X94" s="6"/>
      <c r="Y94" s="1"/>
      <c r="Z94" s="1"/>
      <c r="AA94" s="1"/>
      <c r="AB94" s="1"/>
    </row>
    <row r="95" spans="2:28" x14ac:dyDescent="0.5">
      <c r="B95" s="6"/>
      <c r="C95" s="1"/>
      <c r="D95" s="1"/>
      <c r="E95" s="1"/>
      <c r="F95" s="1"/>
      <c r="G95" s="1"/>
      <c r="H95" s="1"/>
      <c r="M95" s="110"/>
      <c r="N95" s="6"/>
      <c r="O95" s="1"/>
      <c r="P95" s="1"/>
      <c r="Q95" s="1"/>
      <c r="R95" s="1"/>
      <c r="X95" s="6"/>
      <c r="Y95" s="1"/>
      <c r="Z95" s="1"/>
      <c r="AA95" s="1"/>
      <c r="AB95" s="1"/>
    </row>
    <row r="96" spans="2:28" x14ac:dyDescent="0.5">
      <c r="B96" s="6"/>
      <c r="C96" s="1"/>
      <c r="D96" s="1"/>
      <c r="E96" s="1"/>
      <c r="F96" s="1"/>
      <c r="G96" s="1"/>
      <c r="H96" s="1"/>
      <c r="M96" s="110"/>
      <c r="N96" s="6"/>
      <c r="O96" s="1"/>
      <c r="P96" s="1"/>
      <c r="Q96" s="1"/>
      <c r="R96" s="1"/>
      <c r="X96" s="6"/>
      <c r="Y96" s="1"/>
      <c r="Z96" s="1"/>
      <c r="AA96" s="1"/>
      <c r="AB96" s="1"/>
    </row>
    <row r="97" spans="2:28" x14ac:dyDescent="0.5">
      <c r="B97" s="6"/>
      <c r="C97" s="1"/>
      <c r="D97" s="1"/>
      <c r="E97" s="1"/>
      <c r="F97" s="1"/>
      <c r="G97" s="1"/>
      <c r="H97" s="1"/>
      <c r="M97" s="110"/>
      <c r="N97" s="6"/>
      <c r="O97" s="1"/>
      <c r="P97" s="1"/>
      <c r="Q97" s="1"/>
      <c r="R97" s="1"/>
      <c r="X97" s="6"/>
      <c r="Y97" s="1"/>
      <c r="Z97" s="1"/>
      <c r="AA97" s="1"/>
      <c r="AB97" s="1"/>
    </row>
    <row r="98" spans="2:28" x14ac:dyDescent="0.5">
      <c r="B98" s="6"/>
      <c r="C98" s="1"/>
      <c r="D98" s="1"/>
      <c r="E98" s="1"/>
      <c r="F98" s="1"/>
      <c r="G98" s="1"/>
      <c r="H98" s="1"/>
      <c r="M98" s="110"/>
      <c r="N98" s="6"/>
      <c r="O98" s="1"/>
      <c r="P98" s="1"/>
      <c r="Q98" s="1"/>
      <c r="R98" s="1"/>
      <c r="X98" s="6"/>
      <c r="Y98" s="1"/>
      <c r="Z98" s="1"/>
      <c r="AA98" s="1"/>
      <c r="AB98" s="1"/>
    </row>
    <row r="99" spans="2:28" x14ac:dyDescent="0.5">
      <c r="B99" s="6"/>
      <c r="C99" s="1"/>
      <c r="D99" s="1"/>
      <c r="E99" s="1"/>
      <c r="F99" s="1"/>
      <c r="G99" s="1"/>
      <c r="H99" s="1"/>
      <c r="M99" s="110"/>
      <c r="N99" s="6"/>
      <c r="O99" s="1"/>
      <c r="P99" s="1"/>
      <c r="Q99" s="1"/>
      <c r="R99" s="1"/>
      <c r="X99" s="6"/>
      <c r="Y99" s="1"/>
      <c r="Z99" s="1"/>
      <c r="AA99" s="1"/>
      <c r="AB99" s="1"/>
    </row>
    <row r="100" spans="2:28" x14ac:dyDescent="0.5">
      <c r="B100" s="6"/>
      <c r="C100" s="1"/>
      <c r="D100" s="1"/>
      <c r="E100" s="1"/>
      <c r="F100" s="1"/>
      <c r="G100" s="1"/>
      <c r="H100" s="1"/>
      <c r="M100" s="110"/>
      <c r="N100" s="6"/>
      <c r="O100" s="1"/>
      <c r="P100" s="1"/>
      <c r="Q100" s="1"/>
      <c r="R100" s="1"/>
      <c r="X100" s="6"/>
      <c r="Y100" s="1"/>
      <c r="Z100" s="1"/>
      <c r="AA100" s="1"/>
      <c r="AB100" s="1"/>
    </row>
    <row r="101" spans="2:28" x14ac:dyDescent="0.5">
      <c r="B101" s="6"/>
      <c r="C101" s="1"/>
      <c r="D101" s="1"/>
      <c r="E101" s="1"/>
      <c r="F101" s="1"/>
      <c r="G101" s="1"/>
      <c r="H101" s="1"/>
      <c r="M101" s="110"/>
      <c r="N101" s="6"/>
      <c r="O101" s="1"/>
      <c r="P101" s="1"/>
      <c r="Q101" s="1"/>
      <c r="R101" s="1"/>
      <c r="X101" s="6"/>
      <c r="Y101" s="1"/>
      <c r="Z101" s="1"/>
      <c r="AA101" s="1"/>
      <c r="AB101" s="1"/>
    </row>
    <row r="102" spans="2:28" x14ac:dyDescent="0.5">
      <c r="B102" s="6"/>
      <c r="C102" s="1"/>
      <c r="D102" s="1"/>
      <c r="E102" s="1"/>
      <c r="F102" s="1"/>
      <c r="G102" s="1"/>
      <c r="H102" s="1"/>
      <c r="M102" s="110"/>
      <c r="N102" s="6"/>
      <c r="O102" s="1"/>
      <c r="P102" s="1"/>
      <c r="Q102" s="1"/>
      <c r="R102" s="1"/>
      <c r="X102" s="6"/>
      <c r="Y102" s="1"/>
      <c r="Z102" s="1"/>
      <c r="AA102" s="1"/>
      <c r="AB102" s="1"/>
    </row>
    <row r="103" spans="2:28" x14ac:dyDescent="0.5">
      <c r="B103" s="6"/>
      <c r="C103" s="1"/>
      <c r="D103" s="1"/>
      <c r="E103" s="1"/>
      <c r="F103" s="1"/>
      <c r="G103" s="1"/>
      <c r="H103" s="1"/>
      <c r="M103" s="110"/>
      <c r="N103" s="6"/>
      <c r="O103" s="1"/>
      <c r="P103" s="1"/>
      <c r="Q103" s="1"/>
      <c r="R103" s="1"/>
      <c r="X103" s="6"/>
      <c r="Y103" s="1"/>
      <c r="Z103" s="1"/>
      <c r="AA103" s="1"/>
      <c r="AB103" s="1"/>
    </row>
    <row r="104" spans="2:28" x14ac:dyDescent="0.5">
      <c r="B104" s="6"/>
      <c r="C104" s="1"/>
      <c r="D104" s="1"/>
      <c r="E104" s="1"/>
      <c r="F104" s="1"/>
      <c r="G104" s="1"/>
      <c r="H104" s="1"/>
      <c r="M104" s="110"/>
      <c r="N104" s="6"/>
      <c r="O104" s="1"/>
      <c r="P104" s="1"/>
      <c r="Q104" s="1"/>
      <c r="R104" s="1"/>
      <c r="X104" s="6"/>
      <c r="Y104" s="1"/>
      <c r="Z104" s="1"/>
      <c r="AA104" s="1"/>
      <c r="AB104" s="1"/>
    </row>
    <row r="105" spans="2:28" x14ac:dyDescent="0.5">
      <c r="B105" s="6"/>
      <c r="C105" s="1"/>
      <c r="D105" s="1"/>
      <c r="E105" s="1"/>
      <c r="F105" s="1"/>
      <c r="G105" s="1"/>
      <c r="H105" s="1"/>
      <c r="M105" s="110"/>
      <c r="N105" s="6"/>
      <c r="O105" s="1"/>
      <c r="P105" s="1"/>
      <c r="Q105" s="1"/>
      <c r="R105" s="1"/>
      <c r="X105" s="6"/>
      <c r="Y105" s="1"/>
      <c r="Z105" s="1"/>
      <c r="AA105" s="1"/>
      <c r="AB105" s="1"/>
    </row>
    <row r="106" spans="2:28" x14ac:dyDescent="0.5">
      <c r="B106" s="6"/>
      <c r="C106" s="1"/>
      <c r="D106" s="1"/>
      <c r="E106" s="1"/>
      <c r="F106" s="1"/>
      <c r="G106" s="1"/>
      <c r="H106" s="1"/>
      <c r="M106" s="110"/>
      <c r="N106" s="6"/>
      <c r="O106" s="1"/>
      <c r="P106" s="1"/>
      <c r="Q106" s="1"/>
      <c r="R106" s="1"/>
      <c r="X106" s="6"/>
      <c r="Y106" s="1"/>
      <c r="Z106" s="1"/>
      <c r="AA106" s="1"/>
      <c r="AB106" s="1"/>
    </row>
    <row r="107" spans="2:28" x14ac:dyDescent="0.5">
      <c r="B107" s="6"/>
      <c r="C107" s="1"/>
      <c r="D107" s="1"/>
      <c r="E107" s="1"/>
      <c r="F107" s="1"/>
      <c r="G107" s="1"/>
      <c r="H107" s="1"/>
      <c r="M107" s="110"/>
      <c r="N107" s="6"/>
      <c r="O107" s="1"/>
      <c r="P107" s="1"/>
      <c r="Q107" s="1"/>
      <c r="R107" s="1"/>
      <c r="X107" s="6"/>
      <c r="Y107" s="1"/>
      <c r="Z107" s="1"/>
      <c r="AA107" s="1"/>
      <c r="AB107" s="1"/>
    </row>
    <row r="108" spans="2:28" x14ac:dyDescent="0.5">
      <c r="B108" s="6"/>
      <c r="C108" s="1"/>
      <c r="D108" s="1"/>
      <c r="E108" s="1"/>
      <c r="F108" s="1"/>
      <c r="G108" s="1"/>
      <c r="H108" s="1"/>
      <c r="M108" s="110"/>
      <c r="N108" s="6"/>
      <c r="O108" s="1"/>
      <c r="P108" s="1"/>
      <c r="Q108" s="1"/>
      <c r="R108" s="1"/>
      <c r="X108" s="6"/>
      <c r="Y108" s="1"/>
      <c r="Z108" s="1"/>
      <c r="AA108" s="1"/>
      <c r="AB108" s="1"/>
    </row>
    <row r="109" spans="2:28" x14ac:dyDescent="0.5">
      <c r="B109" s="6"/>
      <c r="C109" s="1"/>
      <c r="D109" s="1"/>
      <c r="E109" s="1"/>
      <c r="F109" s="1"/>
      <c r="G109" s="1"/>
      <c r="H109" s="1"/>
      <c r="M109" s="110"/>
      <c r="N109" s="6"/>
      <c r="O109" s="1"/>
      <c r="P109" s="1"/>
      <c r="Q109" s="1"/>
      <c r="R109" s="1"/>
      <c r="X109" s="6"/>
      <c r="Y109" s="1"/>
      <c r="Z109" s="1"/>
      <c r="AA109" s="1"/>
      <c r="AB109" s="1"/>
    </row>
    <row r="110" spans="2:28" x14ac:dyDescent="0.5">
      <c r="B110" s="6"/>
      <c r="C110" s="1"/>
      <c r="D110" s="1"/>
      <c r="E110" s="1"/>
      <c r="F110" s="1"/>
      <c r="G110" s="1"/>
      <c r="H110" s="1"/>
      <c r="M110" s="110"/>
      <c r="N110" s="6"/>
      <c r="O110" s="1"/>
      <c r="P110" s="1"/>
      <c r="Q110" s="1"/>
      <c r="R110" s="1"/>
      <c r="X110" s="6"/>
      <c r="Y110" s="1"/>
      <c r="Z110" s="1"/>
      <c r="AA110" s="1"/>
      <c r="AB110" s="1"/>
    </row>
    <row r="111" spans="2:28" x14ac:dyDescent="0.5">
      <c r="B111" s="6"/>
      <c r="C111" s="1"/>
      <c r="D111" s="1"/>
      <c r="E111" s="1"/>
      <c r="F111" s="1"/>
      <c r="G111" s="1"/>
      <c r="H111" s="1"/>
      <c r="M111" s="110"/>
      <c r="N111" s="6"/>
      <c r="O111" s="1"/>
      <c r="P111" s="1"/>
      <c r="Q111" s="1"/>
      <c r="R111" s="1"/>
      <c r="X111" s="6"/>
      <c r="Y111" s="1"/>
      <c r="Z111" s="1"/>
      <c r="AA111" s="1"/>
      <c r="AB111" s="1"/>
    </row>
    <row r="112" spans="2:28" x14ac:dyDescent="0.5">
      <c r="B112" s="6"/>
      <c r="C112" s="1"/>
      <c r="D112" s="1"/>
      <c r="E112" s="1"/>
      <c r="F112" s="1"/>
      <c r="G112" s="1"/>
      <c r="H112" s="1"/>
      <c r="M112" s="110"/>
      <c r="N112" s="6"/>
      <c r="O112" s="1"/>
      <c r="P112" s="1"/>
      <c r="Q112" s="1"/>
      <c r="R112" s="1"/>
      <c r="X112" s="6"/>
      <c r="Y112" s="1"/>
      <c r="Z112" s="1"/>
      <c r="AA112" s="1"/>
      <c r="AB112" s="1"/>
    </row>
    <row r="113" spans="2:28" x14ac:dyDescent="0.5">
      <c r="B113" s="6"/>
      <c r="C113" s="1"/>
      <c r="D113" s="1"/>
      <c r="E113" s="1"/>
      <c r="F113" s="1"/>
      <c r="G113" s="1"/>
      <c r="H113" s="1"/>
      <c r="M113" s="110"/>
      <c r="N113" s="6"/>
      <c r="O113" s="1"/>
      <c r="P113" s="1"/>
      <c r="Q113" s="1"/>
      <c r="R113" s="1"/>
      <c r="X113" s="6"/>
      <c r="Y113" s="1"/>
      <c r="Z113" s="1"/>
      <c r="AA113" s="1"/>
      <c r="AB113" s="1"/>
    </row>
    <row r="114" spans="2:28" x14ac:dyDescent="0.5">
      <c r="B114" s="6"/>
      <c r="C114" s="1"/>
      <c r="D114" s="1"/>
      <c r="E114" s="1"/>
      <c r="F114" s="1"/>
      <c r="G114" s="1"/>
      <c r="H114" s="1"/>
      <c r="M114" s="110"/>
      <c r="N114" s="6"/>
      <c r="O114" s="1"/>
      <c r="P114" s="1"/>
      <c r="Q114" s="1"/>
      <c r="R114" s="1"/>
      <c r="X114" s="6"/>
      <c r="Y114" s="1"/>
      <c r="Z114" s="1"/>
      <c r="AA114" s="1"/>
      <c r="AB114" s="1"/>
    </row>
    <row r="115" spans="2:28" x14ac:dyDescent="0.5">
      <c r="B115" s="6"/>
      <c r="C115" s="1"/>
      <c r="D115" s="1"/>
      <c r="E115" s="1"/>
      <c r="F115" s="1"/>
      <c r="G115" s="1"/>
      <c r="H115" s="1"/>
      <c r="M115" s="110"/>
      <c r="N115" s="6"/>
      <c r="O115" s="1"/>
      <c r="P115" s="1"/>
      <c r="Q115" s="1"/>
      <c r="R115" s="1"/>
      <c r="X115" s="6"/>
      <c r="Y115" s="1"/>
      <c r="Z115" s="1"/>
      <c r="AA115" s="1"/>
      <c r="AB115" s="1"/>
    </row>
    <row r="116" spans="2:28" x14ac:dyDescent="0.5">
      <c r="B116" s="6"/>
      <c r="C116" s="1"/>
      <c r="D116" s="1"/>
      <c r="E116" s="1"/>
      <c r="F116" s="1"/>
      <c r="G116" s="1"/>
      <c r="H116" s="1"/>
      <c r="M116" s="110"/>
      <c r="N116" s="6"/>
      <c r="O116" s="1"/>
      <c r="P116" s="1"/>
      <c r="Q116" s="1"/>
      <c r="R116" s="1"/>
      <c r="X116" s="6"/>
      <c r="Y116" s="1"/>
      <c r="Z116" s="1"/>
      <c r="AA116" s="1"/>
      <c r="AB116" s="1"/>
    </row>
    <row r="117" spans="2:28" x14ac:dyDescent="0.5">
      <c r="B117" s="6"/>
      <c r="C117" s="1"/>
      <c r="D117" s="1"/>
      <c r="E117" s="1"/>
      <c r="F117" s="1"/>
      <c r="G117" s="1"/>
      <c r="H117" s="1"/>
      <c r="M117" s="110"/>
      <c r="N117" s="6"/>
      <c r="O117" s="1"/>
      <c r="P117" s="1"/>
      <c r="Q117" s="1"/>
      <c r="R117" s="1"/>
      <c r="X117" s="6"/>
      <c r="Y117" s="1"/>
      <c r="Z117" s="1"/>
      <c r="AA117" s="1"/>
      <c r="AB117" s="1"/>
    </row>
    <row r="118" spans="2:28" x14ac:dyDescent="0.5">
      <c r="B118" s="6"/>
      <c r="C118" s="1"/>
      <c r="D118" s="1"/>
      <c r="E118" s="1"/>
      <c r="F118" s="1"/>
      <c r="G118" s="1"/>
      <c r="H118" s="1"/>
      <c r="M118" s="110"/>
      <c r="N118" s="6"/>
      <c r="O118" s="1"/>
      <c r="P118" s="1"/>
      <c r="Q118" s="1"/>
      <c r="R118" s="1"/>
      <c r="X118" s="6"/>
      <c r="Y118" s="1"/>
      <c r="Z118" s="1"/>
      <c r="AA118" s="1"/>
      <c r="AB118" s="1"/>
    </row>
    <row r="119" spans="2:28" x14ac:dyDescent="0.5">
      <c r="B119" s="6"/>
      <c r="C119" s="1"/>
      <c r="D119" s="1"/>
      <c r="E119" s="1"/>
      <c r="F119" s="1"/>
      <c r="G119" s="1"/>
      <c r="H119" s="1"/>
      <c r="M119" s="110"/>
      <c r="N119" s="6"/>
      <c r="O119" s="1"/>
      <c r="P119" s="1"/>
      <c r="Q119" s="1"/>
      <c r="R119" s="1"/>
      <c r="X119" s="6"/>
      <c r="Y119" s="1"/>
      <c r="Z119" s="1"/>
      <c r="AA119" s="1"/>
      <c r="AB119" s="1"/>
    </row>
    <row r="120" spans="2:28" x14ac:dyDescent="0.5">
      <c r="B120" s="6"/>
      <c r="C120" s="1"/>
      <c r="D120" s="1"/>
      <c r="E120" s="1"/>
      <c r="F120" s="1"/>
      <c r="G120" s="1"/>
      <c r="H120" s="1"/>
      <c r="M120" s="110"/>
      <c r="N120" s="6"/>
      <c r="O120" s="1"/>
      <c r="P120" s="1"/>
      <c r="Q120" s="1"/>
      <c r="R120" s="1"/>
      <c r="X120" s="6"/>
      <c r="Y120" s="1"/>
      <c r="Z120" s="1"/>
      <c r="AA120" s="1"/>
      <c r="AB120" s="1"/>
    </row>
    <row r="121" spans="2:28" x14ac:dyDescent="0.5">
      <c r="B121" s="6"/>
      <c r="C121" s="1"/>
      <c r="D121" s="1"/>
      <c r="E121" s="1"/>
      <c r="F121" s="1"/>
      <c r="G121" s="1"/>
      <c r="H121" s="1"/>
      <c r="M121" s="110"/>
      <c r="N121" s="6"/>
      <c r="O121" s="1"/>
      <c r="P121" s="1"/>
      <c r="Q121" s="1"/>
      <c r="R121" s="1"/>
      <c r="X121" s="6"/>
      <c r="Y121" s="1"/>
      <c r="Z121" s="1"/>
      <c r="AA121" s="1"/>
      <c r="AB121" s="1"/>
    </row>
    <row r="122" spans="2:28" x14ac:dyDescent="0.5">
      <c r="B122" s="6"/>
      <c r="C122" s="1"/>
      <c r="D122" s="1"/>
      <c r="E122" s="1"/>
      <c r="F122" s="1"/>
      <c r="G122" s="1"/>
      <c r="H122" s="1"/>
      <c r="M122" s="110"/>
      <c r="N122" s="6"/>
      <c r="O122" s="1"/>
      <c r="P122" s="1"/>
      <c r="Q122" s="1"/>
      <c r="R122" s="1"/>
      <c r="X122" s="6"/>
      <c r="Y122" s="1"/>
      <c r="Z122" s="1"/>
      <c r="AA122" s="1"/>
      <c r="AB122" s="1"/>
    </row>
    <row r="123" spans="2:28" x14ac:dyDescent="0.5">
      <c r="B123" s="6"/>
      <c r="C123" s="1"/>
      <c r="D123" s="1"/>
      <c r="E123" s="1"/>
      <c r="F123" s="1"/>
      <c r="G123" s="1"/>
      <c r="H123" s="1"/>
      <c r="M123" s="110"/>
      <c r="N123" s="6"/>
      <c r="O123" s="1"/>
      <c r="P123" s="1"/>
      <c r="Q123" s="1"/>
      <c r="R123" s="1"/>
      <c r="X123" s="6"/>
      <c r="Y123" s="1"/>
      <c r="Z123" s="1"/>
      <c r="AA123" s="1"/>
      <c r="AB123" s="1"/>
    </row>
    <row r="124" spans="2:28" x14ac:dyDescent="0.5">
      <c r="B124" s="6"/>
      <c r="C124" s="1"/>
      <c r="D124" s="1"/>
      <c r="E124" s="1"/>
      <c r="F124" s="1"/>
      <c r="G124" s="1"/>
      <c r="H124" s="1"/>
      <c r="M124" s="110"/>
      <c r="N124" s="6"/>
      <c r="O124" s="1"/>
      <c r="P124" s="1"/>
      <c r="Q124" s="1"/>
      <c r="R124" s="1"/>
      <c r="X124" s="6"/>
      <c r="Y124" s="1"/>
      <c r="Z124" s="1"/>
      <c r="AA124" s="1"/>
      <c r="AB124" s="1"/>
    </row>
    <row r="125" spans="2:28" x14ac:dyDescent="0.5">
      <c r="B125" s="6"/>
      <c r="C125" s="1"/>
      <c r="D125" s="1"/>
      <c r="E125" s="1"/>
      <c r="F125" s="1"/>
      <c r="G125" s="1"/>
      <c r="H125" s="1"/>
      <c r="M125" s="110"/>
      <c r="N125" s="6"/>
      <c r="O125" s="1"/>
      <c r="P125" s="1"/>
      <c r="Q125" s="1"/>
      <c r="R125" s="1"/>
      <c r="X125" s="6"/>
      <c r="Y125" s="1"/>
      <c r="Z125" s="1"/>
      <c r="AA125" s="1"/>
      <c r="AB125" s="1"/>
    </row>
    <row r="126" spans="2:28" x14ac:dyDescent="0.5">
      <c r="B126" s="6"/>
      <c r="C126" s="1"/>
      <c r="D126" s="1"/>
      <c r="E126" s="1"/>
      <c r="F126" s="1"/>
      <c r="G126" s="1"/>
      <c r="H126" s="1"/>
      <c r="M126" s="110"/>
      <c r="N126" s="6"/>
      <c r="O126" s="1"/>
      <c r="P126" s="1"/>
      <c r="Q126" s="1"/>
      <c r="R126" s="1"/>
      <c r="X126" s="6"/>
      <c r="Y126" s="1"/>
      <c r="Z126" s="1"/>
      <c r="AA126" s="1"/>
      <c r="AB126" s="1"/>
    </row>
    <row r="127" spans="2:28" x14ac:dyDescent="0.5">
      <c r="B127" s="6"/>
      <c r="C127" s="1"/>
      <c r="D127" s="1"/>
      <c r="E127" s="1"/>
      <c r="F127" s="1"/>
      <c r="G127" s="1"/>
      <c r="H127" s="1"/>
      <c r="M127" s="110"/>
      <c r="N127" s="6"/>
      <c r="O127" s="1"/>
      <c r="P127" s="1"/>
      <c r="Q127" s="1"/>
      <c r="R127" s="1"/>
      <c r="X127" s="6"/>
      <c r="Y127" s="1"/>
      <c r="Z127" s="1"/>
      <c r="AA127" s="1"/>
      <c r="AB127" s="1"/>
    </row>
    <row r="128" spans="2:28" x14ac:dyDescent="0.5">
      <c r="B128" s="6"/>
      <c r="C128" s="1"/>
      <c r="D128" s="1"/>
      <c r="E128" s="1"/>
      <c r="F128" s="1"/>
      <c r="G128" s="1"/>
      <c r="H128" s="1"/>
      <c r="M128" s="110"/>
      <c r="N128" s="6"/>
      <c r="O128" s="1"/>
      <c r="P128" s="1"/>
      <c r="Q128" s="1"/>
      <c r="R128" s="1"/>
      <c r="X128" s="6"/>
      <c r="Y128" s="1"/>
      <c r="Z128" s="1"/>
      <c r="AA128" s="1"/>
      <c r="AB128" s="1"/>
    </row>
    <row r="129" spans="2:28" x14ac:dyDescent="0.5">
      <c r="B129" s="6"/>
      <c r="C129" s="1"/>
      <c r="D129" s="1"/>
      <c r="E129" s="1"/>
      <c r="F129" s="1"/>
      <c r="G129" s="1"/>
      <c r="H129" s="1"/>
      <c r="M129" s="110"/>
      <c r="N129" s="6"/>
      <c r="O129" s="1"/>
      <c r="P129" s="1"/>
      <c r="Q129" s="1"/>
      <c r="R129" s="1"/>
      <c r="X129" s="6"/>
      <c r="Y129" s="1"/>
      <c r="Z129" s="1"/>
      <c r="AA129" s="1"/>
      <c r="AB129" s="1"/>
    </row>
    <row r="130" spans="2:28" x14ac:dyDescent="0.5">
      <c r="B130" s="6"/>
      <c r="C130" s="1"/>
      <c r="D130" s="1"/>
      <c r="E130" s="1"/>
      <c r="F130" s="1"/>
      <c r="G130" s="1"/>
      <c r="H130" s="1"/>
      <c r="M130" s="110"/>
      <c r="N130" s="6"/>
      <c r="O130" s="1"/>
      <c r="P130" s="1"/>
      <c r="Q130" s="1"/>
      <c r="R130" s="1"/>
      <c r="X130" s="6"/>
      <c r="Y130" s="1"/>
      <c r="Z130" s="1"/>
      <c r="AA130" s="1"/>
      <c r="AB130" s="1"/>
    </row>
    <row r="131" spans="2:28" x14ac:dyDescent="0.5">
      <c r="B131" s="6"/>
      <c r="C131" s="1"/>
      <c r="D131" s="1"/>
      <c r="E131" s="1"/>
      <c r="F131" s="1"/>
      <c r="G131" s="1"/>
      <c r="H131" s="1"/>
      <c r="M131" s="110"/>
      <c r="N131" s="6"/>
      <c r="O131" s="1"/>
      <c r="P131" s="1"/>
      <c r="Q131" s="1"/>
      <c r="R131" s="1"/>
      <c r="X131" s="6"/>
      <c r="Y131" s="1"/>
      <c r="Z131" s="1"/>
      <c r="AA131" s="1"/>
      <c r="AB131" s="1"/>
    </row>
    <row r="132" spans="2:28" x14ac:dyDescent="0.5">
      <c r="B132" s="6"/>
      <c r="C132" s="1"/>
      <c r="D132" s="1"/>
      <c r="E132" s="1"/>
      <c r="F132" s="1"/>
      <c r="G132" s="1"/>
      <c r="H132" s="1"/>
      <c r="M132" s="110"/>
      <c r="N132" s="6"/>
      <c r="O132" s="1"/>
      <c r="P132" s="1"/>
      <c r="Q132" s="1"/>
      <c r="R132" s="1"/>
      <c r="X132" s="6"/>
      <c r="Y132" s="1"/>
      <c r="Z132" s="1"/>
      <c r="AA132" s="1"/>
      <c r="AB132" s="1"/>
    </row>
    <row r="133" spans="2:28" x14ac:dyDescent="0.5">
      <c r="B133" s="6"/>
      <c r="C133" s="1"/>
      <c r="D133" s="1"/>
      <c r="E133" s="1"/>
      <c r="F133" s="1"/>
      <c r="G133" s="1"/>
      <c r="H133" s="1"/>
      <c r="M133" s="110"/>
      <c r="N133" s="6"/>
      <c r="O133" s="1"/>
      <c r="P133" s="1"/>
      <c r="Q133" s="1"/>
      <c r="R133" s="1"/>
      <c r="X133" s="6"/>
      <c r="Y133" s="1"/>
      <c r="Z133" s="1"/>
      <c r="AA133" s="1"/>
      <c r="AB133" s="1"/>
    </row>
    <row r="134" spans="2:28" x14ac:dyDescent="0.5">
      <c r="B134" s="6"/>
      <c r="C134" s="1"/>
      <c r="D134" s="1"/>
      <c r="E134" s="1"/>
      <c r="F134" s="1"/>
      <c r="G134" s="1"/>
      <c r="H134" s="1"/>
      <c r="M134" s="110"/>
      <c r="N134" s="6"/>
      <c r="O134" s="1"/>
      <c r="P134" s="1"/>
      <c r="Q134" s="1"/>
      <c r="R134" s="1"/>
      <c r="X134" s="6"/>
      <c r="Y134" s="1"/>
      <c r="Z134" s="1"/>
      <c r="AA134" s="1"/>
      <c r="AB134" s="1"/>
    </row>
    <row r="135" spans="2:28" x14ac:dyDescent="0.5">
      <c r="B135" s="6"/>
      <c r="C135" s="1"/>
      <c r="D135" s="1"/>
      <c r="E135" s="1"/>
      <c r="F135" s="1"/>
      <c r="G135" s="1"/>
      <c r="H135" s="1"/>
      <c r="M135" s="110"/>
      <c r="N135" s="6"/>
      <c r="O135" s="1"/>
      <c r="P135" s="1"/>
      <c r="Q135" s="1"/>
      <c r="R135" s="1"/>
      <c r="X135" s="6"/>
      <c r="Y135" s="1"/>
      <c r="Z135" s="1"/>
      <c r="AA135" s="1"/>
      <c r="AB135" s="1"/>
    </row>
    <row r="136" spans="2:28" x14ac:dyDescent="0.5">
      <c r="B136" s="6"/>
      <c r="C136" s="1"/>
      <c r="D136" s="1"/>
      <c r="E136" s="1"/>
      <c r="F136" s="1"/>
      <c r="G136" s="1"/>
      <c r="H136" s="1"/>
      <c r="M136" s="110"/>
      <c r="N136" s="6"/>
      <c r="O136" s="1"/>
      <c r="P136" s="1"/>
      <c r="Q136" s="1"/>
      <c r="R136" s="1"/>
      <c r="X136" s="6"/>
      <c r="Y136" s="1"/>
      <c r="Z136" s="1"/>
      <c r="AA136" s="1"/>
      <c r="AB136" s="1"/>
    </row>
    <row r="137" spans="2:28" x14ac:dyDescent="0.5">
      <c r="B137" s="6"/>
      <c r="C137" s="1"/>
      <c r="D137" s="1"/>
      <c r="E137" s="1"/>
      <c r="F137" s="1"/>
      <c r="G137" s="1"/>
      <c r="H137" s="1"/>
      <c r="M137" s="110"/>
      <c r="N137" s="6"/>
      <c r="O137" s="1"/>
      <c r="P137" s="1"/>
      <c r="Q137" s="1"/>
      <c r="R137" s="1"/>
      <c r="X137" s="6"/>
      <c r="Y137" s="1"/>
      <c r="Z137" s="1"/>
      <c r="AA137" s="1"/>
      <c r="AB137" s="1"/>
    </row>
    <row r="138" spans="2:28" x14ac:dyDescent="0.5">
      <c r="B138" s="6"/>
      <c r="C138" s="1"/>
      <c r="D138" s="1"/>
      <c r="E138" s="1"/>
      <c r="F138" s="1"/>
      <c r="G138" s="1"/>
      <c r="H138" s="1"/>
      <c r="M138" s="110"/>
      <c r="N138" s="6"/>
      <c r="O138" s="1"/>
      <c r="P138" s="1"/>
      <c r="Q138" s="1"/>
      <c r="R138" s="1"/>
      <c r="X138" s="6"/>
      <c r="Y138" s="1"/>
      <c r="Z138" s="1"/>
      <c r="AA138" s="1"/>
      <c r="AB138" s="1"/>
    </row>
    <row r="139" spans="2:28" x14ac:dyDescent="0.5">
      <c r="B139" s="6"/>
      <c r="C139" s="1"/>
      <c r="D139" s="1"/>
      <c r="E139" s="1"/>
      <c r="F139" s="1"/>
      <c r="G139" s="1"/>
      <c r="H139" s="1"/>
      <c r="M139" s="110"/>
      <c r="N139" s="6"/>
      <c r="O139" s="1"/>
      <c r="P139" s="1"/>
      <c r="Q139" s="1"/>
      <c r="R139" s="1"/>
      <c r="X139" s="6"/>
      <c r="Y139" s="1"/>
      <c r="Z139" s="1"/>
      <c r="AA139" s="1"/>
      <c r="AB139" s="1"/>
    </row>
    <row r="140" spans="2:28" x14ac:dyDescent="0.5">
      <c r="B140" s="6"/>
      <c r="C140" s="1"/>
      <c r="D140" s="1"/>
      <c r="E140" s="1"/>
      <c r="F140" s="1"/>
      <c r="G140" s="1"/>
      <c r="H140" s="1"/>
      <c r="M140" s="110"/>
      <c r="N140" s="6"/>
      <c r="O140" s="1"/>
      <c r="P140" s="1"/>
      <c r="Q140" s="1"/>
      <c r="R140" s="1"/>
      <c r="X140" s="6"/>
      <c r="Y140" s="1"/>
      <c r="Z140" s="1"/>
      <c r="AA140" s="1"/>
      <c r="AB140" s="1"/>
    </row>
    <row r="141" spans="2:28" x14ac:dyDescent="0.5">
      <c r="B141" s="6"/>
      <c r="C141" s="1"/>
      <c r="D141" s="1"/>
      <c r="E141" s="1"/>
      <c r="F141" s="1"/>
      <c r="G141" s="1"/>
      <c r="H141" s="1"/>
      <c r="M141" s="110"/>
      <c r="N141" s="6"/>
      <c r="O141" s="1"/>
      <c r="P141" s="1"/>
      <c r="Q141" s="1"/>
      <c r="R141" s="1"/>
      <c r="X141" s="6"/>
      <c r="Y141" s="1"/>
      <c r="Z141" s="1"/>
      <c r="AA141" s="1"/>
      <c r="AB141" s="1"/>
    </row>
    <row r="142" spans="2:28" x14ac:dyDescent="0.5">
      <c r="B142" s="6"/>
      <c r="C142" s="1"/>
      <c r="D142" s="1"/>
      <c r="E142" s="1"/>
      <c r="F142" s="1"/>
      <c r="G142" s="1"/>
      <c r="H142" s="1"/>
      <c r="M142" s="110"/>
      <c r="N142" s="6"/>
      <c r="O142" s="1"/>
      <c r="P142" s="1"/>
      <c r="Q142" s="1"/>
      <c r="R142" s="1"/>
      <c r="X142" s="6"/>
      <c r="Y142" s="1"/>
      <c r="Z142" s="1"/>
      <c r="AA142" s="1"/>
      <c r="AB142" s="1"/>
    </row>
    <row r="143" spans="2:28" x14ac:dyDescent="0.5">
      <c r="B143" s="6"/>
      <c r="C143" s="1"/>
      <c r="D143" s="1"/>
      <c r="E143" s="1"/>
      <c r="F143" s="1"/>
      <c r="G143" s="1"/>
      <c r="H143" s="1"/>
      <c r="M143" s="110"/>
      <c r="N143" s="6"/>
      <c r="O143" s="1"/>
      <c r="P143" s="1"/>
      <c r="Q143" s="1"/>
      <c r="R143" s="1"/>
      <c r="X143" s="6"/>
      <c r="Y143" s="1"/>
      <c r="Z143" s="1"/>
      <c r="AA143" s="1"/>
      <c r="AB143" s="1"/>
    </row>
    <row r="144" spans="2:28" x14ac:dyDescent="0.5">
      <c r="B144" s="6"/>
      <c r="C144" s="1"/>
      <c r="D144" s="1"/>
      <c r="E144" s="1"/>
      <c r="F144" s="1"/>
      <c r="G144" s="1"/>
      <c r="H144" s="1"/>
      <c r="M144" s="110"/>
      <c r="N144" s="6"/>
      <c r="O144" s="1"/>
      <c r="P144" s="1"/>
      <c r="Q144" s="1"/>
      <c r="R144" s="1"/>
      <c r="X144" s="6"/>
      <c r="Y144" s="1"/>
      <c r="Z144" s="1"/>
      <c r="AA144" s="1"/>
      <c r="AB144" s="1"/>
    </row>
    <row r="145" spans="2:28" x14ac:dyDescent="0.5">
      <c r="B145" s="6"/>
      <c r="C145" s="1"/>
      <c r="D145" s="1"/>
      <c r="E145" s="1"/>
      <c r="F145" s="1"/>
      <c r="G145" s="1"/>
      <c r="H145" s="1"/>
      <c r="M145" s="110"/>
      <c r="N145" s="6"/>
      <c r="O145" s="1"/>
      <c r="P145" s="1"/>
      <c r="Q145" s="1"/>
      <c r="R145" s="1"/>
      <c r="X145" s="6"/>
      <c r="Y145" s="1"/>
      <c r="Z145" s="1"/>
      <c r="AA145" s="1"/>
      <c r="AB145" s="1"/>
    </row>
    <row r="146" spans="2:28" x14ac:dyDescent="0.5">
      <c r="B146" s="6"/>
      <c r="C146" s="1"/>
      <c r="D146" s="1"/>
      <c r="E146" s="1"/>
      <c r="F146" s="1"/>
      <c r="G146" s="1"/>
      <c r="H146" s="1"/>
      <c r="M146" s="110"/>
      <c r="N146" s="6"/>
      <c r="O146" s="1"/>
      <c r="P146" s="1"/>
      <c r="Q146" s="1"/>
      <c r="R146" s="1"/>
      <c r="X146" s="6"/>
      <c r="Y146" s="1"/>
      <c r="Z146" s="1"/>
      <c r="AA146" s="1"/>
      <c r="AB146" s="1"/>
    </row>
    <row r="147" spans="2:28" x14ac:dyDescent="0.5">
      <c r="B147" s="6"/>
      <c r="C147" s="1"/>
      <c r="D147" s="1"/>
      <c r="E147" s="1"/>
      <c r="F147" s="1"/>
      <c r="G147" s="1"/>
      <c r="H147" s="1"/>
      <c r="M147" s="110"/>
      <c r="N147" s="6"/>
      <c r="O147" s="1"/>
      <c r="P147" s="1"/>
      <c r="Q147" s="1"/>
      <c r="R147" s="1"/>
      <c r="X147" s="6"/>
      <c r="Y147" s="1"/>
      <c r="Z147" s="1"/>
      <c r="AA147" s="1"/>
      <c r="AB147" s="1"/>
    </row>
    <row r="148" spans="2:28" x14ac:dyDescent="0.5">
      <c r="B148" s="6"/>
      <c r="C148" s="1"/>
      <c r="D148" s="1"/>
      <c r="E148" s="1"/>
      <c r="F148" s="1"/>
      <c r="G148" s="1"/>
      <c r="H148" s="1"/>
      <c r="M148" s="110"/>
      <c r="N148" s="6"/>
      <c r="O148" s="1"/>
      <c r="P148" s="1"/>
      <c r="Q148" s="1"/>
      <c r="R148" s="1"/>
      <c r="X148" s="6"/>
      <c r="Y148" s="1"/>
      <c r="Z148" s="1"/>
      <c r="AA148" s="1"/>
      <c r="AB148" s="1"/>
    </row>
    <row r="149" spans="2:28" x14ac:dyDescent="0.5">
      <c r="B149" s="6"/>
      <c r="C149" s="1"/>
      <c r="D149" s="1"/>
      <c r="E149" s="1"/>
      <c r="F149" s="1"/>
      <c r="G149" s="1"/>
      <c r="H149" s="1"/>
      <c r="M149" s="110"/>
      <c r="N149" s="6"/>
      <c r="O149" s="1"/>
      <c r="P149" s="1"/>
      <c r="Q149" s="1"/>
      <c r="R149" s="1"/>
      <c r="X149" s="6"/>
      <c r="Y149" s="1"/>
      <c r="Z149" s="1"/>
      <c r="AA149" s="1"/>
      <c r="AB149" s="1"/>
    </row>
    <row r="150" spans="2:28" x14ac:dyDescent="0.5">
      <c r="B150" s="6"/>
      <c r="C150" s="1"/>
      <c r="D150" s="1"/>
      <c r="E150" s="1"/>
      <c r="F150" s="1"/>
      <c r="G150" s="1"/>
      <c r="H150" s="1"/>
      <c r="M150" s="110"/>
      <c r="N150" s="6"/>
      <c r="O150" s="1"/>
      <c r="P150" s="1"/>
      <c r="Q150" s="1"/>
      <c r="R150" s="1"/>
      <c r="X150" s="6"/>
      <c r="Y150" s="1"/>
      <c r="Z150" s="1"/>
      <c r="AA150" s="1"/>
      <c r="AB150" s="1"/>
    </row>
    <row r="151" spans="2:28" x14ac:dyDescent="0.5">
      <c r="B151" s="6"/>
      <c r="C151" s="1"/>
      <c r="D151" s="1"/>
      <c r="E151" s="1"/>
      <c r="F151" s="1"/>
      <c r="G151" s="1"/>
      <c r="H151" s="1"/>
      <c r="M151" s="110"/>
      <c r="N151" s="6"/>
      <c r="O151" s="1"/>
      <c r="P151" s="1"/>
      <c r="Q151" s="1"/>
      <c r="R151" s="1"/>
      <c r="X151" s="6"/>
      <c r="Y151" s="1"/>
      <c r="Z151" s="1"/>
      <c r="AA151" s="1"/>
      <c r="AB151" s="1"/>
    </row>
    <row r="152" spans="2:28" x14ac:dyDescent="0.5">
      <c r="B152" s="6"/>
      <c r="C152" s="1"/>
      <c r="D152" s="1"/>
      <c r="E152" s="1"/>
      <c r="F152" s="1"/>
      <c r="G152" s="1"/>
      <c r="H152" s="1"/>
      <c r="M152" s="110"/>
      <c r="N152" s="6"/>
      <c r="O152" s="1"/>
      <c r="P152" s="1"/>
      <c r="Q152" s="1"/>
      <c r="R152" s="1"/>
      <c r="X152" s="6"/>
      <c r="Y152" s="1"/>
      <c r="Z152" s="1"/>
      <c r="AA152" s="1"/>
      <c r="AB152" s="1"/>
    </row>
    <row r="153" spans="2:28" x14ac:dyDescent="0.5">
      <c r="B153" s="6"/>
      <c r="C153" s="1"/>
      <c r="D153" s="1"/>
      <c r="E153" s="1"/>
      <c r="F153" s="1"/>
      <c r="G153" s="1"/>
      <c r="H153" s="1"/>
      <c r="M153" s="110"/>
      <c r="N153" s="6"/>
      <c r="O153" s="1"/>
      <c r="P153" s="1"/>
      <c r="Q153" s="1"/>
      <c r="R153" s="1"/>
      <c r="X153" s="6"/>
      <c r="Y153" s="1"/>
      <c r="Z153" s="1"/>
      <c r="AA153" s="1"/>
      <c r="AB153" s="1"/>
    </row>
    <row r="154" spans="2:28" x14ac:dyDescent="0.5">
      <c r="B154" s="6"/>
      <c r="C154" s="1"/>
      <c r="D154" s="1"/>
      <c r="E154" s="1"/>
      <c r="F154" s="1"/>
      <c r="G154" s="1"/>
      <c r="H154" s="1"/>
      <c r="M154" s="110"/>
      <c r="N154" s="6"/>
      <c r="O154" s="1"/>
      <c r="P154" s="1"/>
      <c r="Q154" s="1"/>
      <c r="R154" s="1"/>
      <c r="X154" s="6"/>
      <c r="Y154" s="1"/>
      <c r="Z154" s="1"/>
      <c r="AA154" s="1"/>
      <c r="AB154" s="1"/>
    </row>
    <row r="155" spans="2:28" x14ac:dyDescent="0.5">
      <c r="B155" s="6"/>
      <c r="C155" s="1"/>
      <c r="D155" s="1"/>
      <c r="E155" s="1"/>
      <c r="F155" s="1"/>
      <c r="G155" s="1"/>
      <c r="H155" s="1"/>
      <c r="M155" s="110"/>
      <c r="N155" s="6"/>
      <c r="O155" s="1"/>
      <c r="P155" s="1"/>
      <c r="Q155" s="1"/>
      <c r="R155" s="1"/>
      <c r="X155" s="6"/>
      <c r="Y155" s="1"/>
      <c r="Z155" s="1"/>
      <c r="AA155" s="1"/>
      <c r="AB155" s="1"/>
    </row>
    <row r="156" spans="2:28" x14ac:dyDescent="0.5">
      <c r="B156" s="6"/>
      <c r="C156" s="1"/>
      <c r="D156" s="1"/>
      <c r="E156" s="1"/>
      <c r="F156" s="1"/>
      <c r="G156" s="1"/>
      <c r="H156" s="1"/>
      <c r="M156" s="110"/>
      <c r="N156" s="6"/>
      <c r="O156" s="1"/>
      <c r="P156" s="1"/>
      <c r="Q156" s="1"/>
      <c r="R156" s="1"/>
      <c r="X156" s="6"/>
      <c r="Y156" s="1"/>
      <c r="Z156" s="1"/>
      <c r="AA156" s="1"/>
      <c r="AB156" s="1"/>
    </row>
    <row r="157" spans="2:28" x14ac:dyDescent="0.5">
      <c r="B157" s="6"/>
      <c r="C157" s="1"/>
      <c r="D157" s="1"/>
      <c r="E157" s="1"/>
      <c r="F157" s="1"/>
      <c r="G157" s="1"/>
      <c r="H157" s="1"/>
      <c r="M157" s="110"/>
      <c r="N157" s="6"/>
      <c r="O157" s="1"/>
      <c r="P157" s="1"/>
      <c r="Q157" s="1"/>
      <c r="R157" s="1"/>
      <c r="X157" s="6"/>
      <c r="Y157" s="1"/>
      <c r="Z157" s="1"/>
      <c r="AA157" s="1"/>
      <c r="AB157" s="1"/>
    </row>
    <row r="158" spans="2:28" x14ac:dyDescent="0.5">
      <c r="B158" s="6"/>
      <c r="C158" s="1"/>
      <c r="D158" s="1"/>
      <c r="E158" s="1"/>
      <c r="F158" s="1"/>
      <c r="G158" s="1"/>
      <c r="H158" s="1"/>
      <c r="M158" s="110"/>
      <c r="N158" s="6"/>
      <c r="O158" s="1"/>
      <c r="P158" s="1"/>
      <c r="Q158" s="1"/>
      <c r="R158" s="1"/>
      <c r="X158" s="6"/>
      <c r="Y158" s="1"/>
      <c r="Z158" s="1"/>
      <c r="AA158" s="1"/>
      <c r="AB158" s="1"/>
    </row>
    <row r="159" spans="2:28" x14ac:dyDescent="0.5">
      <c r="B159" s="6"/>
      <c r="C159" s="1"/>
      <c r="D159" s="1"/>
      <c r="E159" s="1"/>
      <c r="F159" s="1"/>
      <c r="G159" s="1"/>
      <c r="H159" s="1"/>
      <c r="M159" s="110"/>
      <c r="N159" s="6"/>
      <c r="O159" s="1"/>
      <c r="P159" s="1"/>
      <c r="Q159" s="1"/>
      <c r="R159" s="1"/>
      <c r="X159" s="6"/>
      <c r="Y159" s="1"/>
      <c r="Z159" s="1"/>
      <c r="AA159" s="1"/>
      <c r="AB159" s="1"/>
    </row>
    <row r="160" spans="2:28" x14ac:dyDescent="0.5">
      <c r="B160" s="6"/>
      <c r="C160" s="1"/>
      <c r="D160" s="1"/>
      <c r="E160" s="1"/>
      <c r="F160" s="1"/>
      <c r="G160" s="1"/>
      <c r="H160" s="1"/>
      <c r="M160" s="110"/>
      <c r="N160" s="6"/>
      <c r="O160" s="1"/>
      <c r="P160" s="1"/>
      <c r="Q160" s="1"/>
      <c r="R160" s="1"/>
      <c r="X160" s="6"/>
      <c r="Y160" s="1"/>
      <c r="Z160" s="1"/>
      <c r="AA160" s="1"/>
      <c r="AB160" s="1"/>
    </row>
    <row r="161" spans="2:28" x14ac:dyDescent="0.5">
      <c r="B161" s="6"/>
      <c r="C161" s="1"/>
      <c r="D161" s="1"/>
      <c r="E161" s="1"/>
      <c r="F161" s="1"/>
      <c r="G161" s="1"/>
      <c r="H161" s="1"/>
      <c r="M161" s="110"/>
      <c r="N161" s="6"/>
      <c r="O161" s="1"/>
      <c r="P161" s="1"/>
      <c r="Q161" s="1"/>
      <c r="R161" s="1"/>
      <c r="X161" s="6"/>
      <c r="Y161" s="1"/>
      <c r="Z161" s="1"/>
      <c r="AA161" s="1"/>
      <c r="AB161" s="1"/>
    </row>
    <row r="162" spans="2:28" x14ac:dyDescent="0.5">
      <c r="B162" s="6"/>
      <c r="C162" s="1"/>
      <c r="D162" s="1"/>
      <c r="E162" s="1"/>
      <c r="F162" s="1"/>
      <c r="G162" s="1"/>
      <c r="H162" s="1"/>
      <c r="M162" s="110"/>
      <c r="N162" s="6"/>
      <c r="O162" s="1"/>
      <c r="P162" s="1"/>
      <c r="Q162" s="1"/>
      <c r="R162" s="1"/>
      <c r="X162" s="6"/>
      <c r="Y162" s="1"/>
      <c r="Z162" s="1"/>
      <c r="AA162" s="1"/>
      <c r="AB162" s="1"/>
    </row>
    <row r="163" spans="2:28" x14ac:dyDescent="0.5">
      <c r="B163" s="6"/>
      <c r="C163" s="1"/>
      <c r="D163" s="1"/>
      <c r="E163" s="1"/>
      <c r="F163" s="1"/>
      <c r="G163" s="1"/>
      <c r="H163" s="1"/>
      <c r="M163" s="110"/>
      <c r="N163" s="6"/>
      <c r="O163" s="1"/>
      <c r="P163" s="1"/>
      <c r="Q163" s="1"/>
      <c r="R163" s="1"/>
      <c r="X163" s="6"/>
      <c r="Y163" s="1"/>
      <c r="Z163" s="1"/>
      <c r="AA163" s="1"/>
      <c r="AB163" s="1"/>
    </row>
    <row r="164" spans="2:28" x14ac:dyDescent="0.5">
      <c r="B164" s="6"/>
      <c r="C164" s="1"/>
      <c r="D164" s="1"/>
      <c r="E164" s="1"/>
      <c r="F164" s="1"/>
      <c r="G164" s="1"/>
      <c r="H164" s="1"/>
      <c r="M164" s="110"/>
      <c r="N164" s="6"/>
      <c r="O164" s="1"/>
      <c r="P164" s="1"/>
      <c r="Q164" s="1"/>
      <c r="R164" s="1"/>
      <c r="X164" s="6"/>
      <c r="Y164" s="1"/>
      <c r="Z164" s="1"/>
      <c r="AA164" s="1"/>
      <c r="AB164" s="1"/>
    </row>
    <row r="165" spans="2:28" x14ac:dyDescent="0.5">
      <c r="B165" s="6"/>
      <c r="C165" s="1"/>
      <c r="D165" s="1"/>
      <c r="E165" s="1"/>
      <c r="F165" s="1"/>
      <c r="G165" s="1"/>
      <c r="H165" s="1"/>
      <c r="M165" s="110"/>
      <c r="N165" s="6"/>
      <c r="O165" s="1"/>
      <c r="P165" s="1"/>
      <c r="Q165" s="1"/>
      <c r="R165" s="1"/>
      <c r="X165" s="6"/>
      <c r="Y165" s="1"/>
      <c r="Z165" s="1"/>
      <c r="AA165" s="1"/>
      <c r="AB165" s="1"/>
    </row>
    <row r="166" spans="2:28" x14ac:dyDescent="0.5">
      <c r="B166" s="6"/>
      <c r="C166" s="1"/>
      <c r="D166" s="1"/>
      <c r="E166" s="1"/>
      <c r="F166" s="1"/>
      <c r="G166" s="1"/>
      <c r="H166" s="1"/>
      <c r="M166" s="110"/>
      <c r="N166" s="6"/>
      <c r="O166" s="1"/>
      <c r="P166" s="1"/>
      <c r="Q166" s="1"/>
      <c r="R166" s="1"/>
      <c r="X166" s="6"/>
      <c r="Y166" s="1"/>
      <c r="Z166" s="1"/>
      <c r="AA166" s="1"/>
      <c r="AB166" s="1"/>
    </row>
    <row r="167" spans="2:28" x14ac:dyDescent="0.5">
      <c r="B167" s="6"/>
      <c r="C167" s="1"/>
      <c r="D167" s="1"/>
      <c r="E167" s="1"/>
      <c r="F167" s="1"/>
      <c r="G167" s="1"/>
      <c r="H167" s="1"/>
      <c r="M167" s="110"/>
      <c r="N167" s="6"/>
      <c r="O167" s="1"/>
      <c r="P167" s="1"/>
      <c r="Q167" s="1"/>
      <c r="R167" s="1"/>
      <c r="X167" s="6"/>
      <c r="Y167" s="1"/>
      <c r="Z167" s="1"/>
      <c r="AA167" s="1"/>
      <c r="AB167" s="1"/>
    </row>
    <row r="168" spans="2:28" x14ac:dyDescent="0.5">
      <c r="B168" s="6"/>
      <c r="C168" s="1"/>
      <c r="D168" s="1"/>
      <c r="E168" s="1"/>
      <c r="F168" s="1"/>
      <c r="G168" s="1"/>
      <c r="H168" s="1"/>
      <c r="M168" s="110"/>
      <c r="N168" s="6"/>
      <c r="O168" s="1"/>
      <c r="P168" s="1"/>
      <c r="Q168" s="1"/>
      <c r="R168" s="1"/>
      <c r="X168" s="6"/>
      <c r="Y168" s="1"/>
      <c r="Z168" s="1"/>
      <c r="AA168" s="1"/>
      <c r="AB168" s="1"/>
    </row>
    <row r="169" spans="2:28" x14ac:dyDescent="0.5">
      <c r="B169" s="6"/>
      <c r="C169" s="1"/>
      <c r="D169" s="1"/>
      <c r="E169" s="1"/>
      <c r="F169" s="1"/>
      <c r="G169" s="1"/>
      <c r="H169" s="1"/>
      <c r="M169" s="110"/>
      <c r="N169" s="6"/>
      <c r="O169" s="1"/>
      <c r="P169" s="1"/>
      <c r="Q169" s="1"/>
      <c r="R169" s="1"/>
      <c r="X169" s="6"/>
      <c r="Y169" s="1"/>
      <c r="Z169" s="1"/>
      <c r="AA169" s="1"/>
      <c r="AB169" s="1"/>
    </row>
    <row r="170" spans="2:28" x14ac:dyDescent="0.5">
      <c r="B170" s="6"/>
      <c r="C170" s="1"/>
      <c r="D170" s="1"/>
      <c r="E170" s="1"/>
      <c r="F170" s="1"/>
      <c r="G170" s="1"/>
      <c r="H170" s="1"/>
      <c r="M170" s="110"/>
      <c r="N170" s="6"/>
      <c r="O170" s="1"/>
      <c r="P170" s="1"/>
      <c r="Q170" s="1"/>
      <c r="R170" s="1"/>
      <c r="X170" s="6"/>
      <c r="Y170" s="1"/>
      <c r="Z170" s="1"/>
      <c r="AA170" s="1"/>
      <c r="AB170" s="1"/>
    </row>
    <row r="171" spans="2:28" x14ac:dyDescent="0.5">
      <c r="B171" s="6"/>
      <c r="C171" s="1"/>
      <c r="D171" s="1"/>
      <c r="E171" s="1"/>
      <c r="F171" s="1"/>
      <c r="G171" s="1"/>
      <c r="H171" s="1"/>
      <c r="M171" s="110"/>
      <c r="N171" s="6"/>
      <c r="O171" s="1"/>
      <c r="P171" s="1"/>
      <c r="Q171" s="1"/>
      <c r="R171" s="1"/>
      <c r="X171" s="6"/>
      <c r="Y171" s="1"/>
      <c r="Z171" s="1"/>
      <c r="AA171" s="1"/>
      <c r="AB171" s="1"/>
    </row>
    <row r="172" spans="2:28" x14ac:dyDescent="0.5">
      <c r="B172" s="6"/>
      <c r="C172" s="1"/>
      <c r="D172" s="1"/>
      <c r="E172" s="1"/>
      <c r="F172" s="1"/>
      <c r="G172" s="1"/>
      <c r="H172" s="1"/>
      <c r="M172" s="110"/>
      <c r="N172" s="6"/>
      <c r="O172" s="1"/>
      <c r="P172" s="1"/>
      <c r="Q172" s="1"/>
      <c r="R172" s="1"/>
      <c r="X172" s="6"/>
      <c r="Y172" s="1"/>
      <c r="Z172" s="1"/>
      <c r="AA172" s="1"/>
      <c r="AB172" s="1"/>
    </row>
    <row r="173" spans="2:28" x14ac:dyDescent="0.5">
      <c r="B173" s="6"/>
      <c r="C173" s="1"/>
      <c r="D173" s="1"/>
      <c r="E173" s="1"/>
      <c r="F173" s="1"/>
      <c r="G173" s="1"/>
      <c r="H173" s="1"/>
      <c r="M173" s="110"/>
      <c r="N173" s="6"/>
      <c r="O173" s="1"/>
      <c r="P173" s="1"/>
      <c r="Q173" s="1"/>
      <c r="R173" s="1"/>
      <c r="X173" s="6"/>
      <c r="Y173" s="1"/>
      <c r="Z173" s="1"/>
      <c r="AA173" s="1"/>
      <c r="AB173" s="1"/>
    </row>
    <row r="174" spans="2:28" x14ac:dyDescent="0.5">
      <c r="B174" s="6"/>
      <c r="C174" s="1"/>
      <c r="D174" s="1"/>
      <c r="E174" s="1"/>
      <c r="F174" s="1"/>
      <c r="G174" s="1"/>
      <c r="H174" s="1"/>
      <c r="M174" s="110"/>
      <c r="N174" s="6"/>
      <c r="O174" s="1"/>
      <c r="P174" s="1"/>
      <c r="Q174" s="1"/>
      <c r="R174" s="1"/>
      <c r="X174" s="6"/>
      <c r="Y174" s="1"/>
      <c r="Z174" s="1"/>
      <c r="AA174" s="1"/>
      <c r="AB174" s="1"/>
    </row>
    <row r="175" spans="2:28" x14ac:dyDescent="0.5">
      <c r="B175" s="6"/>
      <c r="C175" s="1"/>
      <c r="D175" s="1"/>
      <c r="E175" s="1"/>
      <c r="F175" s="1"/>
      <c r="G175" s="1"/>
      <c r="H175" s="1"/>
      <c r="M175" s="110"/>
      <c r="N175" s="6"/>
      <c r="O175" s="1"/>
      <c r="P175" s="1"/>
      <c r="Q175" s="1"/>
      <c r="R175" s="1"/>
      <c r="X175" s="6"/>
      <c r="Y175" s="1"/>
      <c r="Z175" s="1"/>
      <c r="AA175" s="1"/>
      <c r="AB175" s="1"/>
    </row>
    <row r="176" spans="2:28" x14ac:dyDescent="0.5">
      <c r="B176" s="6"/>
      <c r="C176" s="1"/>
      <c r="D176" s="1"/>
      <c r="E176" s="1"/>
      <c r="F176" s="1"/>
      <c r="G176" s="1"/>
      <c r="H176" s="1"/>
      <c r="M176" s="110"/>
      <c r="N176" s="6"/>
      <c r="O176" s="1"/>
      <c r="P176" s="1"/>
      <c r="Q176" s="1"/>
      <c r="R176" s="1"/>
      <c r="X176" s="6"/>
      <c r="Y176" s="1"/>
      <c r="Z176" s="1"/>
      <c r="AA176" s="1"/>
      <c r="AB176" s="1"/>
    </row>
    <row r="177" spans="2:28" x14ac:dyDescent="0.5">
      <c r="B177" s="6"/>
      <c r="C177" s="1"/>
      <c r="D177" s="1"/>
      <c r="E177" s="1"/>
      <c r="F177" s="1"/>
      <c r="G177" s="1"/>
      <c r="H177" s="1"/>
      <c r="M177" s="110"/>
      <c r="N177" s="6"/>
      <c r="O177" s="1"/>
      <c r="P177" s="1"/>
      <c r="Q177" s="1"/>
      <c r="R177" s="1"/>
      <c r="X177" s="6"/>
      <c r="Y177" s="1"/>
      <c r="Z177" s="1"/>
      <c r="AA177" s="1"/>
      <c r="AB177" s="1"/>
    </row>
    <row r="178" spans="2:28" x14ac:dyDescent="0.5">
      <c r="B178" s="6"/>
      <c r="C178" s="1"/>
      <c r="D178" s="1"/>
      <c r="E178" s="1"/>
      <c r="F178" s="1"/>
      <c r="G178" s="1"/>
      <c r="H178" s="1"/>
      <c r="M178" s="110"/>
      <c r="N178" s="6"/>
      <c r="O178" s="1"/>
      <c r="P178" s="1"/>
      <c r="Q178" s="1"/>
      <c r="R178" s="1"/>
      <c r="X178" s="6"/>
      <c r="Y178" s="1"/>
      <c r="Z178" s="1"/>
      <c r="AA178" s="1"/>
      <c r="AB178" s="1"/>
    </row>
    <row r="179" spans="2:28" x14ac:dyDescent="0.5">
      <c r="B179" s="6"/>
      <c r="C179" s="1"/>
      <c r="D179" s="1"/>
      <c r="E179" s="1"/>
      <c r="F179" s="1"/>
      <c r="G179" s="1"/>
      <c r="H179" s="1"/>
      <c r="M179" s="110"/>
      <c r="N179" s="6"/>
      <c r="O179" s="1"/>
      <c r="P179" s="1"/>
      <c r="Q179" s="1"/>
      <c r="R179" s="1"/>
      <c r="X179" s="6"/>
      <c r="Y179" s="1"/>
      <c r="Z179" s="1"/>
      <c r="AA179" s="1"/>
      <c r="AB179" s="1"/>
    </row>
    <row r="180" spans="2:28" x14ac:dyDescent="0.5">
      <c r="B180" s="6"/>
      <c r="C180" s="1"/>
      <c r="D180" s="1"/>
      <c r="E180" s="1"/>
      <c r="F180" s="1"/>
      <c r="G180" s="1"/>
      <c r="H180" s="1"/>
      <c r="M180" s="110"/>
      <c r="N180" s="6"/>
      <c r="O180" s="1"/>
      <c r="P180" s="1"/>
      <c r="Q180" s="1"/>
      <c r="R180" s="1"/>
      <c r="X180" s="6"/>
      <c r="Y180" s="1"/>
      <c r="Z180" s="1"/>
      <c r="AA180" s="1"/>
      <c r="AB180" s="1"/>
    </row>
    <row r="181" spans="2:28" x14ac:dyDescent="0.5">
      <c r="B181" s="6"/>
      <c r="C181" s="1"/>
      <c r="D181" s="1"/>
      <c r="E181" s="1"/>
      <c r="F181" s="1"/>
      <c r="G181" s="1"/>
      <c r="H181" s="1"/>
      <c r="M181" s="110"/>
      <c r="N181" s="6"/>
      <c r="O181" s="1"/>
      <c r="P181" s="1"/>
      <c r="Q181" s="1"/>
      <c r="R181" s="1"/>
      <c r="X181" s="6"/>
      <c r="Y181" s="1"/>
      <c r="Z181" s="1"/>
      <c r="AA181" s="1"/>
      <c r="AB181" s="1"/>
    </row>
    <row r="182" spans="2:28" x14ac:dyDescent="0.5">
      <c r="B182" s="6"/>
      <c r="C182" s="1"/>
      <c r="D182" s="1"/>
      <c r="E182" s="1"/>
      <c r="F182" s="1"/>
      <c r="G182" s="1"/>
      <c r="H182" s="1"/>
      <c r="M182" s="110"/>
      <c r="N182" s="6"/>
      <c r="O182" s="1"/>
      <c r="P182" s="1"/>
      <c r="Q182" s="1"/>
      <c r="R182" s="1"/>
      <c r="X182" s="6"/>
      <c r="Y182" s="1"/>
      <c r="Z182" s="1"/>
      <c r="AA182" s="1"/>
      <c r="AB182" s="1"/>
    </row>
    <row r="183" spans="2:28" x14ac:dyDescent="0.5">
      <c r="B183" s="6"/>
      <c r="C183" s="1"/>
      <c r="D183" s="1"/>
      <c r="E183" s="1"/>
      <c r="F183" s="1"/>
      <c r="G183" s="1"/>
      <c r="H183" s="1"/>
      <c r="M183" s="110"/>
      <c r="N183" s="6"/>
      <c r="O183" s="1"/>
      <c r="P183" s="1"/>
      <c r="Q183" s="1"/>
      <c r="R183" s="1"/>
      <c r="X183" s="6"/>
      <c r="Y183" s="1"/>
      <c r="Z183" s="1"/>
      <c r="AA183" s="1"/>
      <c r="AB183" s="1"/>
    </row>
    <row r="184" spans="2:28" x14ac:dyDescent="0.5">
      <c r="B184" s="6"/>
      <c r="C184" s="1"/>
      <c r="D184" s="1"/>
      <c r="E184" s="1"/>
      <c r="F184" s="1"/>
      <c r="G184" s="1"/>
      <c r="H184" s="1"/>
      <c r="M184" s="110"/>
      <c r="N184" s="6"/>
      <c r="O184" s="1"/>
      <c r="P184" s="1"/>
      <c r="Q184" s="1"/>
      <c r="R184" s="1"/>
      <c r="X184" s="6"/>
      <c r="Y184" s="1"/>
      <c r="Z184" s="1"/>
      <c r="AA184" s="1"/>
      <c r="AB184" s="1"/>
    </row>
    <row r="185" spans="2:28" x14ac:dyDescent="0.5">
      <c r="B185" s="6"/>
      <c r="C185" s="1"/>
      <c r="D185" s="1"/>
      <c r="E185" s="1"/>
      <c r="F185" s="1"/>
      <c r="G185" s="1"/>
      <c r="H185" s="1"/>
      <c r="M185" s="110"/>
      <c r="N185" s="6"/>
      <c r="O185" s="1"/>
      <c r="P185" s="1"/>
      <c r="Q185" s="1"/>
      <c r="R185" s="1"/>
      <c r="X185" s="6"/>
      <c r="Y185" s="1"/>
      <c r="Z185" s="1"/>
      <c r="AA185" s="1"/>
      <c r="AB185" s="1"/>
    </row>
    <row r="186" spans="2:28" x14ac:dyDescent="0.5">
      <c r="B186" s="6"/>
      <c r="C186" s="1"/>
      <c r="D186" s="1"/>
      <c r="E186" s="1"/>
      <c r="F186" s="1"/>
      <c r="G186" s="1"/>
      <c r="H186" s="1"/>
      <c r="M186" s="110"/>
      <c r="N186" s="6"/>
      <c r="O186" s="1"/>
      <c r="P186" s="1"/>
      <c r="Q186" s="1"/>
      <c r="R186" s="1"/>
      <c r="X186" s="6"/>
      <c r="Y186" s="1"/>
      <c r="Z186" s="1"/>
      <c r="AA186" s="1"/>
      <c r="AB186" s="1"/>
    </row>
    <row r="187" spans="2:28" x14ac:dyDescent="0.5">
      <c r="B187" s="6"/>
      <c r="C187" s="1"/>
      <c r="D187" s="1"/>
      <c r="E187" s="1"/>
      <c r="F187" s="1"/>
      <c r="G187" s="1"/>
      <c r="H187" s="1"/>
      <c r="M187" s="110"/>
      <c r="N187" s="6"/>
      <c r="O187" s="1"/>
      <c r="P187" s="1"/>
      <c r="Q187" s="1"/>
      <c r="R187" s="1"/>
      <c r="X187" s="6"/>
      <c r="Y187" s="1"/>
      <c r="Z187" s="1"/>
      <c r="AA187" s="1"/>
      <c r="AB187" s="1"/>
    </row>
    <row r="188" spans="2:28" x14ac:dyDescent="0.5">
      <c r="B188" s="6"/>
      <c r="C188" s="1"/>
      <c r="D188" s="1"/>
      <c r="E188" s="1"/>
      <c r="F188" s="1"/>
      <c r="G188" s="1"/>
      <c r="H188" s="1"/>
      <c r="M188" s="110"/>
      <c r="N188" s="6"/>
      <c r="O188" s="1"/>
      <c r="P188" s="1"/>
      <c r="Q188" s="1"/>
      <c r="R188" s="1"/>
      <c r="X188" s="6"/>
      <c r="Y188" s="1"/>
      <c r="Z188" s="1"/>
      <c r="AA188" s="1"/>
      <c r="AB188" s="1"/>
    </row>
    <row r="189" spans="2:28" x14ac:dyDescent="0.5">
      <c r="B189" s="6"/>
      <c r="C189" s="1"/>
      <c r="D189" s="1"/>
      <c r="E189" s="1"/>
      <c r="F189" s="1"/>
      <c r="G189" s="1"/>
      <c r="H189" s="1"/>
      <c r="M189" s="110"/>
      <c r="N189" s="6"/>
      <c r="O189" s="1"/>
      <c r="P189" s="1"/>
      <c r="Q189" s="1"/>
      <c r="R189" s="1"/>
      <c r="X189" s="6"/>
      <c r="Y189" s="1"/>
      <c r="Z189" s="1"/>
      <c r="AA189" s="1"/>
      <c r="AB189" s="1"/>
    </row>
    <row r="190" spans="2:28" x14ac:dyDescent="0.5">
      <c r="B190" s="6"/>
      <c r="C190" s="1"/>
      <c r="D190" s="1"/>
      <c r="E190" s="1"/>
      <c r="F190" s="1"/>
      <c r="G190" s="1"/>
      <c r="H190" s="1"/>
      <c r="M190" s="110"/>
      <c r="N190" s="6"/>
      <c r="O190" s="1"/>
      <c r="P190" s="1"/>
      <c r="Q190" s="1"/>
      <c r="R190" s="1"/>
      <c r="X190" s="6"/>
      <c r="Y190" s="1"/>
      <c r="Z190" s="1"/>
      <c r="AA190" s="1"/>
      <c r="AB190" s="1"/>
    </row>
    <row r="191" spans="2:28" x14ac:dyDescent="0.5">
      <c r="B191" s="6"/>
      <c r="C191" s="1"/>
      <c r="D191" s="1"/>
      <c r="E191" s="1"/>
      <c r="F191" s="1"/>
      <c r="G191" s="1"/>
      <c r="H191" s="1"/>
      <c r="M191" s="110"/>
      <c r="N191" s="6"/>
      <c r="O191" s="1"/>
      <c r="P191" s="1"/>
      <c r="Q191" s="1"/>
      <c r="R191" s="1"/>
      <c r="X191" s="6"/>
      <c r="Y191" s="1"/>
      <c r="Z191" s="1"/>
      <c r="AA191" s="1"/>
      <c r="AB191" s="1"/>
    </row>
    <row r="192" spans="2:28" x14ac:dyDescent="0.5">
      <c r="B192" s="6"/>
      <c r="C192" s="1"/>
      <c r="D192" s="1"/>
      <c r="E192" s="1"/>
      <c r="F192" s="1"/>
      <c r="G192" s="1"/>
      <c r="H192" s="1"/>
      <c r="M192" s="110"/>
      <c r="N192" s="6"/>
      <c r="O192" s="1"/>
      <c r="P192" s="1"/>
      <c r="Q192" s="1"/>
      <c r="R192" s="1"/>
      <c r="X192" s="6"/>
      <c r="Y192" s="1"/>
      <c r="Z192" s="1"/>
      <c r="AA192" s="1"/>
      <c r="AB192" s="1"/>
    </row>
    <row r="193" spans="2:28" x14ac:dyDescent="0.5">
      <c r="B193" s="6"/>
      <c r="C193" s="1"/>
      <c r="D193" s="1"/>
      <c r="E193" s="1"/>
      <c r="F193" s="1"/>
      <c r="G193" s="1"/>
      <c r="H193" s="1"/>
      <c r="M193" s="110"/>
      <c r="N193" s="6"/>
      <c r="O193" s="1"/>
      <c r="P193" s="1"/>
      <c r="Q193" s="1"/>
      <c r="R193" s="1"/>
      <c r="X193" s="6"/>
      <c r="Y193" s="1"/>
      <c r="Z193" s="1"/>
      <c r="AA193" s="1"/>
      <c r="AB193" s="1"/>
    </row>
    <row r="194" spans="2:28" x14ac:dyDescent="0.5">
      <c r="B194" s="6"/>
      <c r="C194" s="1"/>
      <c r="D194" s="1"/>
      <c r="E194" s="1"/>
      <c r="F194" s="1"/>
      <c r="G194" s="1"/>
      <c r="H194" s="1"/>
      <c r="M194" s="110"/>
      <c r="N194" s="6"/>
      <c r="O194" s="1"/>
      <c r="P194" s="1"/>
      <c r="Q194" s="1"/>
      <c r="R194" s="1"/>
      <c r="X194" s="6"/>
      <c r="Y194" s="1"/>
      <c r="Z194" s="1"/>
      <c r="AA194" s="1"/>
      <c r="AB194" s="1"/>
    </row>
    <row r="195" spans="2:28" x14ac:dyDescent="0.5">
      <c r="B195" s="6"/>
      <c r="C195" s="1"/>
      <c r="D195" s="1"/>
      <c r="E195" s="1"/>
      <c r="F195" s="1"/>
      <c r="G195" s="1"/>
      <c r="H195" s="1"/>
      <c r="M195" s="110"/>
      <c r="N195" s="6"/>
      <c r="O195" s="1"/>
      <c r="P195" s="1"/>
      <c r="Q195" s="1"/>
      <c r="R195" s="1"/>
      <c r="X195" s="6"/>
      <c r="Y195" s="1"/>
      <c r="Z195" s="1"/>
      <c r="AA195" s="1"/>
      <c r="AB195" s="1"/>
    </row>
    <row r="196" spans="2:28" x14ac:dyDescent="0.5">
      <c r="B196" s="6"/>
      <c r="C196" s="1"/>
      <c r="D196" s="1"/>
      <c r="E196" s="1"/>
      <c r="F196" s="1"/>
      <c r="G196" s="1"/>
      <c r="H196" s="1"/>
      <c r="M196" s="110"/>
      <c r="N196" s="6"/>
      <c r="O196" s="1"/>
      <c r="P196" s="1"/>
      <c r="Q196" s="1"/>
      <c r="R196" s="1"/>
      <c r="X196" s="6"/>
      <c r="Y196" s="1"/>
      <c r="Z196" s="1"/>
      <c r="AA196" s="1"/>
      <c r="AB196" s="1"/>
    </row>
    <row r="197" spans="2:28" x14ac:dyDescent="0.5">
      <c r="B197" s="6"/>
      <c r="C197" s="1"/>
      <c r="D197" s="1"/>
      <c r="E197" s="1"/>
      <c r="F197" s="1"/>
      <c r="G197" s="1"/>
      <c r="H197" s="1"/>
      <c r="M197" s="110"/>
      <c r="N197" s="6"/>
      <c r="O197" s="1"/>
      <c r="P197" s="1"/>
      <c r="Q197" s="1"/>
      <c r="R197" s="1"/>
      <c r="X197" s="6"/>
      <c r="Y197" s="1"/>
      <c r="Z197" s="1"/>
      <c r="AA197" s="1"/>
      <c r="AB197" s="1"/>
    </row>
    <row r="198" spans="2:28" x14ac:dyDescent="0.5">
      <c r="B198" s="6"/>
      <c r="C198" s="1"/>
      <c r="D198" s="1"/>
      <c r="E198" s="1"/>
      <c r="F198" s="1"/>
      <c r="G198" s="1"/>
      <c r="H198" s="1"/>
      <c r="M198" s="110"/>
      <c r="N198" s="6"/>
      <c r="O198" s="1"/>
      <c r="P198" s="1"/>
      <c r="Q198" s="1"/>
      <c r="R198" s="1"/>
      <c r="X198" s="6"/>
      <c r="Y198" s="1"/>
      <c r="Z198" s="1"/>
      <c r="AA198" s="1"/>
      <c r="AB198" s="1"/>
    </row>
    <row r="199" spans="2:28" x14ac:dyDescent="0.5">
      <c r="B199" s="6"/>
      <c r="C199" s="1"/>
      <c r="D199" s="1"/>
      <c r="E199" s="1"/>
      <c r="F199" s="1"/>
      <c r="G199" s="1"/>
      <c r="H199" s="1"/>
      <c r="M199" s="110"/>
      <c r="N199" s="6"/>
      <c r="O199" s="1"/>
      <c r="P199" s="1"/>
      <c r="Q199" s="1"/>
      <c r="R199" s="1"/>
      <c r="X199" s="6"/>
      <c r="Y199" s="1"/>
      <c r="Z199" s="1"/>
      <c r="AA199" s="1"/>
      <c r="AB199" s="1"/>
    </row>
    <row r="200" spans="2:28" x14ac:dyDescent="0.5">
      <c r="B200" s="6"/>
      <c r="C200" s="1"/>
      <c r="D200" s="1"/>
      <c r="E200" s="1"/>
      <c r="F200" s="1"/>
      <c r="G200" s="1"/>
      <c r="H200" s="1"/>
      <c r="M200" s="110"/>
      <c r="N200" s="6"/>
      <c r="O200" s="1"/>
      <c r="P200" s="1"/>
      <c r="Q200" s="1"/>
      <c r="R200" s="1"/>
      <c r="X200" s="6"/>
      <c r="Y200" s="1"/>
      <c r="Z200" s="1"/>
      <c r="AA200" s="1"/>
      <c r="AB200" s="1"/>
    </row>
    <row r="201" spans="2:28" x14ac:dyDescent="0.5">
      <c r="B201" s="6"/>
      <c r="C201" s="1"/>
      <c r="D201" s="1"/>
      <c r="E201" s="1"/>
      <c r="F201" s="1"/>
      <c r="G201" s="1"/>
      <c r="H201" s="1"/>
      <c r="M201" s="110"/>
      <c r="N201" s="6"/>
      <c r="O201" s="1"/>
      <c r="P201" s="1"/>
      <c r="Q201" s="1"/>
      <c r="R201" s="1"/>
      <c r="X201" s="6"/>
      <c r="Y201" s="1"/>
      <c r="Z201" s="1"/>
      <c r="AA201" s="1"/>
      <c r="AB201" s="1"/>
    </row>
    <row r="202" spans="2:28" x14ac:dyDescent="0.5">
      <c r="B202" s="6"/>
      <c r="C202" s="1"/>
      <c r="D202" s="1"/>
      <c r="E202" s="1"/>
      <c r="F202" s="1"/>
      <c r="G202" s="1"/>
      <c r="H202" s="1"/>
      <c r="M202" s="110"/>
      <c r="N202" s="6"/>
      <c r="O202" s="1"/>
      <c r="P202" s="1"/>
      <c r="Q202" s="1"/>
      <c r="R202" s="1"/>
      <c r="X202" s="6"/>
      <c r="Y202" s="1"/>
      <c r="Z202" s="1"/>
      <c r="AA202" s="1"/>
      <c r="AB202" s="1"/>
    </row>
    <row r="203" spans="2:28" x14ac:dyDescent="0.5">
      <c r="B203" s="6"/>
      <c r="C203" s="1"/>
      <c r="D203" s="1"/>
      <c r="E203" s="1"/>
      <c r="F203" s="1"/>
      <c r="G203" s="1"/>
      <c r="H203" s="1"/>
      <c r="M203" s="110"/>
      <c r="N203" s="6"/>
      <c r="O203" s="1"/>
      <c r="P203" s="1"/>
      <c r="Q203" s="1"/>
      <c r="R203" s="1"/>
      <c r="X203" s="6"/>
      <c r="Y203" s="1"/>
      <c r="Z203" s="1"/>
      <c r="AA203" s="1"/>
      <c r="AB203" s="1"/>
    </row>
    <row r="204" spans="2:28" x14ac:dyDescent="0.5">
      <c r="B204" s="6"/>
      <c r="C204" s="1"/>
      <c r="D204" s="1"/>
      <c r="E204" s="1"/>
      <c r="F204" s="1"/>
      <c r="G204" s="1"/>
      <c r="H204" s="1"/>
      <c r="M204" s="110"/>
      <c r="N204" s="6"/>
      <c r="O204" s="1"/>
      <c r="P204" s="1"/>
      <c r="Q204" s="1"/>
      <c r="R204" s="1"/>
      <c r="X204" s="6"/>
      <c r="Y204" s="1"/>
      <c r="Z204" s="1"/>
      <c r="AA204" s="1"/>
      <c r="AB204" s="1"/>
    </row>
    <row r="205" spans="2:28" x14ac:dyDescent="0.5">
      <c r="B205" s="6"/>
      <c r="C205" s="1"/>
      <c r="D205" s="1"/>
      <c r="E205" s="1"/>
      <c r="F205" s="1"/>
      <c r="G205" s="1"/>
      <c r="H205" s="1"/>
      <c r="M205" s="110"/>
      <c r="N205" s="6"/>
      <c r="O205" s="1"/>
      <c r="P205" s="1"/>
      <c r="Q205" s="1"/>
      <c r="R205" s="1"/>
      <c r="X205" s="6"/>
      <c r="Y205" s="1"/>
      <c r="Z205" s="1"/>
      <c r="AA205" s="1"/>
      <c r="AB205" s="1"/>
    </row>
    <row r="206" spans="2:28" x14ac:dyDescent="0.5">
      <c r="B206" s="6"/>
      <c r="C206" s="1"/>
      <c r="D206" s="1"/>
      <c r="E206" s="1"/>
      <c r="F206" s="1"/>
      <c r="G206" s="1"/>
      <c r="H206" s="1"/>
      <c r="M206" s="110"/>
      <c r="N206" s="6"/>
      <c r="O206" s="1"/>
      <c r="P206" s="1"/>
      <c r="Q206" s="1"/>
      <c r="R206" s="1"/>
      <c r="X206" s="6"/>
      <c r="Y206" s="1"/>
      <c r="Z206" s="1"/>
      <c r="AA206" s="1"/>
      <c r="AB206" s="1"/>
    </row>
    <row r="207" spans="2:28" x14ac:dyDescent="0.5">
      <c r="B207" s="6"/>
      <c r="C207" s="1"/>
      <c r="D207" s="1"/>
      <c r="E207" s="1"/>
      <c r="F207" s="1"/>
      <c r="G207" s="1"/>
      <c r="H207" s="1"/>
      <c r="M207" s="110"/>
      <c r="N207" s="6"/>
      <c r="O207" s="1"/>
      <c r="P207" s="1"/>
      <c r="Q207" s="1"/>
      <c r="R207" s="1"/>
      <c r="X207" s="6"/>
      <c r="Y207" s="1"/>
      <c r="Z207" s="1"/>
      <c r="AA207" s="1"/>
      <c r="AB207" s="1"/>
    </row>
    <row r="208" spans="2:28" x14ac:dyDescent="0.5">
      <c r="B208" s="6"/>
      <c r="C208" s="1"/>
      <c r="D208" s="1"/>
      <c r="E208" s="1"/>
      <c r="F208" s="1"/>
      <c r="G208" s="1"/>
      <c r="H208" s="1"/>
      <c r="M208" s="110"/>
      <c r="N208" s="6"/>
      <c r="O208" s="1"/>
      <c r="P208" s="1"/>
      <c r="Q208" s="1"/>
      <c r="R208" s="1"/>
      <c r="X208" s="6"/>
      <c r="Y208" s="1"/>
      <c r="Z208" s="1"/>
      <c r="AA208" s="1"/>
      <c r="AB208" s="1"/>
    </row>
    <row r="209" spans="2:28" x14ac:dyDescent="0.5">
      <c r="B209" s="6"/>
      <c r="C209" s="1"/>
      <c r="D209" s="1"/>
      <c r="E209" s="1"/>
      <c r="F209" s="1"/>
      <c r="G209" s="1"/>
      <c r="H209" s="1"/>
      <c r="M209" s="110"/>
      <c r="N209" s="6"/>
      <c r="O209" s="1"/>
      <c r="P209" s="1"/>
      <c r="Q209" s="1"/>
      <c r="R209" s="1"/>
      <c r="X209" s="6"/>
      <c r="Y209" s="1"/>
      <c r="Z209" s="1"/>
      <c r="AA209" s="1"/>
      <c r="AB209" s="1"/>
    </row>
    <row r="210" spans="2:28" x14ac:dyDescent="0.5">
      <c r="B210" s="6"/>
      <c r="C210" s="1"/>
      <c r="D210" s="1"/>
      <c r="E210" s="1"/>
      <c r="F210" s="1"/>
      <c r="G210" s="1"/>
      <c r="H210" s="1"/>
      <c r="M210" s="110"/>
      <c r="N210" s="6"/>
      <c r="O210" s="1"/>
      <c r="P210" s="1"/>
      <c r="Q210" s="1"/>
      <c r="R210" s="1"/>
      <c r="X210" s="6"/>
      <c r="Y210" s="1"/>
      <c r="Z210" s="1"/>
      <c r="AA210" s="1"/>
      <c r="AB210" s="1"/>
    </row>
    <row r="211" spans="2:28" x14ac:dyDescent="0.5">
      <c r="B211" s="6"/>
      <c r="C211" s="1"/>
      <c r="D211" s="1"/>
      <c r="E211" s="1"/>
      <c r="F211" s="1"/>
      <c r="G211" s="1"/>
      <c r="H211" s="1"/>
      <c r="M211" s="110"/>
      <c r="N211" s="6"/>
      <c r="O211" s="1"/>
      <c r="P211" s="1"/>
      <c r="Q211" s="1"/>
      <c r="R211" s="1"/>
      <c r="X211" s="6"/>
      <c r="Y211" s="1"/>
      <c r="Z211" s="1"/>
      <c r="AA211" s="1"/>
      <c r="AB211" s="1"/>
    </row>
    <row r="212" spans="2:28" x14ac:dyDescent="0.5">
      <c r="B212" s="6"/>
      <c r="C212" s="1"/>
      <c r="D212" s="1"/>
      <c r="E212" s="1"/>
      <c r="F212" s="1"/>
      <c r="G212" s="1"/>
      <c r="H212" s="1"/>
      <c r="M212" s="110"/>
      <c r="N212" s="6"/>
      <c r="O212" s="1"/>
      <c r="P212" s="1"/>
      <c r="Q212" s="1"/>
      <c r="R212" s="1"/>
      <c r="X212" s="6"/>
      <c r="Y212" s="1"/>
      <c r="Z212" s="1"/>
      <c r="AA212" s="1"/>
      <c r="AB212" s="1"/>
    </row>
    <row r="213" spans="2:28" x14ac:dyDescent="0.5">
      <c r="B213" s="6"/>
      <c r="C213" s="1"/>
      <c r="D213" s="1"/>
      <c r="E213" s="1"/>
      <c r="F213" s="1"/>
      <c r="G213" s="1"/>
      <c r="H213" s="1"/>
      <c r="M213" s="110"/>
      <c r="N213" s="6"/>
      <c r="O213" s="1"/>
      <c r="P213" s="1"/>
      <c r="Q213" s="1"/>
      <c r="R213" s="1"/>
      <c r="X213" s="6"/>
      <c r="Y213" s="1"/>
      <c r="Z213" s="1"/>
      <c r="AA213" s="1"/>
      <c r="AB213" s="1"/>
    </row>
    <row r="214" spans="2:28" x14ac:dyDescent="0.5">
      <c r="B214" s="6"/>
      <c r="C214" s="1"/>
      <c r="D214" s="1"/>
      <c r="E214" s="1"/>
      <c r="F214" s="1"/>
      <c r="G214" s="1"/>
      <c r="H214" s="1"/>
      <c r="M214" s="110"/>
      <c r="N214" s="6"/>
      <c r="O214" s="1"/>
      <c r="P214" s="1"/>
      <c r="Q214" s="1"/>
      <c r="R214" s="1"/>
      <c r="X214" s="6"/>
      <c r="Y214" s="1"/>
      <c r="Z214" s="1"/>
      <c r="AA214" s="1"/>
      <c r="AB214" s="1"/>
    </row>
    <row r="215" spans="2:28" x14ac:dyDescent="0.5">
      <c r="B215" s="6"/>
      <c r="C215" s="1"/>
      <c r="D215" s="1"/>
      <c r="E215" s="1"/>
      <c r="F215" s="1"/>
      <c r="G215" s="1"/>
      <c r="H215" s="1"/>
      <c r="M215" s="110"/>
      <c r="N215" s="6"/>
      <c r="O215" s="1"/>
      <c r="P215" s="1"/>
      <c r="Q215" s="1"/>
      <c r="R215" s="1"/>
      <c r="X215" s="6"/>
      <c r="Y215" s="1"/>
      <c r="Z215" s="1"/>
      <c r="AA215" s="1"/>
      <c r="AB215" s="1"/>
    </row>
    <row r="216" spans="2:28" x14ac:dyDescent="0.5">
      <c r="B216" s="6"/>
      <c r="C216" s="1"/>
      <c r="D216" s="1"/>
      <c r="E216" s="1"/>
      <c r="F216" s="1"/>
      <c r="G216" s="1"/>
      <c r="H216" s="1"/>
      <c r="M216" s="110"/>
      <c r="N216" s="6"/>
      <c r="O216" s="1"/>
      <c r="P216" s="1"/>
      <c r="Q216" s="1"/>
      <c r="R216" s="1"/>
      <c r="X216" s="6"/>
      <c r="Y216" s="1"/>
      <c r="Z216" s="1"/>
      <c r="AA216" s="1"/>
      <c r="AB216" s="1"/>
    </row>
    <row r="217" spans="2:28" x14ac:dyDescent="0.5">
      <c r="B217" s="6"/>
      <c r="C217" s="1"/>
      <c r="D217" s="1"/>
      <c r="E217" s="1"/>
      <c r="F217" s="1"/>
      <c r="G217" s="1"/>
      <c r="H217" s="1"/>
      <c r="M217" s="110"/>
      <c r="N217" s="6"/>
      <c r="O217" s="1"/>
      <c r="P217" s="1"/>
      <c r="Q217" s="1"/>
      <c r="R217" s="1"/>
      <c r="X217" s="6"/>
      <c r="Y217" s="1"/>
      <c r="Z217" s="1"/>
      <c r="AA217" s="1"/>
      <c r="AB217" s="1"/>
    </row>
    <row r="218" spans="2:28" x14ac:dyDescent="0.5">
      <c r="B218" s="6"/>
      <c r="C218" s="1"/>
      <c r="D218" s="1"/>
      <c r="E218" s="1"/>
      <c r="F218" s="1"/>
      <c r="G218" s="1"/>
      <c r="H218" s="1"/>
      <c r="M218" s="110"/>
      <c r="N218" s="6"/>
      <c r="O218" s="1"/>
      <c r="P218" s="1"/>
      <c r="Q218" s="1"/>
      <c r="R218" s="1"/>
      <c r="X218" s="6"/>
      <c r="Y218" s="1"/>
      <c r="Z218" s="1"/>
      <c r="AA218" s="1"/>
      <c r="AB218" s="1"/>
    </row>
    <row r="219" spans="2:28" x14ac:dyDescent="0.5">
      <c r="B219" s="6"/>
      <c r="C219" s="1"/>
      <c r="D219" s="1"/>
      <c r="E219" s="1"/>
      <c r="F219" s="1"/>
      <c r="G219" s="1"/>
      <c r="H219" s="1"/>
      <c r="M219" s="110"/>
      <c r="N219" s="6"/>
      <c r="O219" s="1"/>
      <c r="P219" s="1"/>
      <c r="Q219" s="1"/>
      <c r="R219" s="1"/>
      <c r="X219" s="6"/>
      <c r="Y219" s="1"/>
      <c r="Z219" s="1"/>
      <c r="AA219" s="1"/>
      <c r="AB219" s="1"/>
    </row>
    <row r="220" spans="2:28" x14ac:dyDescent="0.5">
      <c r="B220" s="6"/>
      <c r="C220" s="1"/>
      <c r="D220" s="1"/>
      <c r="E220" s="1"/>
      <c r="F220" s="1"/>
      <c r="G220" s="1"/>
      <c r="H220" s="1"/>
      <c r="M220" s="110"/>
      <c r="N220" s="6"/>
      <c r="O220" s="1"/>
      <c r="P220" s="1"/>
      <c r="Q220" s="1"/>
      <c r="R220" s="1"/>
      <c r="X220" s="6"/>
      <c r="Y220" s="1"/>
      <c r="Z220" s="1"/>
      <c r="AA220" s="1"/>
      <c r="AB220" s="1"/>
    </row>
    <row r="221" spans="2:28" x14ac:dyDescent="0.5">
      <c r="B221" s="6"/>
      <c r="C221" s="1"/>
      <c r="D221" s="1"/>
      <c r="E221" s="1"/>
      <c r="F221" s="1"/>
      <c r="G221" s="1"/>
      <c r="H221" s="1"/>
      <c r="M221" s="110"/>
      <c r="N221" s="6"/>
      <c r="O221" s="1"/>
      <c r="P221" s="1"/>
      <c r="Q221" s="1"/>
      <c r="R221" s="1"/>
      <c r="X221" s="6"/>
      <c r="Y221" s="1"/>
      <c r="Z221" s="1"/>
      <c r="AA221" s="1"/>
      <c r="AB221" s="1"/>
    </row>
    <row r="222" spans="2:28" x14ac:dyDescent="0.5">
      <c r="B222" s="6"/>
      <c r="C222" s="1"/>
      <c r="D222" s="1"/>
      <c r="E222" s="1"/>
      <c r="F222" s="1"/>
      <c r="G222" s="1"/>
      <c r="H222" s="1"/>
      <c r="M222" s="110"/>
      <c r="N222" s="6"/>
      <c r="O222" s="1"/>
      <c r="P222" s="1"/>
      <c r="Q222" s="1"/>
      <c r="R222" s="1"/>
      <c r="X222" s="6"/>
      <c r="Y222" s="1"/>
      <c r="Z222" s="1"/>
      <c r="AA222" s="1"/>
      <c r="AB222" s="1"/>
    </row>
    <row r="223" spans="2:28" x14ac:dyDescent="0.5">
      <c r="B223" s="6"/>
      <c r="C223" s="1"/>
      <c r="D223" s="1"/>
      <c r="E223" s="1"/>
      <c r="F223" s="1"/>
      <c r="G223" s="1"/>
      <c r="H223" s="1"/>
      <c r="M223" s="110"/>
      <c r="N223" s="6"/>
      <c r="O223" s="1"/>
      <c r="P223" s="1"/>
      <c r="Q223" s="1"/>
      <c r="R223" s="1"/>
      <c r="X223" s="6"/>
      <c r="Y223" s="1"/>
      <c r="Z223" s="1"/>
      <c r="AA223" s="1"/>
      <c r="AB223" s="1"/>
    </row>
    <row r="224" spans="2:28" x14ac:dyDescent="0.5">
      <c r="B224" s="6"/>
      <c r="C224" s="1"/>
      <c r="D224" s="1"/>
      <c r="E224" s="1"/>
      <c r="F224" s="1"/>
      <c r="G224" s="1"/>
      <c r="H224" s="1"/>
      <c r="M224" s="110"/>
      <c r="N224" s="6"/>
      <c r="O224" s="1"/>
      <c r="P224" s="1"/>
      <c r="Q224" s="1"/>
      <c r="R224" s="1"/>
      <c r="X224" s="6"/>
      <c r="Y224" s="1"/>
      <c r="Z224" s="1"/>
      <c r="AA224" s="1"/>
      <c r="AB224" s="1"/>
    </row>
    <row r="225" spans="2:28" x14ac:dyDescent="0.5">
      <c r="B225" s="6"/>
      <c r="C225" s="1"/>
      <c r="D225" s="1"/>
      <c r="E225" s="1"/>
      <c r="F225" s="1"/>
      <c r="G225" s="1"/>
      <c r="H225" s="1"/>
      <c r="M225" s="110"/>
      <c r="N225" s="6"/>
      <c r="O225" s="1"/>
      <c r="P225" s="1"/>
      <c r="Q225" s="1"/>
      <c r="R225" s="1"/>
      <c r="X225" s="6"/>
      <c r="Y225" s="1"/>
      <c r="Z225" s="1"/>
      <c r="AA225" s="1"/>
      <c r="AB225" s="1"/>
    </row>
    <row r="226" spans="2:28" x14ac:dyDescent="0.5">
      <c r="B226" s="6"/>
      <c r="C226" s="1"/>
      <c r="D226" s="1"/>
      <c r="E226" s="1"/>
      <c r="F226" s="1"/>
      <c r="G226" s="1"/>
      <c r="H226" s="1"/>
      <c r="M226" s="110"/>
      <c r="N226" s="6"/>
      <c r="O226" s="1"/>
      <c r="P226" s="1"/>
      <c r="Q226" s="1"/>
      <c r="R226" s="1"/>
      <c r="X226" s="6"/>
      <c r="Y226" s="1"/>
      <c r="Z226" s="1"/>
      <c r="AA226" s="1"/>
      <c r="AB226" s="1"/>
    </row>
    <row r="227" spans="2:28" x14ac:dyDescent="0.5">
      <c r="B227" s="6"/>
      <c r="C227" s="1"/>
      <c r="D227" s="1"/>
      <c r="E227" s="1"/>
      <c r="F227" s="1"/>
      <c r="G227" s="1"/>
      <c r="H227" s="1"/>
      <c r="M227" s="110"/>
      <c r="N227" s="6"/>
      <c r="O227" s="1"/>
      <c r="P227" s="1"/>
      <c r="Q227" s="1"/>
      <c r="R227" s="1"/>
      <c r="X227" s="6"/>
      <c r="Y227" s="1"/>
      <c r="Z227" s="1"/>
      <c r="AA227" s="1"/>
      <c r="AB227" s="1"/>
    </row>
    <row r="228" spans="2:28" x14ac:dyDescent="0.5">
      <c r="B228" s="6"/>
      <c r="C228" s="1"/>
      <c r="D228" s="1"/>
      <c r="E228" s="1"/>
      <c r="F228" s="1"/>
      <c r="G228" s="1"/>
      <c r="H228" s="1"/>
      <c r="M228" s="110"/>
      <c r="N228" s="6"/>
      <c r="O228" s="1"/>
      <c r="P228" s="1"/>
      <c r="Q228" s="1"/>
      <c r="R228" s="1"/>
      <c r="X228" s="6"/>
      <c r="Y228" s="1"/>
      <c r="Z228" s="1"/>
      <c r="AA228" s="1"/>
      <c r="AB228" s="1"/>
    </row>
    <row r="229" spans="2:28" x14ac:dyDescent="0.5">
      <c r="B229" s="6"/>
      <c r="C229" s="1"/>
      <c r="D229" s="1"/>
      <c r="E229" s="1"/>
      <c r="F229" s="1"/>
      <c r="G229" s="1"/>
      <c r="H229" s="1"/>
      <c r="M229" s="110"/>
      <c r="N229" s="6"/>
      <c r="O229" s="1"/>
      <c r="P229" s="1"/>
      <c r="Q229" s="1"/>
      <c r="R229" s="1"/>
      <c r="X229" s="6"/>
      <c r="Y229" s="1"/>
      <c r="Z229" s="1"/>
      <c r="AA229" s="1"/>
      <c r="AB229" s="1"/>
    </row>
    <row r="230" spans="2:28" x14ac:dyDescent="0.5">
      <c r="B230" s="6"/>
      <c r="C230" s="1"/>
      <c r="D230" s="1"/>
      <c r="E230" s="1"/>
      <c r="F230" s="1"/>
      <c r="G230" s="1"/>
      <c r="H230" s="1"/>
      <c r="M230" s="110"/>
      <c r="N230" s="6"/>
      <c r="O230" s="1"/>
      <c r="P230" s="1"/>
      <c r="Q230" s="1"/>
      <c r="R230" s="1"/>
      <c r="X230" s="6"/>
      <c r="Y230" s="1"/>
      <c r="Z230" s="1"/>
      <c r="AA230" s="1"/>
      <c r="AB230" s="1"/>
    </row>
    <row r="231" spans="2:28" x14ac:dyDescent="0.5">
      <c r="B231" s="6"/>
      <c r="C231" s="1"/>
      <c r="D231" s="1"/>
      <c r="E231" s="1"/>
      <c r="F231" s="1"/>
      <c r="G231" s="1"/>
      <c r="H231" s="1"/>
      <c r="M231" s="110"/>
      <c r="N231" s="6"/>
      <c r="O231" s="1"/>
      <c r="P231" s="1"/>
      <c r="Q231" s="1"/>
      <c r="R231" s="1"/>
      <c r="X231" s="6"/>
      <c r="Y231" s="1"/>
      <c r="Z231" s="1"/>
      <c r="AA231" s="1"/>
      <c r="AB231" s="1"/>
    </row>
    <row r="232" spans="2:28" x14ac:dyDescent="0.5">
      <c r="B232" s="6"/>
      <c r="C232" s="1"/>
      <c r="D232" s="1"/>
      <c r="E232" s="1"/>
      <c r="F232" s="1"/>
      <c r="G232" s="1"/>
      <c r="H232" s="1"/>
      <c r="M232" s="110"/>
      <c r="N232" s="6"/>
      <c r="O232" s="1"/>
      <c r="P232" s="1"/>
      <c r="Q232" s="1"/>
      <c r="R232" s="1"/>
      <c r="X232" s="6"/>
      <c r="Y232" s="1"/>
      <c r="Z232" s="1"/>
      <c r="AA232" s="1"/>
      <c r="AB232" s="1"/>
    </row>
    <row r="233" spans="2:28" x14ac:dyDescent="0.5">
      <c r="B233" s="6"/>
      <c r="C233" s="1"/>
      <c r="D233" s="1"/>
      <c r="E233" s="1"/>
      <c r="F233" s="1"/>
      <c r="G233" s="1"/>
      <c r="H233" s="1"/>
      <c r="M233" s="110"/>
      <c r="N233" s="6"/>
      <c r="O233" s="1"/>
      <c r="P233" s="1"/>
      <c r="Q233" s="1"/>
      <c r="R233" s="1"/>
      <c r="X233" s="6"/>
      <c r="Y233" s="1"/>
      <c r="Z233" s="1"/>
      <c r="AA233" s="1"/>
      <c r="AB233" s="1"/>
    </row>
    <row r="234" spans="2:28" x14ac:dyDescent="0.5">
      <c r="B234" s="6"/>
      <c r="C234" s="1"/>
      <c r="D234" s="1"/>
      <c r="E234" s="1"/>
      <c r="F234" s="1"/>
      <c r="G234" s="1"/>
      <c r="H234" s="1"/>
      <c r="M234" s="110"/>
      <c r="N234" s="6"/>
      <c r="O234" s="1"/>
      <c r="P234" s="1"/>
      <c r="Q234" s="1"/>
      <c r="R234" s="1"/>
      <c r="X234" s="6"/>
      <c r="Y234" s="1"/>
      <c r="Z234" s="1"/>
      <c r="AA234" s="1"/>
      <c r="AB234" s="1"/>
    </row>
    <row r="235" spans="2:28" x14ac:dyDescent="0.5">
      <c r="B235" s="6"/>
      <c r="C235" s="1"/>
      <c r="D235" s="1"/>
      <c r="E235" s="1"/>
      <c r="F235" s="1"/>
      <c r="G235" s="1"/>
      <c r="H235" s="1"/>
      <c r="M235" s="110"/>
      <c r="N235" s="6"/>
      <c r="O235" s="1"/>
      <c r="P235" s="1"/>
      <c r="Q235" s="1"/>
      <c r="R235" s="1"/>
      <c r="X235" s="6"/>
      <c r="Y235" s="1"/>
      <c r="Z235" s="1"/>
      <c r="AA235" s="1"/>
      <c r="AB235" s="1"/>
    </row>
    <row r="236" spans="2:28" x14ac:dyDescent="0.5">
      <c r="B236" s="6"/>
      <c r="C236" s="1"/>
      <c r="D236" s="1"/>
      <c r="E236" s="1"/>
      <c r="F236" s="1"/>
      <c r="G236" s="1"/>
      <c r="H236" s="1"/>
      <c r="M236" s="110"/>
      <c r="N236" s="6"/>
      <c r="O236" s="1"/>
      <c r="P236" s="1"/>
      <c r="Q236" s="1"/>
      <c r="R236" s="1"/>
      <c r="X236" s="6"/>
      <c r="Y236" s="1"/>
      <c r="Z236" s="1"/>
      <c r="AA236" s="1"/>
      <c r="AB236" s="1"/>
    </row>
    <row r="237" spans="2:28" x14ac:dyDescent="0.5">
      <c r="B237" s="6"/>
      <c r="C237" s="1"/>
      <c r="D237" s="1"/>
      <c r="E237" s="1"/>
      <c r="F237" s="1"/>
      <c r="G237" s="1"/>
      <c r="H237" s="1"/>
      <c r="M237" s="110"/>
      <c r="N237" s="6"/>
      <c r="O237" s="1"/>
      <c r="P237" s="1"/>
      <c r="Q237" s="1"/>
      <c r="R237" s="1"/>
      <c r="X237" s="6"/>
      <c r="Y237" s="1"/>
      <c r="Z237" s="1"/>
      <c r="AA237" s="1"/>
      <c r="AB237" s="1"/>
    </row>
    <row r="238" spans="2:28" x14ac:dyDescent="0.5">
      <c r="B238" s="6"/>
      <c r="C238" s="1"/>
      <c r="D238" s="1"/>
      <c r="E238" s="1"/>
      <c r="F238" s="1"/>
      <c r="G238" s="1"/>
      <c r="H238" s="1"/>
      <c r="M238" s="110"/>
      <c r="N238" s="6"/>
      <c r="O238" s="1"/>
      <c r="P238" s="1"/>
      <c r="Q238" s="1"/>
      <c r="R238" s="1"/>
      <c r="X238" s="6"/>
      <c r="Y238" s="1"/>
      <c r="Z238" s="1"/>
      <c r="AA238" s="1"/>
      <c r="AB238" s="1"/>
    </row>
    <row r="239" spans="2:28" x14ac:dyDescent="0.5">
      <c r="B239" s="6"/>
      <c r="C239" s="1"/>
      <c r="D239" s="1"/>
      <c r="E239" s="1"/>
      <c r="F239" s="1"/>
      <c r="G239" s="1"/>
      <c r="H239" s="1"/>
      <c r="M239" s="110"/>
      <c r="N239" s="6"/>
      <c r="O239" s="1"/>
      <c r="P239" s="1"/>
      <c r="Q239" s="1"/>
      <c r="R239" s="1"/>
      <c r="X239" s="6"/>
      <c r="Y239" s="1"/>
      <c r="Z239" s="1"/>
      <c r="AA239" s="1"/>
      <c r="AB239" s="1"/>
    </row>
    <row r="240" spans="2:28" x14ac:dyDescent="0.5">
      <c r="B240" s="6"/>
      <c r="C240" s="1"/>
      <c r="D240" s="1"/>
      <c r="E240" s="1"/>
      <c r="F240" s="1"/>
      <c r="G240" s="1"/>
      <c r="H240" s="1"/>
      <c r="M240" s="110"/>
      <c r="N240" s="6"/>
      <c r="O240" s="1"/>
      <c r="P240" s="1"/>
      <c r="Q240" s="1"/>
      <c r="R240" s="1"/>
      <c r="X240" s="6"/>
      <c r="Y240" s="1"/>
      <c r="Z240" s="1"/>
      <c r="AA240" s="1"/>
      <c r="AB240" s="1"/>
    </row>
    <row r="241" spans="2:28" x14ac:dyDescent="0.5">
      <c r="B241" s="6"/>
      <c r="C241" s="1"/>
      <c r="D241" s="1"/>
      <c r="E241" s="1"/>
      <c r="F241" s="1"/>
      <c r="G241" s="1"/>
      <c r="H241" s="1"/>
      <c r="M241" s="110"/>
      <c r="N241" s="6"/>
      <c r="O241" s="1"/>
      <c r="P241" s="1"/>
      <c r="Q241" s="1"/>
      <c r="R241" s="1"/>
      <c r="X241" s="6"/>
      <c r="Y241" s="1"/>
      <c r="Z241" s="1"/>
      <c r="AA241" s="1"/>
      <c r="AB241" s="1"/>
    </row>
    <row r="242" spans="2:28" x14ac:dyDescent="0.5">
      <c r="B242" s="6"/>
      <c r="C242" s="1"/>
      <c r="D242" s="1"/>
      <c r="E242" s="1"/>
      <c r="F242" s="1"/>
      <c r="G242" s="1"/>
      <c r="H242" s="1"/>
      <c r="M242" s="110"/>
      <c r="N242" s="6"/>
      <c r="O242" s="1"/>
      <c r="P242" s="1"/>
      <c r="Q242" s="1"/>
      <c r="R242" s="1"/>
      <c r="X242" s="6"/>
      <c r="Y242" s="1"/>
      <c r="Z242" s="1"/>
      <c r="AA242" s="1"/>
      <c r="AB242" s="1"/>
    </row>
    <row r="243" spans="2:28" x14ac:dyDescent="0.5">
      <c r="B243" s="6"/>
      <c r="C243" s="1"/>
      <c r="D243" s="1"/>
      <c r="E243" s="1"/>
      <c r="F243" s="1"/>
      <c r="G243" s="1"/>
      <c r="H243" s="1"/>
      <c r="M243" s="110"/>
      <c r="N243" s="6"/>
      <c r="O243" s="1"/>
      <c r="P243" s="1"/>
      <c r="Q243" s="1"/>
      <c r="R243" s="1"/>
      <c r="X243" s="6"/>
      <c r="Y243" s="1"/>
      <c r="Z243" s="1"/>
      <c r="AA243" s="1"/>
      <c r="AB243" s="1"/>
    </row>
    <row r="244" spans="2:28" x14ac:dyDescent="0.5">
      <c r="B244" s="6"/>
      <c r="C244" s="1"/>
      <c r="D244" s="1"/>
      <c r="E244" s="1"/>
      <c r="F244" s="1"/>
      <c r="G244" s="1"/>
      <c r="H244" s="1"/>
      <c r="M244" s="110"/>
      <c r="N244" s="6"/>
      <c r="O244" s="1"/>
      <c r="P244" s="1"/>
      <c r="Q244" s="1"/>
      <c r="R244" s="1"/>
      <c r="X244" s="6"/>
      <c r="Y244" s="1"/>
      <c r="Z244" s="1"/>
      <c r="AA244" s="1"/>
      <c r="AB244" s="1"/>
    </row>
    <row r="245" spans="2:28" x14ac:dyDescent="0.5">
      <c r="B245" s="6"/>
      <c r="C245" s="1"/>
      <c r="D245" s="1"/>
      <c r="E245" s="1"/>
      <c r="F245" s="1"/>
      <c r="G245" s="1"/>
      <c r="H245" s="1"/>
      <c r="M245" s="110"/>
      <c r="N245" s="6"/>
      <c r="O245" s="1"/>
      <c r="P245" s="1"/>
      <c r="Q245" s="1"/>
      <c r="R245" s="1"/>
      <c r="X245" s="6"/>
      <c r="Y245" s="1"/>
      <c r="Z245" s="1"/>
      <c r="AA245" s="1"/>
      <c r="AB245" s="1"/>
    </row>
    <row r="246" spans="2:28" x14ac:dyDescent="0.5">
      <c r="B246" s="6"/>
      <c r="C246" s="1"/>
      <c r="D246" s="1"/>
      <c r="E246" s="1"/>
      <c r="F246" s="1"/>
      <c r="G246" s="1"/>
      <c r="H246" s="1"/>
      <c r="M246" s="110"/>
      <c r="N246" s="6"/>
      <c r="O246" s="1"/>
      <c r="P246" s="1"/>
      <c r="Q246" s="1"/>
      <c r="R246" s="1"/>
      <c r="X246" s="6"/>
      <c r="Y246" s="1"/>
      <c r="Z246" s="1"/>
      <c r="AA246" s="1"/>
      <c r="AB246" s="1"/>
    </row>
    <row r="247" spans="2:28" x14ac:dyDescent="0.5">
      <c r="B247" s="6"/>
      <c r="C247" s="1"/>
      <c r="D247" s="1"/>
      <c r="E247" s="1"/>
      <c r="F247" s="1"/>
      <c r="G247" s="1"/>
      <c r="H247" s="1"/>
      <c r="M247" s="110"/>
      <c r="N247" s="6"/>
      <c r="O247" s="1"/>
      <c r="P247" s="1"/>
      <c r="Q247" s="1"/>
      <c r="R247" s="1"/>
      <c r="X247" s="6"/>
      <c r="Y247" s="1"/>
      <c r="Z247" s="1"/>
      <c r="AA247" s="1"/>
      <c r="AB247" s="1"/>
    </row>
    <row r="248" spans="2:28" x14ac:dyDescent="0.5">
      <c r="B248" s="6"/>
      <c r="C248" s="1"/>
      <c r="D248" s="1"/>
      <c r="E248" s="1"/>
      <c r="F248" s="1"/>
      <c r="G248" s="1"/>
      <c r="H248" s="1"/>
      <c r="M248" s="110"/>
      <c r="N248" s="6"/>
      <c r="O248" s="1"/>
      <c r="P248" s="1"/>
      <c r="Q248" s="1"/>
      <c r="R248" s="1"/>
      <c r="X248" s="6"/>
      <c r="Y248" s="1"/>
      <c r="Z248" s="1"/>
      <c r="AA248" s="1"/>
      <c r="AB248" s="1"/>
    </row>
    <row r="249" spans="2:28" x14ac:dyDescent="0.5">
      <c r="B249" s="6"/>
      <c r="C249" s="1"/>
      <c r="D249" s="1"/>
      <c r="E249" s="1"/>
      <c r="F249" s="1"/>
      <c r="G249" s="1"/>
      <c r="H249" s="1"/>
      <c r="M249" s="110"/>
      <c r="N249" s="6"/>
      <c r="O249" s="1"/>
      <c r="P249" s="1"/>
      <c r="Q249" s="1"/>
      <c r="R249" s="1"/>
      <c r="X249" s="6"/>
      <c r="Y249" s="1"/>
      <c r="Z249" s="1"/>
      <c r="AA249" s="1"/>
      <c r="AB249" s="1"/>
    </row>
    <row r="250" spans="2:28" x14ac:dyDescent="0.5">
      <c r="B250" s="6"/>
      <c r="C250" s="1"/>
      <c r="D250" s="1"/>
      <c r="E250" s="1"/>
      <c r="F250" s="1"/>
      <c r="G250" s="1"/>
      <c r="H250" s="1"/>
      <c r="M250" s="110"/>
      <c r="N250" s="6"/>
      <c r="O250" s="1"/>
      <c r="P250" s="1"/>
      <c r="Q250" s="1"/>
      <c r="R250" s="1"/>
      <c r="X250" s="6"/>
      <c r="Y250" s="1"/>
      <c r="Z250" s="1"/>
      <c r="AA250" s="1"/>
      <c r="AB250" s="1"/>
    </row>
    <row r="251" spans="2:28" x14ac:dyDescent="0.5">
      <c r="B251" s="6"/>
      <c r="C251" s="1"/>
      <c r="D251" s="1"/>
      <c r="E251" s="1"/>
      <c r="F251" s="1"/>
      <c r="G251" s="1"/>
      <c r="H251" s="1"/>
      <c r="M251" s="110"/>
      <c r="N251" s="6"/>
      <c r="O251" s="1"/>
      <c r="P251" s="1"/>
      <c r="Q251" s="1"/>
      <c r="R251" s="1"/>
      <c r="X251" s="6"/>
      <c r="Y251" s="1"/>
      <c r="Z251" s="1"/>
      <c r="AA251" s="1"/>
      <c r="AB251" s="1"/>
    </row>
    <row r="252" spans="2:28" x14ac:dyDescent="0.5">
      <c r="B252" s="6"/>
      <c r="C252" s="1"/>
      <c r="D252" s="1"/>
      <c r="E252" s="1"/>
      <c r="F252" s="1"/>
      <c r="G252" s="1"/>
      <c r="H252" s="1"/>
      <c r="M252" s="110"/>
      <c r="N252" s="6"/>
      <c r="O252" s="1"/>
      <c r="P252" s="1"/>
      <c r="Q252" s="1"/>
      <c r="R252" s="1"/>
      <c r="X252" s="6"/>
      <c r="Y252" s="1"/>
      <c r="Z252" s="1"/>
      <c r="AA252" s="1"/>
      <c r="AB252" s="1"/>
    </row>
    <row r="253" spans="2:28" x14ac:dyDescent="0.5">
      <c r="B253" s="6"/>
      <c r="C253" s="1"/>
      <c r="D253" s="1"/>
      <c r="E253" s="1"/>
      <c r="F253" s="1"/>
      <c r="G253" s="1"/>
      <c r="H253" s="1"/>
      <c r="M253" s="110"/>
      <c r="N253" s="6"/>
      <c r="O253" s="1"/>
      <c r="P253" s="1"/>
      <c r="Q253" s="1"/>
      <c r="R253" s="1"/>
      <c r="X253" s="6"/>
      <c r="Y253" s="1"/>
      <c r="Z253" s="1"/>
      <c r="AA253" s="1"/>
      <c r="AB253" s="1"/>
    </row>
    <row r="254" spans="2:28" x14ac:dyDescent="0.5">
      <c r="B254" s="6"/>
      <c r="C254" s="1"/>
      <c r="D254" s="1"/>
      <c r="E254" s="1"/>
      <c r="F254" s="1"/>
      <c r="G254" s="1"/>
      <c r="H254" s="1"/>
      <c r="M254" s="110"/>
      <c r="N254" s="6"/>
      <c r="O254" s="1"/>
      <c r="P254" s="1"/>
      <c r="Q254" s="1"/>
      <c r="R254" s="1"/>
      <c r="X254" s="6"/>
      <c r="Y254" s="1"/>
      <c r="Z254" s="1"/>
      <c r="AA254" s="1"/>
      <c r="AB254" s="1"/>
    </row>
    <row r="255" spans="2:28" x14ac:dyDescent="0.5">
      <c r="B255" s="6"/>
      <c r="C255" s="1"/>
      <c r="D255" s="1"/>
      <c r="E255" s="1"/>
      <c r="F255" s="1"/>
      <c r="G255" s="1"/>
      <c r="H255" s="1"/>
      <c r="M255" s="110"/>
      <c r="N255" s="6"/>
      <c r="O255" s="1"/>
      <c r="P255" s="1"/>
      <c r="Q255" s="1"/>
      <c r="R255" s="1"/>
      <c r="X255" s="6"/>
      <c r="Y255" s="1"/>
      <c r="Z255" s="1"/>
      <c r="AA255" s="1"/>
      <c r="AB255" s="1"/>
    </row>
    <row r="256" spans="2:28" x14ac:dyDescent="0.5">
      <c r="B256" s="6"/>
      <c r="C256" s="1"/>
      <c r="D256" s="1"/>
      <c r="E256" s="1"/>
      <c r="F256" s="1"/>
      <c r="G256" s="1"/>
      <c r="H256" s="1"/>
      <c r="M256" s="110"/>
      <c r="N256" s="6"/>
      <c r="O256" s="1"/>
      <c r="P256" s="1"/>
      <c r="Q256" s="1"/>
      <c r="R256" s="1"/>
      <c r="X256" s="6"/>
      <c r="Y256" s="1"/>
      <c r="Z256" s="1"/>
      <c r="AA256" s="1"/>
      <c r="AB256" s="1"/>
    </row>
    <row r="257" spans="2:28" x14ac:dyDescent="0.5">
      <c r="B257" s="6"/>
      <c r="C257" s="1"/>
      <c r="D257" s="1"/>
      <c r="E257" s="1"/>
      <c r="F257" s="1"/>
      <c r="G257" s="1"/>
      <c r="H257" s="1"/>
      <c r="M257" s="110"/>
      <c r="N257" s="6"/>
      <c r="O257" s="1"/>
      <c r="P257" s="1"/>
      <c r="Q257" s="1"/>
      <c r="R257" s="1"/>
      <c r="X257" s="6"/>
      <c r="Y257" s="1"/>
      <c r="Z257" s="1"/>
      <c r="AA257" s="1"/>
      <c r="AB257" s="1"/>
    </row>
    <row r="258" spans="2:28" x14ac:dyDescent="0.5">
      <c r="B258" s="6"/>
      <c r="C258" s="1"/>
      <c r="D258" s="1"/>
      <c r="E258" s="1"/>
      <c r="F258" s="1"/>
      <c r="G258" s="1"/>
      <c r="H258" s="1"/>
      <c r="M258" s="110"/>
      <c r="N258" s="6"/>
      <c r="O258" s="1"/>
      <c r="P258" s="1"/>
      <c r="Q258" s="1"/>
      <c r="R258" s="1"/>
      <c r="X258" s="6"/>
      <c r="Y258" s="1"/>
      <c r="Z258" s="1"/>
      <c r="AA258" s="1"/>
      <c r="AB258" s="1"/>
    </row>
    <row r="259" spans="2:28" x14ac:dyDescent="0.5">
      <c r="B259" s="6"/>
      <c r="C259" s="1"/>
      <c r="D259" s="1"/>
      <c r="E259" s="1"/>
      <c r="F259" s="1"/>
      <c r="G259" s="1"/>
      <c r="H259" s="1"/>
      <c r="M259" s="110"/>
      <c r="N259" s="6"/>
      <c r="O259" s="1"/>
      <c r="P259" s="1"/>
      <c r="Q259" s="1"/>
      <c r="R259" s="1"/>
      <c r="X259" s="6"/>
      <c r="Y259" s="1"/>
      <c r="Z259" s="1"/>
      <c r="AA259" s="1"/>
      <c r="AB259" s="1"/>
    </row>
    <row r="260" spans="2:28" x14ac:dyDescent="0.5">
      <c r="B260" s="6"/>
      <c r="C260" s="1"/>
      <c r="D260" s="1"/>
      <c r="E260" s="1"/>
      <c r="F260" s="1"/>
      <c r="G260" s="1"/>
      <c r="H260" s="1"/>
      <c r="M260" s="110"/>
      <c r="N260" s="6"/>
      <c r="O260" s="1"/>
      <c r="P260" s="1"/>
      <c r="Q260" s="1"/>
      <c r="R260" s="1"/>
      <c r="X260" s="6"/>
      <c r="Y260" s="1"/>
      <c r="Z260" s="1"/>
      <c r="AA260" s="1"/>
      <c r="AB260" s="1"/>
    </row>
    <row r="261" spans="2:28" x14ac:dyDescent="0.5">
      <c r="B261" s="6"/>
      <c r="C261" s="1"/>
      <c r="D261" s="1"/>
      <c r="E261" s="1"/>
      <c r="F261" s="1"/>
      <c r="G261" s="1"/>
      <c r="H261" s="1"/>
      <c r="M261" s="110"/>
      <c r="N261" s="6"/>
      <c r="O261" s="1"/>
      <c r="P261" s="1"/>
      <c r="Q261" s="1"/>
      <c r="R261" s="1"/>
      <c r="X261" s="6"/>
      <c r="Y261" s="1"/>
      <c r="Z261" s="1"/>
      <c r="AA261" s="1"/>
      <c r="AB261" s="1"/>
    </row>
    <row r="262" spans="2:28" x14ac:dyDescent="0.5">
      <c r="B262" s="6"/>
      <c r="C262" s="1"/>
      <c r="D262" s="1"/>
      <c r="E262" s="1"/>
      <c r="F262" s="1"/>
      <c r="G262" s="1"/>
      <c r="H262" s="1"/>
      <c r="M262" s="110"/>
      <c r="N262" s="6"/>
      <c r="O262" s="1"/>
      <c r="P262" s="1"/>
      <c r="Q262" s="1"/>
      <c r="R262" s="1"/>
      <c r="X262" s="6"/>
      <c r="Y262" s="1"/>
      <c r="Z262" s="1"/>
      <c r="AA262" s="1"/>
      <c r="AB262" s="1"/>
    </row>
    <row r="263" spans="2:28" x14ac:dyDescent="0.5">
      <c r="B263" s="6"/>
      <c r="C263" s="1"/>
      <c r="D263" s="1"/>
      <c r="E263" s="1"/>
      <c r="F263" s="1"/>
      <c r="G263" s="1"/>
      <c r="H263" s="1"/>
      <c r="M263" s="110"/>
      <c r="N263" s="6"/>
      <c r="O263" s="1"/>
      <c r="P263" s="1"/>
      <c r="Q263" s="1"/>
      <c r="R263" s="1"/>
      <c r="X263" s="6"/>
      <c r="Y263" s="1"/>
      <c r="Z263" s="1"/>
      <c r="AA263" s="1"/>
      <c r="AB263" s="1"/>
    </row>
    <row r="264" spans="2:28" x14ac:dyDescent="0.5">
      <c r="B264" s="6"/>
      <c r="C264" s="1"/>
      <c r="D264" s="1"/>
      <c r="E264" s="1"/>
      <c r="F264" s="1"/>
      <c r="G264" s="1"/>
      <c r="H264" s="1"/>
      <c r="M264" s="110"/>
      <c r="N264" s="6"/>
      <c r="O264" s="1"/>
      <c r="P264" s="1"/>
      <c r="Q264" s="1"/>
      <c r="R264" s="1"/>
      <c r="X264" s="6"/>
      <c r="Y264" s="1"/>
      <c r="Z264" s="1"/>
      <c r="AA264" s="1"/>
      <c r="AB264" s="1"/>
    </row>
    <row r="265" spans="2:28" x14ac:dyDescent="0.5">
      <c r="B265" s="6"/>
      <c r="C265" s="1"/>
      <c r="D265" s="1"/>
      <c r="E265" s="1"/>
      <c r="F265" s="1"/>
      <c r="G265" s="1"/>
      <c r="H265" s="1"/>
      <c r="M265" s="110"/>
      <c r="N265" s="6"/>
      <c r="O265" s="1"/>
      <c r="P265" s="1"/>
      <c r="Q265" s="1"/>
      <c r="R265" s="1"/>
      <c r="X265" s="6"/>
      <c r="Y265" s="1"/>
      <c r="Z265" s="1"/>
      <c r="AA265" s="1"/>
      <c r="AB265" s="1"/>
    </row>
    <row r="266" spans="2:28" x14ac:dyDescent="0.5">
      <c r="B266" s="6"/>
      <c r="C266" s="1"/>
      <c r="D266" s="1"/>
      <c r="E266" s="1"/>
      <c r="F266" s="1"/>
      <c r="G266" s="1"/>
      <c r="H266" s="1"/>
      <c r="M266" s="110"/>
      <c r="N266" s="6"/>
      <c r="O266" s="1"/>
      <c r="P266" s="1"/>
      <c r="Q266" s="1"/>
      <c r="R266" s="1"/>
      <c r="X266" s="6"/>
      <c r="Y266" s="1"/>
      <c r="Z266" s="1"/>
      <c r="AA266" s="1"/>
      <c r="AB266" s="1"/>
    </row>
    <row r="267" spans="2:28" x14ac:dyDescent="0.5">
      <c r="B267" s="6"/>
      <c r="C267" s="1"/>
      <c r="D267" s="1"/>
      <c r="E267" s="1"/>
      <c r="F267" s="1"/>
      <c r="G267" s="1"/>
      <c r="H267" s="1"/>
      <c r="M267" s="110"/>
      <c r="N267" s="6"/>
      <c r="O267" s="1"/>
      <c r="P267" s="1"/>
      <c r="Q267" s="1"/>
      <c r="R267" s="1"/>
      <c r="X267" s="6"/>
      <c r="Y267" s="1"/>
      <c r="Z267" s="1"/>
      <c r="AA267" s="1"/>
      <c r="AB267" s="1"/>
    </row>
    <row r="268" spans="2:28" x14ac:dyDescent="0.5">
      <c r="B268" s="6"/>
      <c r="C268" s="1"/>
      <c r="D268" s="1"/>
      <c r="E268" s="1"/>
      <c r="F268" s="1"/>
      <c r="G268" s="1"/>
      <c r="H268" s="1"/>
      <c r="M268" s="110"/>
      <c r="N268" s="6"/>
      <c r="O268" s="1"/>
      <c r="P268" s="1"/>
      <c r="Q268" s="1"/>
      <c r="R268" s="1"/>
      <c r="X268" s="6"/>
      <c r="Y268" s="1"/>
      <c r="Z268" s="1"/>
      <c r="AA268" s="1"/>
      <c r="AB268" s="1"/>
    </row>
    <row r="269" spans="2:28" x14ac:dyDescent="0.5">
      <c r="B269" s="6"/>
      <c r="C269" s="1"/>
      <c r="D269" s="1"/>
      <c r="E269" s="1"/>
      <c r="F269" s="1"/>
      <c r="G269" s="1"/>
      <c r="H269" s="1"/>
      <c r="M269" s="110"/>
      <c r="N269" s="6"/>
      <c r="O269" s="1"/>
      <c r="P269" s="1"/>
      <c r="Q269" s="1"/>
      <c r="R269" s="1"/>
      <c r="X269" s="6"/>
      <c r="Y269" s="1"/>
      <c r="Z269" s="1"/>
      <c r="AA269" s="1"/>
      <c r="AB269" s="1"/>
    </row>
    <row r="270" spans="2:28" x14ac:dyDescent="0.5">
      <c r="B270" s="6"/>
      <c r="C270" s="1"/>
      <c r="D270" s="1"/>
      <c r="E270" s="1"/>
      <c r="F270" s="1"/>
      <c r="G270" s="1"/>
      <c r="H270" s="1"/>
      <c r="M270" s="110"/>
      <c r="N270" s="6"/>
      <c r="O270" s="1"/>
      <c r="P270" s="1"/>
      <c r="Q270" s="1"/>
      <c r="R270" s="1"/>
      <c r="X270" s="6"/>
      <c r="Y270" s="1"/>
      <c r="Z270" s="1"/>
      <c r="AA270" s="1"/>
      <c r="AB270" s="1"/>
    </row>
    <row r="271" spans="2:28" x14ac:dyDescent="0.5">
      <c r="B271" s="6"/>
      <c r="C271" s="1"/>
      <c r="D271" s="1"/>
      <c r="E271" s="1"/>
      <c r="F271" s="1"/>
      <c r="G271" s="1"/>
      <c r="H271" s="1"/>
      <c r="M271" s="110"/>
      <c r="N271" s="6"/>
      <c r="O271" s="1"/>
      <c r="P271" s="1"/>
      <c r="Q271" s="1"/>
      <c r="R271" s="1"/>
      <c r="X271" s="6"/>
      <c r="Y271" s="1"/>
      <c r="Z271" s="1"/>
      <c r="AA271" s="1"/>
      <c r="AB271" s="1"/>
    </row>
    <row r="272" spans="2:28" x14ac:dyDescent="0.5">
      <c r="B272" s="6"/>
      <c r="C272" s="1"/>
      <c r="D272" s="1"/>
      <c r="E272" s="1"/>
      <c r="F272" s="1"/>
      <c r="G272" s="1"/>
      <c r="H272" s="1"/>
      <c r="M272" s="110"/>
      <c r="N272" s="6"/>
      <c r="O272" s="1"/>
      <c r="P272" s="1"/>
      <c r="Q272" s="1"/>
      <c r="R272" s="1"/>
      <c r="X272" s="6"/>
      <c r="Y272" s="1"/>
      <c r="Z272" s="1"/>
      <c r="AA272" s="1"/>
      <c r="AB272" s="1"/>
    </row>
    <row r="273" spans="2:28" x14ac:dyDescent="0.5">
      <c r="B273" s="6"/>
      <c r="C273" s="1"/>
      <c r="D273" s="1"/>
      <c r="E273" s="1"/>
      <c r="F273" s="1"/>
      <c r="G273" s="1"/>
      <c r="H273" s="1"/>
      <c r="M273" s="110"/>
      <c r="N273" s="6"/>
      <c r="O273" s="1"/>
      <c r="P273" s="1"/>
      <c r="Q273" s="1"/>
      <c r="R273" s="1"/>
      <c r="X273" s="6"/>
      <c r="Y273" s="1"/>
      <c r="Z273" s="1"/>
      <c r="AA273" s="1"/>
      <c r="AB273" s="1"/>
    </row>
    <row r="274" spans="2:28" x14ac:dyDescent="0.5">
      <c r="B274" s="6"/>
      <c r="C274" s="1"/>
      <c r="D274" s="1"/>
      <c r="E274" s="1"/>
      <c r="F274" s="1"/>
      <c r="G274" s="1"/>
      <c r="H274" s="1"/>
      <c r="M274" s="110"/>
      <c r="N274" s="6"/>
      <c r="O274" s="1"/>
      <c r="P274" s="1"/>
      <c r="Q274" s="1"/>
      <c r="R274" s="1"/>
      <c r="X274" s="6"/>
      <c r="Y274" s="1"/>
      <c r="Z274" s="1"/>
      <c r="AA274" s="1"/>
      <c r="AB274" s="1"/>
    </row>
    <row r="275" spans="2:28" x14ac:dyDescent="0.5">
      <c r="B275" s="6"/>
      <c r="C275" s="1"/>
      <c r="D275" s="1"/>
      <c r="E275" s="1"/>
      <c r="F275" s="1"/>
      <c r="G275" s="1"/>
      <c r="H275" s="1"/>
      <c r="M275" s="110"/>
      <c r="N275" s="6"/>
      <c r="O275" s="1"/>
      <c r="P275" s="1"/>
      <c r="Q275" s="1"/>
      <c r="R275" s="1"/>
      <c r="X275" s="6"/>
      <c r="Y275" s="1"/>
      <c r="Z275" s="1"/>
      <c r="AA275" s="1"/>
      <c r="AB275" s="1"/>
    </row>
    <row r="276" spans="2:28" x14ac:dyDescent="0.5">
      <c r="B276" s="6"/>
      <c r="C276" s="1"/>
      <c r="D276" s="1"/>
      <c r="E276" s="1"/>
      <c r="F276" s="1"/>
      <c r="G276" s="1"/>
      <c r="H276" s="1"/>
      <c r="M276" s="110"/>
      <c r="N276" s="6"/>
      <c r="O276" s="1"/>
      <c r="P276" s="1"/>
      <c r="Q276" s="1"/>
      <c r="R276" s="1"/>
      <c r="X276" s="6"/>
      <c r="Y276" s="1"/>
      <c r="Z276" s="1"/>
      <c r="AA276" s="1"/>
      <c r="AB276" s="1"/>
    </row>
    <row r="277" spans="2:28" x14ac:dyDescent="0.5">
      <c r="B277" s="6"/>
      <c r="C277" s="1"/>
      <c r="D277" s="1"/>
      <c r="E277" s="1"/>
      <c r="F277" s="1"/>
      <c r="G277" s="1"/>
      <c r="H277" s="1"/>
      <c r="M277" s="110"/>
      <c r="N277" s="6"/>
      <c r="O277" s="1"/>
      <c r="P277" s="1"/>
      <c r="Q277" s="1"/>
      <c r="R277" s="1"/>
      <c r="X277" s="6"/>
      <c r="Y277" s="1"/>
      <c r="Z277" s="1"/>
      <c r="AA277" s="1"/>
      <c r="AB277" s="1"/>
    </row>
    <row r="278" spans="2:28" x14ac:dyDescent="0.5">
      <c r="B278" s="6"/>
      <c r="C278" s="1"/>
      <c r="D278" s="1"/>
      <c r="E278" s="1"/>
      <c r="F278" s="1"/>
      <c r="G278" s="1"/>
      <c r="H278" s="1"/>
      <c r="M278" s="110"/>
      <c r="N278" s="6"/>
      <c r="O278" s="1"/>
      <c r="P278" s="1"/>
      <c r="Q278" s="1"/>
      <c r="R278" s="1"/>
      <c r="X278" s="6"/>
      <c r="Y278" s="1"/>
      <c r="Z278" s="1"/>
      <c r="AA278" s="1"/>
      <c r="AB278" s="1"/>
    </row>
    <row r="279" spans="2:28" x14ac:dyDescent="0.5">
      <c r="B279" s="6"/>
      <c r="C279" s="1"/>
      <c r="D279" s="1"/>
      <c r="E279" s="1"/>
      <c r="F279" s="1"/>
      <c r="G279" s="1"/>
      <c r="H279" s="1"/>
      <c r="M279" s="110"/>
      <c r="N279" s="6"/>
      <c r="O279" s="1"/>
      <c r="P279" s="1"/>
      <c r="Q279" s="1"/>
      <c r="R279" s="1"/>
      <c r="X279" s="6"/>
      <c r="Y279" s="1"/>
      <c r="Z279" s="1"/>
      <c r="AA279" s="1"/>
      <c r="AB279" s="1"/>
    </row>
    <row r="280" spans="2:28" x14ac:dyDescent="0.5">
      <c r="B280" s="6"/>
      <c r="C280" s="1"/>
      <c r="D280" s="1"/>
      <c r="E280" s="1"/>
      <c r="F280" s="1"/>
      <c r="G280" s="1"/>
      <c r="H280" s="1"/>
      <c r="M280" s="110"/>
      <c r="N280" s="6"/>
      <c r="O280" s="1"/>
      <c r="P280" s="1"/>
      <c r="Q280" s="1"/>
      <c r="R280" s="1"/>
      <c r="X280" s="6"/>
      <c r="Y280" s="1"/>
      <c r="Z280" s="1"/>
      <c r="AA280" s="1"/>
      <c r="AB280" s="1"/>
    </row>
    <row r="281" spans="2:28" x14ac:dyDescent="0.5">
      <c r="B281" s="6"/>
      <c r="C281" s="1"/>
      <c r="D281" s="1"/>
      <c r="E281" s="1"/>
      <c r="F281" s="1"/>
      <c r="G281" s="1"/>
      <c r="H281" s="1"/>
      <c r="M281" s="110"/>
      <c r="N281" s="6"/>
      <c r="O281" s="1"/>
      <c r="P281" s="1"/>
      <c r="Q281" s="1"/>
      <c r="R281" s="1"/>
      <c r="X281" s="6"/>
      <c r="Y281" s="1"/>
      <c r="Z281" s="1"/>
      <c r="AA281" s="1"/>
      <c r="AB281" s="1"/>
    </row>
    <row r="282" spans="2:28" x14ac:dyDescent="0.5">
      <c r="B282" s="6"/>
      <c r="C282" s="1"/>
      <c r="D282" s="1"/>
      <c r="E282" s="1"/>
      <c r="F282" s="1"/>
      <c r="G282" s="1"/>
      <c r="H282" s="1"/>
      <c r="M282" s="110"/>
      <c r="N282" s="6"/>
      <c r="O282" s="1"/>
      <c r="P282" s="1"/>
      <c r="Q282" s="1"/>
      <c r="R282" s="1"/>
      <c r="X282" s="6"/>
      <c r="Y282" s="1"/>
      <c r="Z282" s="1"/>
      <c r="AA282" s="1"/>
      <c r="AB282" s="1"/>
    </row>
    <row r="283" spans="2:28" x14ac:dyDescent="0.5">
      <c r="B283" s="6"/>
      <c r="C283" s="1"/>
      <c r="D283" s="1"/>
      <c r="E283" s="1"/>
      <c r="F283" s="1"/>
      <c r="G283" s="1"/>
      <c r="H283" s="1"/>
      <c r="M283" s="110"/>
      <c r="N283" s="6"/>
      <c r="O283" s="1"/>
      <c r="P283" s="1"/>
      <c r="Q283" s="1"/>
      <c r="R283" s="1"/>
      <c r="X283" s="6"/>
      <c r="Y283" s="1"/>
      <c r="Z283" s="1"/>
      <c r="AA283" s="1"/>
      <c r="AB283" s="1"/>
    </row>
    <row r="284" spans="2:28" x14ac:dyDescent="0.5">
      <c r="B284" s="6"/>
      <c r="C284" s="1"/>
      <c r="D284" s="1"/>
      <c r="E284" s="1"/>
      <c r="F284" s="1"/>
      <c r="G284" s="1"/>
      <c r="H284" s="1"/>
      <c r="M284" s="110"/>
      <c r="N284" s="6"/>
      <c r="O284" s="1"/>
      <c r="P284" s="1"/>
      <c r="Q284" s="1"/>
      <c r="R284" s="1"/>
      <c r="X284" s="6"/>
      <c r="Y284" s="1"/>
      <c r="Z284" s="1"/>
      <c r="AA284" s="1"/>
      <c r="AB284" s="1"/>
    </row>
    <row r="285" spans="2:28" x14ac:dyDescent="0.5">
      <c r="B285" s="6"/>
      <c r="C285" s="1"/>
      <c r="D285" s="1"/>
      <c r="E285" s="1"/>
      <c r="F285" s="1"/>
      <c r="G285" s="1"/>
      <c r="H285" s="1"/>
      <c r="M285" s="110"/>
      <c r="N285" s="6"/>
      <c r="O285" s="1"/>
      <c r="P285" s="1"/>
      <c r="Q285" s="1"/>
      <c r="R285" s="1"/>
      <c r="X285" s="6"/>
      <c r="Y285" s="1"/>
      <c r="Z285" s="1"/>
      <c r="AA285" s="1"/>
      <c r="AB285" s="1"/>
    </row>
    <row r="286" spans="2:28" x14ac:dyDescent="0.5">
      <c r="B286" s="6"/>
      <c r="C286" s="1"/>
      <c r="D286" s="1"/>
      <c r="E286" s="1"/>
      <c r="F286" s="1"/>
      <c r="G286" s="1"/>
      <c r="H286" s="1"/>
      <c r="M286" s="110"/>
      <c r="N286" s="6"/>
      <c r="O286" s="1"/>
      <c r="P286" s="1"/>
      <c r="Q286" s="1"/>
      <c r="R286" s="1"/>
      <c r="X286" s="6"/>
      <c r="Y286" s="1"/>
      <c r="Z286" s="1"/>
      <c r="AA286" s="1"/>
      <c r="AB286" s="1"/>
    </row>
    <row r="287" spans="2:28" x14ac:dyDescent="0.5">
      <c r="B287" s="6"/>
      <c r="C287" s="1"/>
      <c r="D287" s="1"/>
      <c r="E287" s="1"/>
      <c r="F287" s="1"/>
      <c r="G287" s="1"/>
      <c r="H287" s="1"/>
      <c r="M287" s="110"/>
      <c r="N287" s="6"/>
      <c r="O287" s="1"/>
      <c r="P287" s="1"/>
      <c r="Q287" s="1"/>
      <c r="R287" s="1"/>
      <c r="X287" s="6"/>
      <c r="Y287" s="1"/>
      <c r="Z287" s="1"/>
      <c r="AA287" s="1"/>
      <c r="AB287" s="1"/>
    </row>
    <row r="288" spans="2:28" x14ac:dyDescent="0.5">
      <c r="B288" s="6"/>
      <c r="C288" s="1"/>
      <c r="D288" s="1"/>
      <c r="E288" s="1"/>
      <c r="F288" s="1"/>
      <c r="G288" s="1"/>
      <c r="H288" s="1"/>
      <c r="M288" s="110"/>
      <c r="N288" s="6"/>
      <c r="O288" s="1"/>
      <c r="P288" s="1"/>
      <c r="Q288" s="1"/>
      <c r="R288" s="1"/>
      <c r="X288" s="6"/>
      <c r="Y288" s="1"/>
      <c r="Z288" s="1"/>
      <c r="AA288" s="1"/>
      <c r="AB288" s="1"/>
    </row>
    <row r="289" spans="2:28" x14ac:dyDescent="0.5">
      <c r="B289" s="6"/>
      <c r="C289" s="1"/>
      <c r="D289" s="1"/>
      <c r="E289" s="1"/>
      <c r="F289" s="1"/>
      <c r="G289" s="1"/>
      <c r="H289" s="1"/>
      <c r="M289" s="110"/>
      <c r="N289" s="6"/>
      <c r="O289" s="1"/>
      <c r="P289" s="1"/>
      <c r="Q289" s="1"/>
      <c r="R289" s="1"/>
      <c r="X289" s="6"/>
      <c r="Y289" s="1"/>
      <c r="Z289" s="1"/>
      <c r="AA289" s="1"/>
      <c r="AB289" s="1"/>
    </row>
    <row r="290" spans="2:28" x14ac:dyDescent="0.5">
      <c r="B290" s="6"/>
      <c r="C290" s="1"/>
      <c r="D290" s="1"/>
      <c r="E290" s="1"/>
      <c r="F290" s="1"/>
      <c r="G290" s="1"/>
      <c r="H290" s="1"/>
      <c r="M290" s="110"/>
      <c r="N290" s="6"/>
      <c r="O290" s="1"/>
      <c r="P290" s="1"/>
      <c r="Q290" s="1"/>
      <c r="R290" s="1"/>
      <c r="X290" s="6"/>
      <c r="Y290" s="1"/>
      <c r="Z290" s="1"/>
      <c r="AA290" s="1"/>
      <c r="AB290" s="1"/>
    </row>
    <row r="291" spans="2:28" x14ac:dyDescent="0.5">
      <c r="B291" s="6"/>
      <c r="C291" s="1"/>
      <c r="D291" s="1"/>
      <c r="E291" s="1"/>
      <c r="F291" s="1"/>
      <c r="G291" s="1"/>
      <c r="H291" s="1"/>
      <c r="M291" s="110"/>
      <c r="N291" s="6"/>
      <c r="O291" s="1"/>
      <c r="P291" s="1"/>
      <c r="Q291" s="1"/>
      <c r="R291" s="1"/>
      <c r="X291" s="6"/>
      <c r="Y291" s="1"/>
      <c r="Z291" s="1"/>
      <c r="AA291" s="1"/>
      <c r="AB291" s="1"/>
    </row>
    <row r="292" spans="2:28" x14ac:dyDescent="0.5">
      <c r="B292" s="6"/>
      <c r="C292" s="1"/>
      <c r="D292" s="1"/>
      <c r="E292" s="1"/>
      <c r="F292" s="1"/>
      <c r="G292" s="1"/>
      <c r="H292" s="1"/>
      <c r="M292" s="110"/>
      <c r="N292" s="6"/>
      <c r="O292" s="1"/>
      <c r="P292" s="1"/>
      <c r="Q292" s="1"/>
      <c r="R292" s="1"/>
      <c r="X292" s="6"/>
      <c r="Y292" s="1"/>
      <c r="Z292" s="1"/>
      <c r="AA292" s="1"/>
      <c r="AB292" s="1"/>
    </row>
    <row r="293" spans="2:28" x14ac:dyDescent="0.5">
      <c r="B293" s="6"/>
      <c r="C293" s="1"/>
      <c r="D293" s="1"/>
      <c r="E293" s="1"/>
      <c r="F293" s="1"/>
      <c r="G293" s="1"/>
      <c r="H293" s="1"/>
      <c r="M293" s="110"/>
      <c r="N293" s="6"/>
      <c r="O293" s="1"/>
      <c r="P293" s="1"/>
      <c r="Q293" s="1"/>
      <c r="R293" s="1"/>
      <c r="X293" s="6"/>
      <c r="Y293" s="1"/>
      <c r="Z293" s="1"/>
      <c r="AA293" s="1"/>
      <c r="AB293" s="1"/>
    </row>
    <row r="294" spans="2:28" x14ac:dyDescent="0.5">
      <c r="B294" s="6"/>
      <c r="C294" s="1"/>
      <c r="D294" s="1"/>
      <c r="E294" s="1"/>
      <c r="F294" s="1"/>
      <c r="G294" s="1"/>
      <c r="H294" s="1"/>
      <c r="M294" s="110"/>
      <c r="N294" s="6"/>
      <c r="O294" s="1"/>
      <c r="P294" s="1"/>
      <c r="Q294" s="1"/>
      <c r="R294" s="1"/>
      <c r="X294" s="6"/>
      <c r="Y294" s="1"/>
      <c r="Z294" s="1"/>
      <c r="AA294" s="1"/>
      <c r="AB294" s="1"/>
    </row>
    <row r="295" spans="2:28" x14ac:dyDescent="0.5">
      <c r="B295" s="6"/>
      <c r="C295" s="1"/>
      <c r="D295" s="1"/>
      <c r="E295" s="1"/>
      <c r="F295" s="1"/>
      <c r="G295" s="1"/>
      <c r="H295" s="1"/>
      <c r="M295" s="110"/>
      <c r="N295" s="6"/>
      <c r="O295" s="1"/>
      <c r="P295" s="1"/>
      <c r="Q295" s="1"/>
      <c r="R295" s="1"/>
      <c r="X295" s="6"/>
      <c r="Y295" s="1"/>
      <c r="Z295" s="1"/>
      <c r="AA295" s="1"/>
      <c r="AB295" s="1"/>
    </row>
    <row r="296" spans="2:28" x14ac:dyDescent="0.5">
      <c r="B296" s="6"/>
      <c r="C296" s="1"/>
      <c r="D296" s="1"/>
      <c r="E296" s="1"/>
      <c r="F296" s="1"/>
      <c r="G296" s="1"/>
      <c r="H296" s="1"/>
      <c r="M296" s="110"/>
      <c r="N296" s="6"/>
      <c r="O296" s="1"/>
      <c r="P296" s="1"/>
      <c r="Q296" s="1"/>
      <c r="R296" s="1"/>
      <c r="X296" s="6"/>
      <c r="Y296" s="1"/>
      <c r="Z296" s="1"/>
      <c r="AA296" s="1"/>
      <c r="AB296" s="1"/>
    </row>
    <row r="297" spans="2:28" x14ac:dyDescent="0.5">
      <c r="B297" s="6"/>
      <c r="C297" s="1"/>
      <c r="D297" s="1"/>
      <c r="E297" s="1"/>
      <c r="F297" s="1"/>
      <c r="G297" s="1"/>
      <c r="H297" s="1"/>
      <c r="M297" s="110"/>
      <c r="N297" s="6"/>
      <c r="O297" s="1"/>
      <c r="P297" s="1"/>
      <c r="Q297" s="1"/>
      <c r="R297" s="1"/>
      <c r="X297" s="6"/>
      <c r="Y297" s="1"/>
      <c r="Z297" s="1"/>
      <c r="AA297" s="1"/>
      <c r="AB297" s="1"/>
    </row>
    <row r="298" spans="2:28" x14ac:dyDescent="0.5">
      <c r="B298" s="6"/>
      <c r="C298" s="1"/>
      <c r="D298" s="1"/>
      <c r="E298" s="1"/>
      <c r="F298" s="1"/>
      <c r="G298" s="1"/>
      <c r="H298" s="1"/>
      <c r="M298" s="110"/>
      <c r="N298" s="6"/>
      <c r="O298" s="1"/>
      <c r="P298" s="1"/>
      <c r="Q298" s="1"/>
      <c r="R298" s="1"/>
      <c r="X298" s="6"/>
      <c r="Y298" s="1"/>
      <c r="Z298" s="1"/>
      <c r="AA298" s="1"/>
      <c r="AB298" s="1"/>
    </row>
    <row r="299" spans="2:28" x14ac:dyDescent="0.5">
      <c r="B299" s="6"/>
      <c r="C299" s="1"/>
      <c r="D299" s="1"/>
      <c r="E299" s="1"/>
      <c r="F299" s="1"/>
      <c r="G299" s="1"/>
      <c r="H299" s="1"/>
      <c r="M299" s="110"/>
      <c r="N299" s="6"/>
      <c r="O299" s="1"/>
      <c r="P299" s="1"/>
      <c r="Q299" s="1"/>
      <c r="R299" s="1"/>
      <c r="X299" s="6"/>
      <c r="Y299" s="1"/>
      <c r="Z299" s="1"/>
      <c r="AA299" s="1"/>
      <c r="AB299" s="1"/>
    </row>
    <row r="300" spans="2:28" x14ac:dyDescent="0.5">
      <c r="B300" s="6"/>
      <c r="C300" s="1"/>
      <c r="D300" s="1"/>
      <c r="E300" s="1"/>
      <c r="F300" s="1"/>
      <c r="G300" s="1"/>
      <c r="H300" s="1"/>
      <c r="M300" s="110"/>
      <c r="N300" s="6"/>
      <c r="O300" s="1"/>
      <c r="P300" s="1"/>
      <c r="Q300" s="1"/>
      <c r="R300" s="1"/>
      <c r="X300" s="6"/>
      <c r="Y300" s="1"/>
      <c r="Z300" s="1"/>
      <c r="AA300" s="1"/>
      <c r="AB300" s="1"/>
    </row>
    <row r="301" spans="2:28" x14ac:dyDescent="0.5">
      <c r="B301" s="6"/>
      <c r="C301" s="1"/>
      <c r="D301" s="1"/>
      <c r="E301" s="1"/>
      <c r="F301" s="1"/>
      <c r="G301" s="1"/>
      <c r="H301" s="1"/>
      <c r="M301" s="110"/>
      <c r="N301" s="6"/>
      <c r="O301" s="1"/>
      <c r="P301" s="1"/>
      <c r="Q301" s="1"/>
      <c r="R301" s="1"/>
      <c r="X301" s="6"/>
      <c r="Y301" s="1"/>
      <c r="Z301" s="1"/>
      <c r="AA301" s="1"/>
      <c r="AB301" s="1"/>
    </row>
    <row r="302" spans="2:28" x14ac:dyDescent="0.5">
      <c r="B302" s="6"/>
      <c r="C302" s="1"/>
      <c r="D302" s="1"/>
      <c r="E302" s="1"/>
      <c r="F302" s="1"/>
      <c r="G302" s="1"/>
      <c r="H302" s="1"/>
      <c r="M302" s="110"/>
      <c r="N302" s="6"/>
      <c r="O302" s="1"/>
      <c r="P302" s="1"/>
      <c r="Q302" s="1"/>
      <c r="R302" s="1"/>
      <c r="X302" s="6"/>
      <c r="Y302" s="1"/>
      <c r="Z302" s="1"/>
      <c r="AA302" s="1"/>
      <c r="AB302" s="1"/>
    </row>
    <row r="303" spans="2:28" x14ac:dyDescent="0.5">
      <c r="B303" s="6"/>
      <c r="C303" s="1"/>
      <c r="D303" s="1"/>
      <c r="E303" s="1"/>
      <c r="F303" s="1"/>
      <c r="G303" s="1"/>
      <c r="H303" s="1"/>
      <c r="M303" s="110"/>
      <c r="N303" s="6"/>
      <c r="O303" s="1"/>
      <c r="P303" s="1"/>
      <c r="Q303" s="1"/>
      <c r="R303" s="1"/>
      <c r="X303" s="6"/>
      <c r="Y303" s="1"/>
      <c r="Z303" s="1"/>
      <c r="AA303" s="1"/>
      <c r="AB303" s="1"/>
    </row>
    <row r="304" spans="2:28" x14ac:dyDescent="0.5">
      <c r="B304" s="6"/>
      <c r="C304" s="1"/>
      <c r="D304" s="1"/>
      <c r="E304" s="1"/>
      <c r="F304" s="1"/>
      <c r="G304" s="1"/>
      <c r="H304" s="1"/>
      <c r="M304" s="110"/>
      <c r="N304" s="6"/>
      <c r="O304" s="1"/>
      <c r="P304" s="1"/>
      <c r="Q304" s="1"/>
      <c r="R304" s="1"/>
      <c r="X304" s="6"/>
      <c r="Y304" s="1"/>
      <c r="Z304" s="1"/>
      <c r="AA304" s="1"/>
      <c r="AB304" s="1"/>
    </row>
    <row r="305" spans="2:28" x14ac:dyDescent="0.5">
      <c r="B305" s="6"/>
      <c r="C305" s="1"/>
      <c r="D305" s="1"/>
      <c r="E305" s="1"/>
      <c r="F305" s="1"/>
      <c r="G305" s="1"/>
      <c r="H305" s="1"/>
      <c r="M305" s="110"/>
      <c r="N305" s="6"/>
      <c r="O305" s="1"/>
      <c r="P305" s="1"/>
      <c r="Q305" s="1"/>
      <c r="R305" s="1"/>
      <c r="X305" s="6"/>
      <c r="Y305" s="1"/>
      <c r="Z305" s="1"/>
      <c r="AA305" s="1"/>
      <c r="AB305" s="1"/>
    </row>
    <row r="306" spans="2:28" x14ac:dyDescent="0.5">
      <c r="B306" s="6"/>
      <c r="C306" s="1"/>
      <c r="D306" s="1"/>
      <c r="E306" s="1"/>
      <c r="F306" s="1"/>
      <c r="G306" s="1"/>
      <c r="H306" s="1"/>
      <c r="M306" s="110"/>
      <c r="N306" s="6"/>
      <c r="O306" s="1"/>
      <c r="P306" s="1"/>
      <c r="Q306" s="1"/>
      <c r="R306" s="1"/>
      <c r="X306" s="6"/>
      <c r="Y306" s="1"/>
      <c r="Z306" s="1"/>
      <c r="AA306" s="1"/>
      <c r="AB306" s="1"/>
    </row>
    <row r="307" spans="2:28" x14ac:dyDescent="0.5">
      <c r="B307" s="6"/>
      <c r="C307" s="1"/>
      <c r="D307" s="1"/>
      <c r="E307" s="1"/>
      <c r="F307" s="1"/>
      <c r="G307" s="1"/>
      <c r="H307" s="1"/>
      <c r="M307" s="110"/>
      <c r="N307" s="6"/>
      <c r="O307" s="1"/>
      <c r="P307" s="1"/>
      <c r="Q307" s="1"/>
      <c r="R307" s="1"/>
      <c r="X307" s="6"/>
      <c r="Y307" s="1"/>
      <c r="Z307" s="1"/>
      <c r="AA307" s="1"/>
      <c r="AB307" s="1"/>
    </row>
    <row r="308" spans="2:28" x14ac:dyDescent="0.5">
      <c r="B308" s="6"/>
      <c r="C308" s="1"/>
      <c r="D308" s="1"/>
      <c r="E308" s="1"/>
      <c r="F308" s="1"/>
      <c r="G308" s="1"/>
      <c r="H308" s="1"/>
      <c r="M308" s="110"/>
      <c r="N308" s="6"/>
      <c r="O308" s="1"/>
      <c r="P308" s="1"/>
      <c r="Q308" s="1"/>
      <c r="R308" s="1"/>
      <c r="X308" s="6"/>
      <c r="Y308" s="1"/>
      <c r="Z308" s="1"/>
      <c r="AA308" s="1"/>
      <c r="AB308" s="1"/>
    </row>
    <row r="309" spans="2:28" x14ac:dyDescent="0.5">
      <c r="B309" s="6"/>
      <c r="C309" s="1"/>
      <c r="D309" s="1"/>
      <c r="E309" s="1"/>
      <c r="F309" s="1"/>
      <c r="G309" s="1"/>
      <c r="H309" s="1"/>
      <c r="M309" s="110"/>
      <c r="N309" s="6"/>
      <c r="O309" s="1"/>
      <c r="P309" s="1"/>
      <c r="Q309" s="1"/>
      <c r="R309" s="1"/>
      <c r="X309" s="6"/>
      <c r="Y309" s="1"/>
      <c r="Z309" s="1"/>
      <c r="AA309" s="1"/>
      <c r="AB309" s="1"/>
    </row>
    <row r="310" spans="2:28" x14ac:dyDescent="0.5">
      <c r="B310" s="6"/>
      <c r="C310" s="1"/>
      <c r="D310" s="1"/>
      <c r="E310" s="1"/>
      <c r="F310" s="1"/>
      <c r="G310" s="1"/>
      <c r="H310" s="1"/>
      <c r="M310" s="110"/>
      <c r="N310" s="6"/>
      <c r="O310" s="1"/>
      <c r="P310" s="1"/>
      <c r="Q310" s="1"/>
      <c r="R310" s="1"/>
      <c r="X310" s="6"/>
      <c r="Y310" s="1"/>
      <c r="Z310" s="1"/>
      <c r="AA310" s="1"/>
      <c r="AB310" s="1"/>
    </row>
    <row r="311" spans="2:28" x14ac:dyDescent="0.5">
      <c r="B311" s="6"/>
      <c r="C311" s="1"/>
      <c r="D311" s="1"/>
      <c r="E311" s="1"/>
      <c r="F311" s="1"/>
      <c r="G311" s="1"/>
      <c r="H311" s="1"/>
      <c r="M311" s="110"/>
      <c r="N311" s="6"/>
      <c r="O311" s="1"/>
      <c r="P311" s="1"/>
      <c r="Q311" s="1"/>
      <c r="R311" s="1"/>
      <c r="X311" s="6"/>
      <c r="Y311" s="1"/>
      <c r="Z311" s="1"/>
      <c r="AA311" s="1"/>
      <c r="AB311" s="1"/>
    </row>
    <row r="312" spans="2:28" x14ac:dyDescent="0.5">
      <c r="B312" s="6"/>
      <c r="C312" s="1"/>
      <c r="D312" s="1"/>
      <c r="E312" s="1"/>
      <c r="F312" s="1"/>
      <c r="G312" s="1"/>
      <c r="H312" s="1"/>
      <c r="M312" s="110"/>
      <c r="N312" s="6"/>
      <c r="O312" s="1"/>
      <c r="P312" s="1"/>
      <c r="Q312" s="1"/>
      <c r="R312" s="1"/>
      <c r="X312" s="6"/>
      <c r="Y312" s="1"/>
      <c r="Z312" s="1"/>
      <c r="AA312" s="1"/>
      <c r="AB312" s="1"/>
    </row>
    <row r="313" spans="2:28" x14ac:dyDescent="0.5">
      <c r="B313" s="6"/>
      <c r="C313" s="1"/>
      <c r="D313" s="1"/>
      <c r="E313" s="1"/>
      <c r="F313" s="1"/>
      <c r="G313" s="1"/>
      <c r="H313" s="1"/>
      <c r="M313" s="110"/>
      <c r="N313" s="6"/>
      <c r="O313" s="1"/>
      <c r="P313" s="1"/>
      <c r="Q313" s="1"/>
      <c r="R313" s="1"/>
      <c r="X313" s="6"/>
      <c r="Y313" s="1"/>
      <c r="Z313" s="1"/>
      <c r="AA313" s="1"/>
      <c r="AB313" s="1"/>
    </row>
    <row r="314" spans="2:28" x14ac:dyDescent="0.5">
      <c r="B314" s="6"/>
      <c r="C314" s="1"/>
      <c r="D314" s="1"/>
      <c r="E314" s="1"/>
      <c r="F314" s="1"/>
      <c r="G314" s="1"/>
      <c r="H314" s="1"/>
      <c r="M314" s="110"/>
      <c r="N314" s="6"/>
      <c r="O314" s="1"/>
      <c r="P314" s="1"/>
      <c r="Q314" s="1"/>
      <c r="R314" s="1"/>
      <c r="X314" s="6"/>
      <c r="Y314" s="1"/>
      <c r="Z314" s="1"/>
      <c r="AA314" s="1"/>
      <c r="AB314" s="1"/>
    </row>
    <row r="315" spans="2:28" x14ac:dyDescent="0.5">
      <c r="B315" s="6"/>
      <c r="C315" s="1"/>
      <c r="D315" s="1"/>
      <c r="E315" s="1"/>
      <c r="F315" s="1"/>
      <c r="G315" s="1"/>
      <c r="H315" s="1"/>
      <c r="M315" s="110"/>
      <c r="N315" s="6"/>
      <c r="O315" s="1"/>
      <c r="P315" s="1"/>
      <c r="Q315" s="1"/>
      <c r="R315" s="1"/>
      <c r="X315" s="6"/>
      <c r="Y315" s="1"/>
      <c r="Z315" s="1"/>
      <c r="AA315" s="1"/>
      <c r="AB315" s="1"/>
    </row>
    <row r="316" spans="2:28" x14ac:dyDescent="0.5">
      <c r="B316" s="6"/>
      <c r="C316" s="1"/>
      <c r="D316" s="1"/>
      <c r="E316" s="1"/>
      <c r="F316" s="1"/>
      <c r="G316" s="1"/>
      <c r="H316" s="1"/>
      <c r="M316" s="110"/>
      <c r="N316" s="6"/>
      <c r="O316" s="1"/>
      <c r="P316" s="1"/>
      <c r="Q316" s="1"/>
      <c r="R316" s="1"/>
      <c r="X316" s="6"/>
      <c r="Y316" s="1"/>
      <c r="Z316" s="1"/>
      <c r="AA316" s="1"/>
      <c r="AB316" s="1"/>
    </row>
    <row r="317" spans="2:28" x14ac:dyDescent="0.5">
      <c r="B317" s="6"/>
      <c r="C317" s="1"/>
      <c r="D317" s="1"/>
      <c r="E317" s="1"/>
      <c r="F317" s="1"/>
      <c r="G317" s="1"/>
      <c r="H317" s="1"/>
      <c r="M317" s="110"/>
      <c r="N317" s="6"/>
      <c r="O317" s="1"/>
      <c r="P317" s="1"/>
      <c r="Q317" s="1"/>
      <c r="R317" s="1"/>
      <c r="X317" s="6"/>
      <c r="Y317" s="1"/>
      <c r="Z317" s="1"/>
      <c r="AA317" s="1"/>
      <c r="AB317" s="1"/>
    </row>
    <row r="318" spans="2:28" x14ac:dyDescent="0.5">
      <c r="B318" s="6"/>
      <c r="C318" s="1"/>
      <c r="D318" s="1"/>
      <c r="E318" s="1"/>
      <c r="F318" s="1"/>
      <c r="G318" s="1"/>
      <c r="H318" s="1"/>
      <c r="M318" s="110"/>
      <c r="N318" s="6"/>
      <c r="O318" s="1"/>
      <c r="P318" s="1"/>
      <c r="Q318" s="1"/>
      <c r="R318" s="1"/>
      <c r="X318" s="6"/>
      <c r="Y318" s="1"/>
      <c r="Z318" s="1"/>
      <c r="AA318" s="1"/>
      <c r="AB318" s="1"/>
    </row>
    <row r="319" spans="2:28" x14ac:dyDescent="0.5">
      <c r="B319" s="6"/>
      <c r="C319" s="1"/>
      <c r="D319" s="1"/>
      <c r="E319" s="1"/>
      <c r="F319" s="1"/>
      <c r="G319" s="1"/>
      <c r="H319" s="1"/>
      <c r="M319" s="110"/>
      <c r="N319" s="6"/>
      <c r="O319" s="1"/>
      <c r="P319" s="1"/>
      <c r="Q319" s="1"/>
      <c r="R319" s="1"/>
      <c r="X319" s="6"/>
      <c r="Y319" s="1"/>
      <c r="Z319" s="1"/>
      <c r="AA319" s="1"/>
      <c r="AB319" s="1"/>
    </row>
    <row r="320" spans="2:28" x14ac:dyDescent="0.5">
      <c r="B320" s="6"/>
      <c r="C320" s="1"/>
      <c r="D320" s="1"/>
      <c r="E320" s="1"/>
      <c r="F320" s="1"/>
      <c r="G320" s="1"/>
      <c r="H320" s="1"/>
      <c r="M320" s="110"/>
      <c r="N320" s="6"/>
      <c r="O320" s="1"/>
      <c r="P320" s="1"/>
      <c r="Q320" s="1"/>
      <c r="R320" s="1"/>
      <c r="X320" s="6"/>
      <c r="Y320" s="1"/>
      <c r="Z320" s="1"/>
      <c r="AA320" s="1"/>
      <c r="AB320" s="1"/>
    </row>
    <row r="321" spans="2:28" x14ac:dyDescent="0.5">
      <c r="B321" s="6"/>
      <c r="C321" s="1"/>
      <c r="D321" s="1"/>
      <c r="E321" s="1"/>
      <c r="F321" s="1"/>
      <c r="G321" s="1"/>
      <c r="H321" s="1"/>
      <c r="M321" s="110"/>
      <c r="N321" s="6"/>
      <c r="O321" s="1"/>
      <c r="P321" s="1"/>
      <c r="Q321" s="1"/>
      <c r="R321" s="1"/>
      <c r="X321" s="6"/>
      <c r="Y321" s="1"/>
      <c r="Z321" s="1"/>
      <c r="AA321" s="1"/>
      <c r="AB321" s="1"/>
    </row>
    <row r="322" spans="2:28" x14ac:dyDescent="0.5">
      <c r="B322" s="6"/>
      <c r="C322" s="1"/>
      <c r="D322" s="1"/>
      <c r="E322" s="1"/>
      <c r="F322" s="1"/>
      <c r="G322" s="1"/>
      <c r="H322" s="1"/>
      <c r="M322" s="110"/>
      <c r="N322" s="6"/>
      <c r="O322" s="1"/>
      <c r="P322" s="1"/>
      <c r="Q322" s="1"/>
      <c r="R322" s="1"/>
      <c r="X322" s="6"/>
      <c r="Y322" s="1"/>
      <c r="Z322" s="1"/>
      <c r="AA322" s="1"/>
      <c r="AB322" s="1"/>
    </row>
    <row r="323" spans="2:28" x14ac:dyDescent="0.5">
      <c r="B323" s="6"/>
      <c r="C323" s="1"/>
      <c r="D323" s="1"/>
      <c r="E323" s="1"/>
      <c r="F323" s="1"/>
      <c r="G323" s="1"/>
      <c r="H323" s="1"/>
      <c r="M323" s="110"/>
      <c r="N323" s="6"/>
      <c r="O323" s="1"/>
      <c r="P323" s="1"/>
      <c r="Q323" s="1"/>
      <c r="R323" s="1"/>
      <c r="X323" s="6"/>
      <c r="Y323" s="1"/>
      <c r="Z323" s="1"/>
      <c r="AA323" s="1"/>
      <c r="AB323" s="1"/>
    </row>
    <row r="324" spans="2:28" x14ac:dyDescent="0.5">
      <c r="B324" s="6"/>
      <c r="C324" s="1"/>
      <c r="D324" s="1"/>
      <c r="E324" s="1"/>
      <c r="F324" s="1"/>
      <c r="G324" s="1"/>
      <c r="H324" s="1"/>
      <c r="M324" s="110"/>
      <c r="N324" s="6"/>
      <c r="O324" s="1"/>
      <c r="P324" s="1"/>
      <c r="Q324" s="1"/>
      <c r="R324" s="1"/>
      <c r="X324" s="6"/>
      <c r="Y324" s="1"/>
      <c r="Z324" s="1"/>
      <c r="AA324" s="1"/>
      <c r="AB324" s="1"/>
    </row>
    <row r="325" spans="2:28" x14ac:dyDescent="0.5">
      <c r="B325" s="6"/>
      <c r="C325" s="1"/>
      <c r="D325" s="1"/>
      <c r="E325" s="1"/>
      <c r="F325" s="1"/>
      <c r="G325" s="1"/>
      <c r="H325" s="1"/>
      <c r="M325" s="110"/>
      <c r="N325" s="6"/>
      <c r="O325" s="1"/>
      <c r="P325" s="1"/>
      <c r="Q325" s="1"/>
      <c r="R325" s="1"/>
      <c r="X325" s="6"/>
      <c r="Y325" s="1"/>
      <c r="Z325" s="1"/>
      <c r="AA325" s="1"/>
      <c r="AB325" s="1"/>
    </row>
    <row r="326" spans="2:28" x14ac:dyDescent="0.5">
      <c r="B326" s="6"/>
      <c r="C326" s="1"/>
      <c r="D326" s="1"/>
      <c r="E326" s="1"/>
      <c r="F326" s="1"/>
      <c r="G326" s="1"/>
      <c r="H326" s="1"/>
      <c r="M326" s="110"/>
      <c r="N326" s="6"/>
      <c r="O326" s="1"/>
      <c r="P326" s="1"/>
      <c r="Q326" s="1"/>
      <c r="R326" s="1"/>
      <c r="X326" s="6"/>
      <c r="Y326" s="1"/>
      <c r="Z326" s="1"/>
      <c r="AA326" s="1"/>
      <c r="AB326" s="1"/>
    </row>
    <row r="327" spans="2:28" x14ac:dyDescent="0.5">
      <c r="B327" s="6"/>
      <c r="C327" s="1"/>
      <c r="D327" s="1"/>
      <c r="E327" s="1"/>
      <c r="F327" s="1"/>
      <c r="G327" s="1"/>
      <c r="H327" s="1"/>
      <c r="M327" s="110"/>
      <c r="N327" s="6"/>
      <c r="O327" s="1"/>
      <c r="P327" s="1"/>
      <c r="Q327" s="1"/>
      <c r="R327" s="1"/>
      <c r="X327" s="6"/>
      <c r="Y327" s="1"/>
      <c r="Z327" s="1"/>
      <c r="AA327" s="1"/>
      <c r="AB327" s="1"/>
    </row>
    <row r="328" spans="2:28" x14ac:dyDescent="0.5">
      <c r="B328" s="6"/>
      <c r="C328" s="1"/>
      <c r="D328" s="1"/>
      <c r="E328" s="1"/>
      <c r="F328" s="1"/>
      <c r="G328" s="1"/>
      <c r="H328" s="1"/>
      <c r="M328" s="110"/>
      <c r="N328" s="6"/>
      <c r="O328" s="1"/>
      <c r="P328" s="1"/>
      <c r="Q328" s="1"/>
      <c r="R328" s="1"/>
      <c r="X328" s="6"/>
      <c r="Y328" s="1"/>
      <c r="Z328" s="1"/>
      <c r="AA328" s="1"/>
      <c r="AB328" s="1"/>
    </row>
    <row r="329" spans="2:28" x14ac:dyDescent="0.5">
      <c r="B329" s="6"/>
      <c r="C329" s="1"/>
      <c r="D329" s="1"/>
      <c r="E329" s="1"/>
      <c r="F329" s="1"/>
      <c r="G329" s="1"/>
      <c r="H329" s="1"/>
      <c r="M329" s="110"/>
      <c r="N329" s="6"/>
      <c r="O329" s="1"/>
      <c r="P329" s="1"/>
      <c r="Q329" s="1"/>
      <c r="R329" s="1"/>
      <c r="X329" s="6"/>
      <c r="Y329" s="1"/>
      <c r="Z329" s="1"/>
      <c r="AA329" s="1"/>
      <c r="AB329" s="1"/>
    </row>
    <row r="330" spans="2:28" x14ac:dyDescent="0.5">
      <c r="B330" s="6"/>
      <c r="C330" s="1"/>
      <c r="D330" s="1"/>
      <c r="E330" s="1"/>
      <c r="F330" s="1"/>
      <c r="G330" s="1"/>
      <c r="H330" s="1"/>
      <c r="M330" s="110"/>
      <c r="N330" s="6"/>
      <c r="O330" s="1"/>
      <c r="P330" s="1"/>
      <c r="Q330" s="1"/>
      <c r="R330" s="1"/>
      <c r="X330" s="6"/>
      <c r="Y330" s="1"/>
      <c r="Z330" s="1"/>
      <c r="AA330" s="1"/>
      <c r="AB330" s="1"/>
    </row>
    <row r="331" spans="2:28" x14ac:dyDescent="0.5">
      <c r="B331" s="6"/>
      <c r="C331" s="1"/>
      <c r="D331" s="1"/>
      <c r="E331" s="1"/>
      <c r="F331" s="1"/>
      <c r="G331" s="1"/>
      <c r="H331" s="1"/>
      <c r="M331" s="110"/>
      <c r="N331" s="6"/>
      <c r="O331" s="1"/>
      <c r="P331" s="1"/>
      <c r="Q331" s="1"/>
      <c r="R331" s="1"/>
      <c r="X331" s="6"/>
      <c r="Y331" s="1"/>
      <c r="Z331" s="1"/>
      <c r="AA331" s="1"/>
      <c r="AB331" s="1"/>
    </row>
    <row r="332" spans="2:28" x14ac:dyDescent="0.5">
      <c r="B332" s="6"/>
      <c r="C332" s="1"/>
      <c r="D332" s="1"/>
      <c r="E332" s="1"/>
      <c r="F332" s="1"/>
      <c r="G332" s="1"/>
      <c r="H332" s="1"/>
      <c r="M332" s="110"/>
      <c r="N332" s="6"/>
      <c r="O332" s="1"/>
      <c r="P332" s="1"/>
      <c r="Q332" s="1"/>
      <c r="R332" s="1"/>
      <c r="X332" s="6"/>
      <c r="Y332" s="1"/>
      <c r="Z332" s="1"/>
      <c r="AA332" s="1"/>
      <c r="AB332" s="1"/>
    </row>
    <row r="333" spans="2:28" x14ac:dyDescent="0.5">
      <c r="B333" s="6"/>
      <c r="C333" s="1"/>
      <c r="D333" s="1"/>
      <c r="E333" s="1"/>
      <c r="F333" s="1"/>
      <c r="G333" s="1"/>
      <c r="H333" s="1"/>
      <c r="M333" s="110"/>
      <c r="N333" s="6"/>
      <c r="O333" s="1"/>
      <c r="P333" s="1"/>
      <c r="Q333" s="1"/>
      <c r="R333" s="1"/>
      <c r="X333" s="6"/>
      <c r="Y333" s="1"/>
      <c r="Z333" s="1"/>
      <c r="AA333" s="1"/>
      <c r="AB333" s="1"/>
    </row>
    <row r="334" spans="2:28" x14ac:dyDescent="0.5">
      <c r="B334" s="6"/>
      <c r="C334" s="1"/>
      <c r="D334" s="1"/>
      <c r="E334" s="1"/>
      <c r="F334" s="1"/>
      <c r="G334" s="1"/>
      <c r="H334" s="1"/>
      <c r="M334" s="110"/>
      <c r="N334" s="6"/>
      <c r="O334" s="1"/>
      <c r="P334" s="1"/>
      <c r="Q334" s="1"/>
      <c r="R334" s="1"/>
      <c r="X334" s="6"/>
      <c r="Y334" s="1"/>
      <c r="Z334" s="1"/>
      <c r="AA334" s="1"/>
      <c r="AB334" s="1"/>
    </row>
    <row r="335" spans="2:28" x14ac:dyDescent="0.5">
      <c r="B335" s="6"/>
      <c r="C335" s="1"/>
      <c r="D335" s="1"/>
      <c r="E335" s="1"/>
      <c r="F335" s="1"/>
      <c r="G335" s="1"/>
      <c r="H335" s="1"/>
      <c r="M335" s="110"/>
      <c r="N335" s="6"/>
      <c r="O335" s="1"/>
      <c r="P335" s="1"/>
      <c r="Q335" s="1"/>
      <c r="R335" s="1"/>
      <c r="X335" s="6"/>
      <c r="Y335" s="1"/>
      <c r="Z335" s="1"/>
      <c r="AA335" s="1"/>
      <c r="AB335" s="1"/>
    </row>
    <row r="336" spans="2:28" x14ac:dyDescent="0.5">
      <c r="B336" s="6"/>
      <c r="C336" s="1"/>
      <c r="D336" s="1"/>
      <c r="E336" s="1"/>
      <c r="F336" s="1"/>
      <c r="G336" s="1"/>
      <c r="H336" s="1"/>
      <c r="M336" s="110"/>
      <c r="N336" s="6"/>
      <c r="O336" s="1"/>
      <c r="P336" s="1"/>
      <c r="Q336" s="1"/>
      <c r="R336" s="1"/>
      <c r="X336" s="6"/>
      <c r="Y336" s="1"/>
      <c r="Z336" s="1"/>
      <c r="AA336" s="1"/>
      <c r="AB336" s="1"/>
    </row>
    <row r="337" spans="2:28" x14ac:dyDescent="0.5">
      <c r="B337" s="6"/>
      <c r="C337" s="1"/>
      <c r="D337" s="1"/>
      <c r="E337" s="1"/>
      <c r="F337" s="1"/>
      <c r="G337" s="1"/>
      <c r="H337" s="1"/>
      <c r="M337" s="110"/>
      <c r="N337" s="6"/>
      <c r="O337" s="1"/>
      <c r="P337" s="1"/>
      <c r="Q337" s="1"/>
      <c r="R337" s="1"/>
      <c r="X337" s="6"/>
      <c r="Y337" s="1"/>
      <c r="Z337" s="1"/>
      <c r="AA337" s="1"/>
      <c r="AB337" s="1"/>
    </row>
    <row r="338" spans="2:28" x14ac:dyDescent="0.5">
      <c r="B338" s="6"/>
      <c r="C338" s="1"/>
      <c r="D338" s="1"/>
      <c r="E338" s="1"/>
      <c r="F338" s="1"/>
      <c r="G338" s="1"/>
      <c r="H338" s="1"/>
      <c r="M338" s="110"/>
      <c r="N338" s="6"/>
      <c r="O338" s="1"/>
      <c r="P338" s="1"/>
      <c r="Q338" s="1"/>
      <c r="R338" s="1"/>
      <c r="X338" s="6"/>
      <c r="Y338" s="1"/>
      <c r="Z338" s="1"/>
      <c r="AA338" s="1"/>
      <c r="AB338" s="1"/>
    </row>
    <row r="339" spans="2:28" x14ac:dyDescent="0.5">
      <c r="B339" s="6"/>
      <c r="C339" s="1"/>
      <c r="D339" s="1"/>
      <c r="E339" s="1"/>
      <c r="F339" s="1"/>
      <c r="G339" s="1"/>
      <c r="H339" s="1"/>
      <c r="M339" s="110"/>
      <c r="N339" s="6"/>
      <c r="O339" s="1"/>
      <c r="P339" s="1"/>
      <c r="Q339" s="1"/>
      <c r="R339" s="1"/>
      <c r="X339" s="6"/>
      <c r="Y339" s="1"/>
      <c r="Z339" s="1"/>
      <c r="AA339" s="1"/>
      <c r="AB339" s="1"/>
    </row>
    <row r="340" spans="2:28" x14ac:dyDescent="0.5">
      <c r="B340" s="6"/>
      <c r="C340" s="1"/>
      <c r="D340" s="1"/>
      <c r="E340" s="1"/>
      <c r="F340" s="1"/>
      <c r="G340" s="1"/>
      <c r="H340" s="1"/>
      <c r="M340" s="110"/>
      <c r="N340" s="6"/>
      <c r="O340" s="1"/>
      <c r="P340" s="1"/>
      <c r="Q340" s="1"/>
      <c r="R340" s="1"/>
      <c r="X340" s="6"/>
      <c r="Y340" s="1"/>
      <c r="Z340" s="1"/>
      <c r="AA340" s="1"/>
      <c r="AB340" s="1"/>
    </row>
    <row r="341" spans="2:28" x14ac:dyDescent="0.5">
      <c r="B341" s="6"/>
      <c r="C341" s="1"/>
      <c r="D341" s="1"/>
      <c r="E341" s="1"/>
      <c r="F341" s="1"/>
      <c r="G341" s="1"/>
      <c r="H341" s="1"/>
      <c r="M341" s="110"/>
      <c r="N341" s="6"/>
      <c r="O341" s="1"/>
      <c r="P341" s="1"/>
      <c r="Q341" s="1"/>
      <c r="R341" s="1"/>
      <c r="X341" s="6"/>
      <c r="Y341" s="1"/>
      <c r="Z341" s="1"/>
      <c r="AA341" s="1"/>
      <c r="AB341" s="1"/>
    </row>
    <row r="342" spans="2:28" x14ac:dyDescent="0.5">
      <c r="B342" s="6"/>
      <c r="C342" s="1"/>
      <c r="D342" s="1"/>
      <c r="E342" s="1"/>
      <c r="F342" s="1"/>
      <c r="G342" s="1"/>
      <c r="H342" s="1"/>
      <c r="M342" s="110"/>
      <c r="N342" s="6"/>
      <c r="O342" s="1"/>
      <c r="P342" s="1"/>
      <c r="Q342" s="1"/>
      <c r="R342" s="1"/>
      <c r="X342" s="6"/>
      <c r="Y342" s="1"/>
      <c r="Z342" s="1"/>
      <c r="AA342" s="1"/>
      <c r="AB342" s="1"/>
    </row>
    <row r="343" spans="2:28" x14ac:dyDescent="0.5">
      <c r="B343" s="6"/>
      <c r="C343" s="1"/>
      <c r="D343" s="1"/>
      <c r="E343" s="1"/>
      <c r="F343" s="1"/>
      <c r="G343" s="1"/>
      <c r="H343" s="1"/>
      <c r="M343" s="110"/>
      <c r="N343" s="6"/>
      <c r="O343" s="1"/>
      <c r="P343" s="1"/>
      <c r="Q343" s="1"/>
      <c r="R343" s="1"/>
      <c r="X343" s="6"/>
      <c r="Y343" s="1"/>
      <c r="Z343" s="1"/>
      <c r="AA343" s="1"/>
      <c r="AB343" s="1"/>
    </row>
    <row r="344" spans="2:28" x14ac:dyDescent="0.5">
      <c r="B344" s="6"/>
      <c r="C344" s="1"/>
      <c r="D344" s="1"/>
      <c r="E344" s="1"/>
      <c r="F344" s="1"/>
      <c r="G344" s="1"/>
      <c r="H344" s="1"/>
      <c r="M344" s="110"/>
      <c r="N344" s="6"/>
      <c r="O344" s="1"/>
      <c r="P344" s="1"/>
      <c r="Q344" s="1"/>
      <c r="R344" s="1"/>
      <c r="X344" s="6"/>
      <c r="Y344" s="1"/>
      <c r="Z344" s="1"/>
      <c r="AA344" s="1"/>
      <c r="AB344" s="1"/>
    </row>
    <row r="345" spans="2:28" x14ac:dyDescent="0.5">
      <c r="B345" s="6"/>
      <c r="C345" s="1"/>
      <c r="D345" s="1"/>
      <c r="E345" s="1"/>
      <c r="F345" s="1"/>
      <c r="G345" s="1"/>
      <c r="H345" s="1"/>
      <c r="M345" s="110"/>
      <c r="N345" s="6"/>
      <c r="O345" s="1"/>
      <c r="P345" s="1"/>
      <c r="Q345" s="1"/>
      <c r="R345" s="1"/>
      <c r="X345" s="6"/>
      <c r="Y345" s="1"/>
      <c r="Z345" s="1"/>
      <c r="AA345" s="1"/>
      <c r="AB345" s="1"/>
    </row>
    <row r="346" spans="2:28" x14ac:dyDescent="0.5">
      <c r="B346" s="6"/>
      <c r="C346" s="1"/>
      <c r="D346" s="1"/>
      <c r="E346" s="1"/>
      <c r="F346" s="1"/>
      <c r="G346" s="1"/>
      <c r="H346" s="1"/>
      <c r="M346" s="110"/>
      <c r="N346" s="6"/>
      <c r="O346" s="1"/>
      <c r="P346" s="1"/>
      <c r="Q346" s="1"/>
      <c r="R346" s="1"/>
      <c r="X346" s="6"/>
      <c r="Y346" s="1"/>
      <c r="Z346" s="1"/>
      <c r="AA346" s="1"/>
      <c r="AB346" s="1"/>
    </row>
    <row r="347" spans="2:28" x14ac:dyDescent="0.5">
      <c r="B347" s="6"/>
      <c r="C347" s="1"/>
      <c r="D347" s="1"/>
      <c r="E347" s="1"/>
      <c r="F347" s="1"/>
      <c r="G347" s="1"/>
      <c r="H347" s="1"/>
      <c r="M347" s="110"/>
      <c r="N347" s="6"/>
      <c r="O347" s="1"/>
      <c r="P347" s="1"/>
      <c r="Q347" s="1"/>
      <c r="R347" s="1"/>
      <c r="X347" s="6"/>
      <c r="Y347" s="1"/>
      <c r="Z347" s="1"/>
      <c r="AA347" s="1"/>
      <c r="AB347" s="1"/>
    </row>
    <row r="348" spans="2:28" x14ac:dyDescent="0.5">
      <c r="B348" s="6"/>
      <c r="C348" s="1"/>
      <c r="D348" s="1"/>
      <c r="E348" s="1"/>
      <c r="F348" s="1"/>
      <c r="G348" s="1"/>
      <c r="H348" s="1"/>
      <c r="M348" s="110"/>
      <c r="N348" s="6"/>
      <c r="O348" s="1"/>
      <c r="P348" s="1"/>
      <c r="Q348" s="1"/>
      <c r="R348" s="1"/>
      <c r="X348" s="6"/>
      <c r="Y348" s="1"/>
      <c r="Z348" s="1"/>
      <c r="AA348" s="1"/>
      <c r="AB348" s="1"/>
    </row>
    <row r="349" spans="2:28" x14ac:dyDescent="0.5">
      <c r="B349" s="6"/>
      <c r="C349" s="1"/>
      <c r="D349" s="1"/>
      <c r="E349" s="1"/>
      <c r="F349" s="1"/>
      <c r="G349" s="1"/>
      <c r="H349" s="1"/>
      <c r="M349" s="110"/>
      <c r="N349" s="6"/>
      <c r="O349" s="1"/>
      <c r="P349" s="1"/>
      <c r="Q349" s="1"/>
      <c r="R349" s="1"/>
      <c r="X349" s="6"/>
      <c r="Y349" s="1"/>
      <c r="Z349" s="1"/>
      <c r="AA349" s="1"/>
      <c r="AB349" s="1"/>
    </row>
    <row r="350" spans="2:28" x14ac:dyDescent="0.5">
      <c r="B350" s="6"/>
      <c r="C350" s="1"/>
      <c r="D350" s="1"/>
      <c r="E350" s="1"/>
      <c r="F350" s="1"/>
      <c r="G350" s="1"/>
      <c r="H350" s="1"/>
      <c r="M350" s="110"/>
      <c r="N350" s="6"/>
      <c r="O350" s="1"/>
      <c r="P350" s="1"/>
      <c r="Q350" s="1"/>
      <c r="R350" s="1"/>
      <c r="X350" s="6"/>
      <c r="Y350" s="1"/>
      <c r="Z350" s="1"/>
      <c r="AA350" s="1"/>
      <c r="AB350" s="1"/>
    </row>
    <row r="351" spans="2:28" x14ac:dyDescent="0.5">
      <c r="B351" s="6"/>
      <c r="C351" s="1"/>
      <c r="D351" s="1"/>
      <c r="E351" s="1"/>
      <c r="F351" s="1"/>
      <c r="G351" s="1"/>
      <c r="H351" s="1"/>
      <c r="M351" s="110"/>
      <c r="N351" s="6"/>
      <c r="O351" s="1"/>
      <c r="P351" s="1"/>
      <c r="Q351" s="1"/>
      <c r="R351" s="1"/>
      <c r="X351" s="6"/>
      <c r="Y351" s="1"/>
      <c r="Z351" s="1"/>
      <c r="AA351" s="1"/>
      <c r="AB351" s="1"/>
    </row>
    <row r="352" spans="2:28" x14ac:dyDescent="0.5">
      <c r="B352" s="6"/>
      <c r="C352" s="1"/>
      <c r="D352" s="1"/>
      <c r="E352" s="1"/>
      <c r="F352" s="1"/>
      <c r="G352" s="1"/>
      <c r="H352" s="1"/>
      <c r="M352" s="110"/>
      <c r="N352" s="6"/>
      <c r="O352" s="1"/>
      <c r="P352" s="1"/>
      <c r="Q352" s="1"/>
      <c r="R352" s="1"/>
      <c r="X352" s="6"/>
      <c r="Y352" s="1"/>
      <c r="Z352" s="1"/>
      <c r="AA352" s="1"/>
      <c r="AB352" s="1"/>
    </row>
    <row r="353" spans="2:28" x14ac:dyDescent="0.5">
      <c r="B353" s="6"/>
      <c r="C353" s="1"/>
      <c r="D353" s="1"/>
      <c r="E353" s="1"/>
      <c r="F353" s="1"/>
      <c r="G353" s="1"/>
      <c r="H353" s="1"/>
      <c r="M353" s="110"/>
      <c r="N353" s="6"/>
      <c r="O353" s="1"/>
      <c r="P353" s="1"/>
      <c r="Q353" s="1"/>
      <c r="R353" s="1"/>
      <c r="X353" s="6"/>
      <c r="Y353" s="1"/>
      <c r="Z353" s="1"/>
      <c r="AA353" s="1"/>
      <c r="AB353" s="1"/>
    </row>
    <row r="354" spans="2:28" x14ac:dyDescent="0.5">
      <c r="B354" s="6"/>
      <c r="C354" s="1"/>
      <c r="D354" s="1"/>
      <c r="E354" s="1"/>
      <c r="F354" s="1"/>
      <c r="G354" s="1"/>
      <c r="H354" s="1"/>
      <c r="M354" s="110"/>
      <c r="N354" s="6"/>
      <c r="O354" s="1"/>
      <c r="P354" s="1"/>
      <c r="Q354" s="1"/>
      <c r="R354" s="1"/>
      <c r="X354" s="6"/>
      <c r="Y354" s="1"/>
      <c r="Z354" s="1"/>
      <c r="AA354" s="1"/>
      <c r="AB354" s="1"/>
    </row>
    <row r="355" spans="2:28" x14ac:dyDescent="0.5">
      <c r="B355" s="6"/>
      <c r="C355" s="1"/>
      <c r="D355" s="1"/>
      <c r="E355" s="1"/>
      <c r="F355" s="1"/>
      <c r="G355" s="1"/>
      <c r="H355" s="1"/>
      <c r="M355" s="110"/>
      <c r="N355" s="6"/>
      <c r="O355" s="1"/>
      <c r="P355" s="1"/>
      <c r="Q355" s="1"/>
      <c r="R355" s="1"/>
      <c r="X355" s="6"/>
      <c r="Y355" s="1"/>
      <c r="Z355" s="1"/>
      <c r="AA355" s="1"/>
      <c r="AB355" s="1"/>
    </row>
    <row r="356" spans="2:28" x14ac:dyDescent="0.5">
      <c r="B356" s="6"/>
      <c r="C356" s="1"/>
      <c r="D356" s="1"/>
      <c r="E356" s="1"/>
      <c r="F356" s="1"/>
      <c r="G356" s="1"/>
      <c r="H356" s="1"/>
      <c r="M356" s="110"/>
      <c r="N356" s="6"/>
      <c r="O356" s="1"/>
      <c r="P356" s="1"/>
      <c r="Q356" s="1"/>
      <c r="R356" s="1"/>
      <c r="X356" s="6"/>
      <c r="Y356" s="1"/>
      <c r="Z356" s="1"/>
      <c r="AA356" s="1"/>
      <c r="AB356" s="1"/>
    </row>
    <row r="357" spans="2:28" x14ac:dyDescent="0.5">
      <c r="B357" s="6"/>
      <c r="C357" s="1"/>
      <c r="D357" s="1"/>
      <c r="E357" s="1"/>
      <c r="F357" s="1"/>
      <c r="G357" s="1"/>
      <c r="H357" s="1"/>
      <c r="M357" s="110"/>
      <c r="N357" s="6"/>
      <c r="O357" s="1"/>
      <c r="P357" s="1"/>
      <c r="Q357" s="1"/>
      <c r="R357" s="1"/>
      <c r="X357" s="6"/>
      <c r="Y357" s="1"/>
      <c r="Z357" s="1"/>
      <c r="AA357" s="1"/>
      <c r="AB357" s="1"/>
    </row>
    <row r="358" spans="2:28" x14ac:dyDescent="0.5">
      <c r="B358" s="6"/>
      <c r="C358" s="1"/>
      <c r="D358" s="1"/>
      <c r="E358" s="1"/>
      <c r="F358" s="1"/>
      <c r="G358" s="1"/>
      <c r="H358" s="1"/>
      <c r="M358" s="110"/>
      <c r="N358" s="6"/>
      <c r="O358" s="1"/>
      <c r="P358" s="1"/>
      <c r="Q358" s="1"/>
      <c r="R358" s="1"/>
      <c r="X358" s="6"/>
      <c r="Y358" s="1"/>
      <c r="Z358" s="1"/>
      <c r="AA358" s="1"/>
      <c r="AB358" s="1"/>
    </row>
    <row r="359" spans="2:28" x14ac:dyDescent="0.5">
      <c r="B359" s="6"/>
      <c r="C359" s="1"/>
      <c r="D359" s="1"/>
      <c r="E359" s="1"/>
      <c r="F359" s="1"/>
      <c r="G359" s="1"/>
      <c r="H359" s="1"/>
      <c r="M359" s="110"/>
      <c r="N359" s="6"/>
      <c r="O359" s="1"/>
      <c r="P359" s="1"/>
      <c r="Q359" s="1"/>
      <c r="R359" s="1"/>
      <c r="X359" s="6"/>
      <c r="Y359" s="1"/>
      <c r="Z359" s="1"/>
      <c r="AA359" s="1"/>
      <c r="AB359" s="1"/>
    </row>
    <row r="360" spans="2:28" x14ac:dyDescent="0.5">
      <c r="B360" s="6"/>
      <c r="C360" s="1"/>
      <c r="D360" s="1"/>
      <c r="E360" s="1"/>
      <c r="F360" s="1"/>
      <c r="G360" s="1"/>
      <c r="H360" s="1"/>
      <c r="M360" s="110"/>
      <c r="N360" s="6"/>
      <c r="O360" s="1"/>
      <c r="P360" s="1"/>
      <c r="Q360" s="1"/>
      <c r="R360" s="1"/>
      <c r="X360" s="6"/>
      <c r="Y360" s="1"/>
      <c r="Z360" s="1"/>
      <c r="AA360" s="1"/>
      <c r="AB360" s="1"/>
    </row>
    <row r="361" spans="2:28" x14ac:dyDescent="0.5">
      <c r="B361" s="6"/>
      <c r="C361" s="1"/>
      <c r="D361" s="1"/>
      <c r="E361" s="1"/>
      <c r="F361" s="1"/>
      <c r="G361" s="1"/>
      <c r="H361" s="1"/>
      <c r="M361" s="110"/>
      <c r="N361" s="6"/>
      <c r="O361" s="1"/>
      <c r="P361" s="1"/>
      <c r="Q361" s="1"/>
      <c r="R361" s="1"/>
      <c r="X361" s="6"/>
      <c r="Y361" s="1"/>
      <c r="Z361" s="1"/>
      <c r="AA361" s="1"/>
      <c r="AB361" s="1"/>
    </row>
    <row r="362" spans="2:28" x14ac:dyDescent="0.5">
      <c r="B362" s="6"/>
      <c r="C362" s="1"/>
      <c r="D362" s="1"/>
      <c r="E362" s="1"/>
      <c r="F362" s="1"/>
      <c r="G362" s="1"/>
      <c r="H362" s="1"/>
      <c r="M362" s="110"/>
      <c r="N362" s="6"/>
      <c r="O362" s="1"/>
      <c r="P362" s="1"/>
      <c r="Q362" s="1"/>
      <c r="R362" s="1"/>
      <c r="X362" s="6"/>
      <c r="Y362" s="1"/>
      <c r="Z362" s="1"/>
      <c r="AA362" s="1"/>
      <c r="AB362" s="1"/>
    </row>
    <row r="363" spans="2:28" x14ac:dyDescent="0.5">
      <c r="B363" s="6"/>
      <c r="C363" s="1"/>
      <c r="D363" s="1"/>
      <c r="E363" s="1"/>
      <c r="F363" s="1"/>
      <c r="G363" s="1"/>
      <c r="H363" s="1"/>
      <c r="M363" s="110"/>
      <c r="N363" s="6"/>
      <c r="O363" s="1"/>
      <c r="P363" s="1"/>
      <c r="Q363" s="1"/>
      <c r="R363" s="1"/>
      <c r="X363" s="6"/>
      <c r="Y363" s="1"/>
      <c r="Z363" s="1"/>
      <c r="AA363" s="1"/>
      <c r="AB363" s="1"/>
    </row>
    <row r="364" spans="2:28" x14ac:dyDescent="0.5">
      <c r="B364" s="6"/>
      <c r="C364" s="1"/>
      <c r="D364" s="1"/>
      <c r="E364" s="1"/>
      <c r="F364" s="1"/>
      <c r="G364" s="1"/>
      <c r="H364" s="1"/>
      <c r="M364" s="110"/>
      <c r="N364" s="6"/>
      <c r="O364" s="1"/>
      <c r="P364" s="1"/>
      <c r="Q364" s="1"/>
      <c r="R364" s="1"/>
      <c r="X364" s="6"/>
      <c r="Y364" s="1"/>
      <c r="Z364" s="1"/>
      <c r="AA364" s="1"/>
      <c r="AB364" s="1"/>
    </row>
    <row r="365" spans="2:28" x14ac:dyDescent="0.5">
      <c r="B365" s="6"/>
      <c r="C365" s="1"/>
      <c r="D365" s="1"/>
      <c r="E365" s="1"/>
      <c r="F365" s="1"/>
      <c r="G365" s="1"/>
      <c r="H365" s="1"/>
      <c r="M365" s="110"/>
      <c r="N365" s="6"/>
      <c r="O365" s="1"/>
      <c r="P365" s="1"/>
      <c r="Q365" s="1"/>
      <c r="R365" s="1"/>
      <c r="X365" s="6"/>
      <c r="Y365" s="1"/>
      <c r="Z365" s="1"/>
      <c r="AA365" s="1"/>
      <c r="AB365" s="1"/>
    </row>
    <row r="366" spans="2:28" x14ac:dyDescent="0.5">
      <c r="B366" s="6"/>
      <c r="C366" s="1"/>
      <c r="D366" s="1"/>
      <c r="E366" s="1"/>
      <c r="F366" s="1"/>
      <c r="G366" s="1"/>
      <c r="H366" s="1"/>
      <c r="M366" s="110"/>
      <c r="N366" s="6"/>
      <c r="O366" s="1"/>
      <c r="P366" s="1"/>
      <c r="Q366" s="1"/>
      <c r="R366" s="1"/>
      <c r="X366" s="6"/>
      <c r="Y366" s="1"/>
      <c r="Z366" s="1"/>
      <c r="AA366" s="1"/>
      <c r="AB366" s="1"/>
    </row>
    <row r="367" spans="2:28" x14ac:dyDescent="0.5">
      <c r="B367" s="6"/>
      <c r="C367" s="1"/>
      <c r="D367" s="1"/>
      <c r="E367" s="1"/>
      <c r="F367" s="1"/>
      <c r="G367" s="1"/>
      <c r="H367" s="1"/>
      <c r="M367" s="110"/>
      <c r="N367" s="6"/>
      <c r="O367" s="1"/>
      <c r="P367" s="1"/>
      <c r="Q367" s="1"/>
      <c r="R367" s="1"/>
      <c r="X367" s="6"/>
      <c r="Y367" s="1"/>
      <c r="Z367" s="1"/>
      <c r="AA367" s="1"/>
      <c r="AB367" s="1"/>
    </row>
    <row r="368" spans="2:28" x14ac:dyDescent="0.5">
      <c r="B368" s="6"/>
      <c r="C368" s="1"/>
      <c r="D368" s="1"/>
      <c r="E368" s="1"/>
      <c r="F368" s="1"/>
      <c r="G368" s="1"/>
      <c r="H368" s="1"/>
      <c r="M368" s="110"/>
      <c r="N368" s="6"/>
      <c r="O368" s="1"/>
      <c r="P368" s="1"/>
      <c r="Q368" s="1"/>
      <c r="R368" s="1"/>
      <c r="X368" s="6"/>
      <c r="Y368" s="1"/>
      <c r="Z368" s="1"/>
      <c r="AA368" s="1"/>
      <c r="AB368" s="1"/>
    </row>
    <row r="369" spans="2:28" x14ac:dyDescent="0.5">
      <c r="B369" s="6"/>
      <c r="C369" s="1"/>
      <c r="D369" s="1"/>
      <c r="E369" s="1"/>
      <c r="F369" s="1"/>
      <c r="G369" s="1"/>
      <c r="H369" s="1"/>
      <c r="M369" s="110"/>
      <c r="N369" s="6"/>
      <c r="O369" s="1"/>
      <c r="P369" s="1"/>
      <c r="Q369" s="1"/>
      <c r="R369" s="1"/>
      <c r="X369" s="6"/>
      <c r="Y369" s="1"/>
      <c r="Z369" s="1"/>
      <c r="AA369" s="1"/>
      <c r="AB369" s="1"/>
    </row>
    <row r="370" spans="2:28" x14ac:dyDescent="0.5">
      <c r="B370" s="6"/>
      <c r="C370" s="1"/>
      <c r="D370" s="1"/>
      <c r="E370" s="1"/>
      <c r="F370" s="1"/>
      <c r="G370" s="1"/>
      <c r="H370" s="1"/>
      <c r="M370" s="110"/>
      <c r="N370" s="6"/>
      <c r="O370" s="1"/>
      <c r="P370" s="1"/>
      <c r="Q370" s="1"/>
      <c r="R370" s="1"/>
      <c r="X370" s="6"/>
      <c r="Y370" s="1"/>
      <c r="Z370" s="1"/>
      <c r="AA370" s="1"/>
      <c r="AB370" s="1"/>
    </row>
    <row r="371" spans="2:28" x14ac:dyDescent="0.5">
      <c r="B371" s="6"/>
      <c r="C371" s="1"/>
      <c r="D371" s="1"/>
      <c r="E371" s="1"/>
      <c r="F371" s="1"/>
      <c r="G371" s="1"/>
      <c r="H371" s="1"/>
      <c r="M371" s="110"/>
      <c r="N371" s="6"/>
      <c r="O371" s="1"/>
      <c r="P371" s="1"/>
      <c r="Q371" s="1"/>
      <c r="R371" s="1"/>
      <c r="X371" s="6"/>
      <c r="Y371" s="1"/>
      <c r="Z371" s="1"/>
      <c r="AA371" s="1"/>
      <c r="AB371" s="1"/>
    </row>
    <row r="372" spans="2:28" x14ac:dyDescent="0.5">
      <c r="B372" s="6"/>
      <c r="C372" s="1"/>
      <c r="D372" s="1"/>
      <c r="E372" s="1"/>
      <c r="F372" s="1"/>
      <c r="G372" s="1"/>
      <c r="H372" s="1"/>
      <c r="M372" s="110"/>
      <c r="N372" s="6"/>
      <c r="O372" s="1"/>
      <c r="P372" s="1"/>
      <c r="Q372" s="1"/>
      <c r="R372" s="1"/>
      <c r="X372" s="6"/>
      <c r="Y372" s="1"/>
      <c r="Z372" s="1"/>
      <c r="AA372" s="1"/>
      <c r="AB372" s="1"/>
    </row>
    <row r="373" spans="2:28" x14ac:dyDescent="0.5">
      <c r="B373" s="6"/>
      <c r="C373" s="1"/>
      <c r="D373" s="1"/>
      <c r="E373" s="1"/>
      <c r="F373" s="1"/>
      <c r="G373" s="1"/>
      <c r="H373" s="1"/>
      <c r="M373" s="110"/>
      <c r="N373" s="6"/>
      <c r="O373" s="1"/>
      <c r="P373" s="1"/>
      <c r="Q373" s="1"/>
      <c r="R373" s="1"/>
      <c r="X373" s="6"/>
      <c r="Y373" s="1"/>
      <c r="Z373" s="1"/>
      <c r="AA373" s="1"/>
      <c r="AB373" s="1"/>
    </row>
    <row r="374" spans="2:28" x14ac:dyDescent="0.5">
      <c r="B374" s="6"/>
      <c r="C374" s="1"/>
      <c r="D374" s="1"/>
      <c r="E374" s="1"/>
      <c r="F374" s="1"/>
      <c r="G374" s="1"/>
      <c r="H374" s="1"/>
      <c r="M374" s="110"/>
      <c r="N374" s="6"/>
      <c r="O374" s="1"/>
      <c r="P374" s="1"/>
      <c r="Q374" s="1"/>
      <c r="R374" s="1"/>
      <c r="X374" s="6"/>
      <c r="Y374" s="1"/>
      <c r="Z374" s="1"/>
      <c r="AA374" s="1"/>
      <c r="AB374" s="1"/>
    </row>
    <row r="375" spans="2:28" x14ac:dyDescent="0.5">
      <c r="B375" s="6"/>
      <c r="C375" s="1"/>
      <c r="D375" s="1"/>
      <c r="E375" s="1"/>
      <c r="F375" s="1"/>
      <c r="G375" s="1"/>
      <c r="H375" s="1"/>
      <c r="M375" s="111"/>
      <c r="N375" s="6"/>
      <c r="O375" s="1"/>
      <c r="X375" s="6"/>
      <c r="Y375" s="1"/>
    </row>
    <row r="376" spans="2:28" x14ac:dyDescent="0.5">
      <c r="B376" s="6"/>
      <c r="C376" s="1"/>
      <c r="D376" s="1"/>
      <c r="E376" s="1"/>
      <c r="F376" s="1"/>
      <c r="G376" s="1"/>
      <c r="H376" s="1"/>
      <c r="M376" s="111"/>
      <c r="N376" s="6"/>
      <c r="O376" s="1"/>
      <c r="X376" s="6"/>
      <c r="Y376" s="1"/>
    </row>
    <row r="377" spans="2:28" x14ac:dyDescent="0.5">
      <c r="B377" s="6"/>
      <c r="C377" s="1"/>
      <c r="D377" s="1"/>
      <c r="E377" s="1"/>
      <c r="F377" s="1"/>
      <c r="G377" s="1"/>
      <c r="H377" s="1"/>
      <c r="M377" s="111"/>
      <c r="N377" s="6"/>
      <c r="O377" s="1"/>
      <c r="X377" s="6"/>
      <c r="Y377" s="1"/>
    </row>
    <row r="378" spans="2:28" x14ac:dyDescent="0.5">
      <c r="B378" s="6"/>
      <c r="C378" s="1"/>
      <c r="D378" s="1"/>
      <c r="E378" s="1"/>
      <c r="F378" s="1"/>
      <c r="G378" s="1"/>
      <c r="H378" s="1"/>
      <c r="M378" s="111"/>
      <c r="N378" s="6"/>
      <c r="O378" s="1"/>
      <c r="X378" s="6"/>
      <c r="Y378" s="1"/>
    </row>
    <row r="379" spans="2:28" x14ac:dyDescent="0.5">
      <c r="B379" s="6"/>
      <c r="C379" s="1"/>
      <c r="D379" s="1"/>
      <c r="E379" s="1"/>
      <c r="F379" s="1"/>
      <c r="G379" s="1"/>
      <c r="H379" s="1"/>
      <c r="M379" s="111"/>
      <c r="N379" s="6"/>
      <c r="O379" s="1"/>
      <c r="X379" s="6"/>
      <c r="Y379" s="1"/>
    </row>
    <row r="380" spans="2:28" x14ac:dyDescent="0.5">
      <c r="B380" s="6"/>
      <c r="C380" s="1"/>
      <c r="D380" s="1"/>
      <c r="E380" s="1"/>
      <c r="F380" s="1"/>
      <c r="G380" s="1"/>
      <c r="H380" s="1"/>
      <c r="M380" s="111"/>
      <c r="N380" s="6"/>
      <c r="O380" s="1"/>
      <c r="X380" s="6"/>
      <c r="Y380" s="1"/>
    </row>
    <row r="381" spans="2:28" x14ac:dyDescent="0.5">
      <c r="B381" s="6"/>
      <c r="C381" s="1"/>
      <c r="D381" s="1"/>
      <c r="E381" s="1"/>
      <c r="F381" s="1"/>
      <c r="G381" s="1"/>
      <c r="H381" s="1"/>
      <c r="M381" s="111"/>
      <c r="N381" s="6"/>
      <c r="O381" s="1"/>
      <c r="X381" s="6"/>
      <c r="Y381" s="1"/>
    </row>
    <row r="382" spans="2:28" x14ac:dyDescent="0.5">
      <c r="B382" s="6"/>
      <c r="C382" s="1"/>
      <c r="D382" s="1"/>
      <c r="E382" s="1"/>
      <c r="F382" s="1"/>
      <c r="G382" s="1"/>
      <c r="H382" s="1"/>
      <c r="M382" s="111"/>
      <c r="N382" s="6"/>
      <c r="O382" s="1"/>
      <c r="X382" s="6"/>
      <c r="Y382" s="1"/>
    </row>
    <row r="383" spans="2:28" x14ac:dyDescent="0.5">
      <c r="B383" s="6"/>
      <c r="C383" s="1"/>
      <c r="D383" s="1"/>
      <c r="E383" s="1"/>
      <c r="F383" s="1"/>
      <c r="G383" s="1"/>
      <c r="H383" s="1"/>
      <c r="M383" s="111"/>
      <c r="N383" s="6"/>
      <c r="O383" s="1"/>
      <c r="X383" s="6"/>
      <c r="Y383" s="1"/>
    </row>
    <row r="384" spans="2:28" x14ac:dyDescent="0.5">
      <c r="B384" s="6"/>
      <c r="C384" s="1"/>
      <c r="D384" s="1"/>
      <c r="E384" s="1"/>
      <c r="F384" s="1"/>
      <c r="G384" s="1"/>
      <c r="H384" s="1"/>
      <c r="M384" s="111"/>
      <c r="N384" s="6"/>
      <c r="O384" s="1"/>
      <c r="X384" s="6"/>
      <c r="Y384" s="1"/>
    </row>
    <row r="385" spans="2:25" x14ac:dyDescent="0.5">
      <c r="B385" s="6"/>
      <c r="C385" s="1"/>
      <c r="D385" s="1"/>
      <c r="E385" s="1"/>
      <c r="F385" s="1"/>
      <c r="G385" s="1"/>
      <c r="H385" s="1"/>
      <c r="M385" s="111"/>
      <c r="N385" s="6"/>
      <c r="O385" s="1"/>
      <c r="X385" s="6"/>
      <c r="Y385" s="1"/>
    </row>
    <row r="386" spans="2:25" x14ac:dyDescent="0.5">
      <c r="B386" s="6"/>
      <c r="C386" s="1"/>
      <c r="D386" s="1"/>
      <c r="E386" s="1"/>
      <c r="F386" s="1"/>
      <c r="G386" s="1"/>
      <c r="H386" s="1"/>
      <c r="M386" s="111"/>
      <c r="N386" s="6"/>
      <c r="O386" s="1"/>
      <c r="X386" s="6"/>
      <c r="Y386" s="1"/>
    </row>
    <row r="387" spans="2:25" x14ac:dyDescent="0.5">
      <c r="B387" s="6"/>
      <c r="C387" s="1"/>
      <c r="D387" s="1"/>
      <c r="E387" s="1"/>
      <c r="F387" s="1"/>
      <c r="G387" s="1"/>
      <c r="H387" s="1"/>
      <c r="M387" s="111"/>
      <c r="N387" s="6"/>
      <c r="O387" s="1"/>
      <c r="X387" s="6"/>
      <c r="Y387" s="1"/>
    </row>
    <row r="388" spans="2:25" x14ac:dyDescent="0.5">
      <c r="B388" s="6"/>
      <c r="C388" s="1"/>
      <c r="D388" s="1"/>
      <c r="E388" s="1"/>
      <c r="F388" s="1"/>
      <c r="G388" s="1"/>
      <c r="H388" s="1"/>
      <c r="M388" s="111"/>
      <c r="N388" s="6"/>
      <c r="O388" s="1"/>
      <c r="X388" s="6"/>
      <c r="Y388" s="1"/>
    </row>
    <row r="389" spans="2:25" x14ac:dyDescent="0.5">
      <c r="B389" s="6"/>
      <c r="C389" s="1"/>
      <c r="D389" s="1"/>
      <c r="E389" s="1"/>
      <c r="F389" s="1"/>
      <c r="G389" s="1"/>
      <c r="H389" s="1"/>
      <c r="M389" s="111"/>
      <c r="N389" s="6"/>
      <c r="O389" s="1"/>
      <c r="X389" s="6"/>
      <c r="Y389" s="1"/>
    </row>
    <row r="390" spans="2:25" x14ac:dyDescent="0.5">
      <c r="B390" s="6"/>
      <c r="C390" s="1"/>
      <c r="D390" s="1"/>
      <c r="E390" s="1"/>
      <c r="F390" s="1"/>
      <c r="G390" s="1"/>
      <c r="H390" s="1"/>
      <c r="M390" s="111"/>
      <c r="N390" s="6"/>
      <c r="O390" s="1"/>
      <c r="X390" s="6"/>
      <c r="Y390" s="1"/>
    </row>
    <row r="391" spans="2:25" x14ac:dyDescent="0.5">
      <c r="B391" s="6"/>
      <c r="C391" s="1"/>
      <c r="D391" s="1"/>
      <c r="E391" s="1"/>
      <c r="F391" s="1"/>
      <c r="G391" s="1"/>
      <c r="H391" s="1"/>
      <c r="M391" s="111"/>
      <c r="N391" s="6"/>
      <c r="O391" s="1"/>
      <c r="X391" s="6"/>
      <c r="Y391" s="1"/>
    </row>
    <row r="392" spans="2:25" x14ac:dyDescent="0.5">
      <c r="B392" s="6"/>
      <c r="C392" s="1"/>
      <c r="D392" s="1"/>
      <c r="E392" s="1"/>
      <c r="F392" s="1"/>
      <c r="G392" s="1"/>
      <c r="H392" s="1"/>
      <c r="M392" s="111"/>
      <c r="N392" s="6"/>
      <c r="O392" s="1"/>
      <c r="X392" s="6"/>
      <c r="Y392" s="1"/>
    </row>
    <row r="393" spans="2:25" x14ac:dyDescent="0.5">
      <c r="B393" s="6"/>
      <c r="C393" s="1"/>
      <c r="D393" s="1"/>
      <c r="E393" s="1"/>
      <c r="F393" s="1"/>
      <c r="G393" s="1"/>
      <c r="H393" s="1"/>
      <c r="M393" s="111"/>
      <c r="N393" s="6"/>
      <c r="O393" s="1"/>
      <c r="X393" s="6"/>
      <c r="Y393" s="1"/>
    </row>
    <row r="394" spans="2:25" x14ac:dyDescent="0.5">
      <c r="B394" s="6"/>
      <c r="C394" s="1"/>
      <c r="D394" s="1"/>
      <c r="E394" s="1"/>
      <c r="F394" s="1"/>
      <c r="G394" s="1"/>
      <c r="H394" s="1"/>
      <c r="M394" s="111"/>
      <c r="N394" s="6"/>
      <c r="O394" s="1"/>
      <c r="X394" s="6"/>
      <c r="Y394" s="1"/>
    </row>
    <row r="395" spans="2:25" x14ac:dyDescent="0.5">
      <c r="B395" s="6"/>
      <c r="C395" s="1"/>
      <c r="D395" s="1"/>
      <c r="E395" s="1"/>
      <c r="F395" s="1"/>
      <c r="G395" s="1"/>
      <c r="H395" s="1"/>
      <c r="M395" s="111"/>
      <c r="N395" s="6"/>
      <c r="O395" s="1"/>
      <c r="X395" s="6"/>
      <c r="Y395" s="1"/>
    </row>
    <row r="396" spans="2:25" x14ac:dyDescent="0.5">
      <c r="B396" s="6"/>
      <c r="C396" s="1"/>
      <c r="D396" s="1"/>
      <c r="E396" s="1"/>
      <c r="F396" s="1"/>
      <c r="G396" s="1"/>
      <c r="H396" s="1"/>
      <c r="M396" s="111"/>
      <c r="N396" s="6"/>
      <c r="O396" s="1"/>
      <c r="X396" s="6"/>
      <c r="Y396" s="1"/>
    </row>
    <row r="397" spans="2:25" x14ac:dyDescent="0.5">
      <c r="B397" s="6"/>
      <c r="C397" s="1"/>
      <c r="D397" s="1"/>
      <c r="E397" s="1"/>
      <c r="F397" s="1"/>
      <c r="G397" s="1"/>
      <c r="H397" s="1"/>
      <c r="M397" s="111"/>
      <c r="N397" s="6"/>
      <c r="O397" s="1"/>
      <c r="X397" s="6"/>
      <c r="Y397" s="1"/>
    </row>
    <row r="398" spans="2:25" x14ac:dyDescent="0.5">
      <c r="B398" s="6"/>
      <c r="C398" s="1"/>
      <c r="D398" s="1"/>
      <c r="E398" s="1"/>
      <c r="F398" s="1"/>
      <c r="G398" s="1"/>
      <c r="H398" s="1"/>
      <c r="M398" s="111"/>
      <c r="N398" s="6"/>
      <c r="O398" s="1"/>
      <c r="X398" s="6"/>
      <c r="Y398" s="1"/>
    </row>
    <row r="399" spans="2:25" x14ac:dyDescent="0.5">
      <c r="B399" s="6"/>
      <c r="C399" s="1"/>
      <c r="D399" s="1"/>
      <c r="E399" s="1"/>
      <c r="F399" s="1"/>
      <c r="G399" s="1"/>
      <c r="H399" s="1"/>
      <c r="M399" s="111"/>
      <c r="N399" s="6"/>
      <c r="O399" s="1"/>
      <c r="X399" s="6"/>
      <c r="Y399" s="1"/>
    </row>
    <row r="400" spans="2:25" x14ac:dyDescent="0.5">
      <c r="B400" s="6"/>
      <c r="C400" s="1"/>
      <c r="D400" s="1"/>
      <c r="E400" s="1"/>
      <c r="F400" s="1"/>
      <c r="G400" s="1"/>
      <c r="H400" s="1"/>
      <c r="M400" s="111"/>
      <c r="N400" s="6"/>
      <c r="O400" s="1"/>
      <c r="X400" s="6"/>
      <c r="Y400" s="1"/>
    </row>
    <row r="401" spans="2:25" x14ac:dyDescent="0.5">
      <c r="B401" s="6"/>
      <c r="C401" s="1"/>
      <c r="D401" s="1"/>
      <c r="E401" s="1"/>
      <c r="F401" s="1"/>
      <c r="G401" s="1"/>
      <c r="H401" s="1"/>
      <c r="M401" s="111"/>
      <c r="N401" s="6"/>
      <c r="O401" s="1"/>
      <c r="X401" s="6"/>
      <c r="Y401" s="1"/>
    </row>
    <row r="402" spans="2:25" x14ac:dyDescent="0.5">
      <c r="B402" s="6"/>
      <c r="C402" s="1"/>
      <c r="D402" s="1"/>
      <c r="E402" s="1"/>
      <c r="F402" s="1"/>
      <c r="G402" s="1"/>
      <c r="H402" s="1"/>
      <c r="M402" s="111"/>
      <c r="N402" s="6"/>
      <c r="O402" s="1"/>
      <c r="X402" s="6"/>
      <c r="Y402" s="1"/>
    </row>
    <row r="403" spans="2:25" x14ac:dyDescent="0.5">
      <c r="B403" s="6"/>
      <c r="C403" s="1"/>
      <c r="D403" s="1"/>
      <c r="E403" s="1"/>
      <c r="F403" s="1"/>
      <c r="G403" s="1"/>
      <c r="H403" s="1"/>
      <c r="M403" s="111"/>
      <c r="N403" s="6"/>
      <c r="O403" s="1"/>
      <c r="X403" s="6"/>
      <c r="Y403" s="1"/>
    </row>
    <row r="404" spans="2:25" x14ac:dyDescent="0.5">
      <c r="B404" s="6"/>
      <c r="C404" s="1"/>
      <c r="D404" s="1"/>
      <c r="E404" s="1"/>
      <c r="F404" s="1"/>
      <c r="G404" s="1"/>
      <c r="H404" s="1"/>
      <c r="M404" s="111"/>
      <c r="N404" s="6"/>
      <c r="O404" s="1"/>
      <c r="X404" s="6"/>
      <c r="Y404" s="1"/>
    </row>
    <row r="405" spans="2:25" x14ac:dyDescent="0.5">
      <c r="B405" s="6"/>
      <c r="C405" s="1"/>
      <c r="D405" s="1"/>
      <c r="E405" s="1"/>
      <c r="F405" s="1"/>
      <c r="G405" s="1"/>
      <c r="H405" s="1"/>
      <c r="M405" s="111"/>
      <c r="N405" s="6"/>
      <c r="O405" s="1"/>
      <c r="X405" s="6"/>
      <c r="Y405" s="1"/>
    </row>
    <row r="406" spans="2:25" x14ac:dyDescent="0.5">
      <c r="B406" s="6"/>
      <c r="C406" s="1"/>
      <c r="D406" s="1"/>
      <c r="E406" s="1"/>
      <c r="F406" s="1"/>
      <c r="G406" s="1"/>
      <c r="H406" s="1"/>
      <c r="M406" s="111"/>
      <c r="N406" s="6"/>
      <c r="O406" s="1"/>
      <c r="X406" s="6"/>
      <c r="Y406" s="1"/>
    </row>
    <row r="407" spans="2:25" x14ac:dyDescent="0.5">
      <c r="B407" s="6"/>
      <c r="C407" s="1"/>
      <c r="D407" s="1"/>
      <c r="E407" s="1"/>
      <c r="F407" s="1"/>
      <c r="G407" s="1"/>
      <c r="H407" s="1"/>
      <c r="M407" s="111"/>
      <c r="N407" s="6"/>
      <c r="O407" s="1"/>
      <c r="X407" s="6"/>
      <c r="Y407" s="1"/>
    </row>
    <row r="408" spans="2:25" x14ac:dyDescent="0.5">
      <c r="B408" s="6"/>
      <c r="C408" s="1"/>
      <c r="D408" s="1"/>
      <c r="E408" s="1"/>
      <c r="F408" s="1"/>
      <c r="G408" s="1"/>
      <c r="H408" s="1"/>
      <c r="M408" s="111"/>
      <c r="N408" s="6"/>
      <c r="O408" s="1"/>
      <c r="X408" s="6"/>
      <c r="Y408" s="1"/>
    </row>
    <row r="409" spans="2:25" x14ac:dyDescent="0.5">
      <c r="B409" s="6"/>
      <c r="C409" s="1"/>
      <c r="D409" s="1"/>
      <c r="E409" s="1"/>
      <c r="F409" s="1"/>
      <c r="G409" s="1"/>
      <c r="H409" s="1"/>
      <c r="M409" s="111"/>
      <c r="N409" s="6"/>
      <c r="O409" s="1"/>
      <c r="X409" s="6"/>
      <c r="Y409" s="1"/>
    </row>
    <row r="410" spans="2:25" x14ac:dyDescent="0.5">
      <c r="B410" s="6"/>
      <c r="C410" s="1"/>
      <c r="D410" s="1"/>
      <c r="E410" s="1"/>
      <c r="F410" s="1"/>
      <c r="G410" s="1"/>
      <c r="H410" s="1"/>
      <c r="M410" s="111"/>
      <c r="N410" s="6"/>
      <c r="O410" s="1"/>
      <c r="X410" s="6"/>
      <c r="Y410" s="1"/>
    </row>
    <row r="411" spans="2:25" x14ac:dyDescent="0.5">
      <c r="B411" s="6"/>
      <c r="C411" s="1"/>
      <c r="D411" s="1"/>
      <c r="E411" s="1"/>
      <c r="F411" s="1"/>
      <c r="G411" s="1"/>
      <c r="H411" s="1"/>
      <c r="M411" s="111"/>
      <c r="N411" s="6"/>
      <c r="O411" s="1"/>
      <c r="X411" s="6"/>
      <c r="Y411" s="1"/>
    </row>
    <row r="412" spans="2:25" x14ac:dyDescent="0.5">
      <c r="B412" s="6"/>
      <c r="C412" s="1"/>
      <c r="D412" s="1"/>
      <c r="E412" s="1"/>
      <c r="F412" s="1"/>
      <c r="G412" s="1"/>
      <c r="H412" s="1"/>
      <c r="M412" s="111"/>
      <c r="N412" s="6"/>
      <c r="O412" s="1"/>
      <c r="X412" s="6"/>
      <c r="Y412" s="1"/>
    </row>
    <row r="413" spans="2:25" x14ac:dyDescent="0.5">
      <c r="B413" s="6"/>
      <c r="C413" s="1"/>
      <c r="D413" s="1"/>
      <c r="E413" s="1"/>
      <c r="F413" s="1"/>
      <c r="G413" s="1"/>
      <c r="H413" s="1"/>
      <c r="M413" s="111"/>
      <c r="N413" s="6"/>
      <c r="O413" s="1"/>
      <c r="X413" s="6"/>
      <c r="Y413" s="1"/>
    </row>
    <row r="414" spans="2:25" x14ac:dyDescent="0.5">
      <c r="B414" s="6"/>
      <c r="C414" s="1"/>
      <c r="D414" s="1"/>
      <c r="E414" s="1"/>
      <c r="F414" s="1"/>
      <c r="G414" s="1"/>
      <c r="H414" s="1"/>
      <c r="M414" s="111"/>
      <c r="N414" s="6"/>
      <c r="O414" s="1"/>
      <c r="X414" s="6"/>
      <c r="Y414" s="1"/>
    </row>
    <row r="415" spans="2:25" x14ac:dyDescent="0.5">
      <c r="B415" s="6"/>
      <c r="C415" s="1"/>
      <c r="D415" s="1"/>
      <c r="E415" s="1"/>
      <c r="F415" s="1"/>
      <c r="G415" s="1"/>
      <c r="H415" s="1"/>
      <c r="M415" s="111"/>
      <c r="N415" s="6"/>
      <c r="O415" s="1"/>
      <c r="X415" s="6"/>
      <c r="Y415" s="1"/>
    </row>
    <row r="416" spans="2:25" x14ac:dyDescent="0.5">
      <c r="B416" s="6"/>
      <c r="C416" s="1"/>
      <c r="D416" s="1"/>
      <c r="E416" s="1"/>
      <c r="F416" s="1"/>
      <c r="G416" s="1"/>
      <c r="H416" s="1"/>
      <c r="M416" s="111"/>
      <c r="N416" s="6"/>
      <c r="O416" s="1"/>
      <c r="X416" s="6"/>
      <c r="Y416" s="1"/>
    </row>
    <row r="417" spans="2:25" x14ac:dyDescent="0.5">
      <c r="B417" s="6"/>
      <c r="C417" s="1"/>
      <c r="D417" s="1"/>
      <c r="E417" s="1"/>
      <c r="F417" s="1"/>
      <c r="G417" s="1"/>
      <c r="H417" s="1"/>
      <c r="M417" s="111"/>
      <c r="N417" s="6"/>
      <c r="O417" s="1"/>
      <c r="X417" s="6"/>
      <c r="Y417" s="1"/>
    </row>
    <row r="418" spans="2:25" x14ac:dyDescent="0.5">
      <c r="B418" s="6"/>
      <c r="C418" s="1"/>
      <c r="D418" s="1"/>
      <c r="E418" s="1"/>
      <c r="F418" s="1"/>
      <c r="G418" s="1"/>
      <c r="H418" s="1"/>
      <c r="M418" s="111"/>
      <c r="N418" s="6"/>
      <c r="O418" s="1"/>
      <c r="X418" s="6"/>
      <c r="Y418" s="1"/>
    </row>
    <row r="419" spans="2:25" x14ac:dyDescent="0.5">
      <c r="B419" s="6"/>
      <c r="C419" s="1"/>
      <c r="D419" s="1"/>
      <c r="E419" s="1"/>
      <c r="F419" s="1"/>
      <c r="G419" s="1"/>
      <c r="H419" s="1"/>
      <c r="M419" s="111"/>
      <c r="N419" s="6"/>
      <c r="O419" s="1"/>
      <c r="X419" s="6"/>
      <c r="Y419" s="1"/>
    </row>
    <row r="420" spans="2:25" x14ac:dyDescent="0.5">
      <c r="B420" s="6"/>
      <c r="C420" s="1"/>
      <c r="D420" s="1"/>
      <c r="E420" s="1"/>
      <c r="F420" s="1"/>
      <c r="G420" s="1"/>
      <c r="H420" s="1"/>
      <c r="M420" s="111"/>
      <c r="N420" s="6"/>
      <c r="O420" s="1"/>
      <c r="X420" s="6"/>
      <c r="Y420" s="1"/>
    </row>
    <row r="421" spans="2:25" x14ac:dyDescent="0.5">
      <c r="B421" s="6"/>
      <c r="C421" s="1"/>
      <c r="D421" s="1"/>
      <c r="E421" s="1"/>
      <c r="F421" s="1"/>
      <c r="G421" s="1"/>
      <c r="H421" s="1"/>
      <c r="M421" s="111"/>
      <c r="N421" s="6"/>
      <c r="O421" s="1"/>
      <c r="X421" s="6"/>
      <c r="Y421" s="1"/>
    </row>
    <row r="422" spans="2:25" x14ac:dyDescent="0.5">
      <c r="B422" s="6"/>
      <c r="C422" s="1"/>
      <c r="D422" s="1"/>
      <c r="E422" s="1"/>
      <c r="F422" s="1"/>
      <c r="G422" s="1"/>
      <c r="H422" s="1"/>
      <c r="M422" s="111"/>
      <c r="N422" s="6"/>
      <c r="O422" s="1"/>
      <c r="X422" s="6"/>
      <c r="Y422" s="1"/>
    </row>
    <row r="423" spans="2:25" x14ac:dyDescent="0.5">
      <c r="B423" s="6"/>
      <c r="C423" s="1"/>
      <c r="D423" s="1"/>
      <c r="E423" s="1"/>
      <c r="F423" s="1"/>
      <c r="G423" s="1"/>
      <c r="H423" s="1"/>
      <c r="M423" s="111"/>
      <c r="N423" s="6"/>
      <c r="O423" s="1"/>
      <c r="X423" s="6"/>
      <c r="Y423" s="1"/>
    </row>
    <row r="424" spans="2:25" x14ac:dyDescent="0.5">
      <c r="B424" s="6"/>
      <c r="C424" s="1"/>
      <c r="D424" s="1"/>
      <c r="E424" s="1"/>
      <c r="F424" s="1"/>
      <c r="G424" s="1"/>
      <c r="H424" s="1"/>
      <c r="M424" s="111"/>
      <c r="N424" s="6"/>
      <c r="O424" s="1"/>
      <c r="X424" s="6"/>
      <c r="Y424" s="1"/>
    </row>
    <row r="425" spans="2:25" x14ac:dyDescent="0.5">
      <c r="B425" s="6"/>
      <c r="C425" s="1"/>
      <c r="D425" s="1"/>
      <c r="E425" s="1"/>
      <c r="F425" s="1"/>
      <c r="G425" s="1"/>
      <c r="H425" s="1"/>
      <c r="M425" s="111"/>
      <c r="N425" s="6"/>
      <c r="O425" s="1"/>
      <c r="X425" s="6"/>
      <c r="Y425" s="1"/>
    </row>
    <row r="426" spans="2:25" x14ac:dyDescent="0.5">
      <c r="B426" s="6"/>
      <c r="C426" s="1"/>
      <c r="D426" s="1"/>
      <c r="E426" s="1"/>
      <c r="F426" s="1"/>
      <c r="G426" s="1"/>
      <c r="H426" s="1"/>
      <c r="M426" s="111"/>
      <c r="N426" s="6"/>
      <c r="O426" s="1"/>
      <c r="X426" s="6"/>
      <c r="Y426" s="1"/>
    </row>
    <row r="427" spans="2:25" x14ac:dyDescent="0.5">
      <c r="B427" s="6"/>
      <c r="C427" s="1"/>
      <c r="D427" s="1"/>
      <c r="E427" s="1"/>
      <c r="F427" s="1"/>
      <c r="G427" s="1"/>
      <c r="H427" s="1"/>
      <c r="M427" s="111"/>
      <c r="N427" s="6"/>
      <c r="O427" s="1"/>
      <c r="X427" s="6"/>
      <c r="Y427" s="1"/>
    </row>
    <row r="428" spans="2:25" x14ac:dyDescent="0.5">
      <c r="B428" s="6"/>
      <c r="C428" s="1"/>
      <c r="D428" s="1"/>
      <c r="E428" s="1"/>
      <c r="F428" s="1"/>
      <c r="G428" s="1"/>
      <c r="H428" s="1"/>
      <c r="M428" s="111"/>
      <c r="N428" s="6"/>
      <c r="O428" s="1"/>
      <c r="X428" s="6"/>
      <c r="Y428" s="1"/>
    </row>
    <row r="429" spans="2:25" x14ac:dyDescent="0.5">
      <c r="B429" s="6"/>
      <c r="C429" s="1"/>
      <c r="D429" s="1"/>
      <c r="E429" s="1"/>
      <c r="F429" s="1"/>
      <c r="G429" s="1"/>
      <c r="H429" s="1"/>
      <c r="M429" s="111"/>
      <c r="N429" s="6"/>
      <c r="O429" s="1"/>
      <c r="X429" s="6"/>
      <c r="Y429" s="1"/>
    </row>
    <row r="430" spans="2:25" x14ac:dyDescent="0.5">
      <c r="B430" s="6"/>
      <c r="C430" s="1"/>
      <c r="D430" s="1"/>
      <c r="E430" s="1"/>
      <c r="F430" s="1"/>
      <c r="G430" s="1"/>
      <c r="H430" s="1"/>
      <c r="M430" s="111"/>
      <c r="N430" s="6"/>
      <c r="O430" s="1"/>
      <c r="X430" s="6"/>
      <c r="Y430" s="1"/>
    </row>
    <row r="431" spans="2:25" x14ac:dyDescent="0.5">
      <c r="B431" s="6"/>
      <c r="C431" s="1"/>
      <c r="D431" s="1"/>
      <c r="E431" s="1"/>
      <c r="F431" s="1"/>
      <c r="G431" s="1"/>
      <c r="H431" s="1"/>
      <c r="M431" s="111"/>
      <c r="N431" s="6"/>
      <c r="O431" s="1"/>
      <c r="X431" s="6"/>
      <c r="Y431" s="1"/>
    </row>
    <row r="432" spans="2:25" x14ac:dyDescent="0.5">
      <c r="B432" s="6"/>
      <c r="C432" s="1"/>
      <c r="D432" s="1"/>
      <c r="E432" s="1"/>
      <c r="F432" s="1"/>
      <c r="G432" s="1"/>
      <c r="H432" s="1"/>
      <c r="M432" s="111"/>
      <c r="N432" s="6"/>
      <c r="O432" s="1"/>
      <c r="X432" s="6"/>
      <c r="Y432" s="1"/>
    </row>
    <row r="433" spans="2:25" x14ac:dyDescent="0.5">
      <c r="B433" s="6"/>
      <c r="C433" s="1"/>
      <c r="D433" s="1"/>
      <c r="E433" s="1"/>
      <c r="F433" s="1"/>
      <c r="G433" s="1"/>
      <c r="H433" s="1"/>
      <c r="M433" s="111"/>
      <c r="N433" s="6"/>
      <c r="O433" s="1"/>
      <c r="X433" s="6"/>
      <c r="Y433" s="1"/>
    </row>
    <row r="434" spans="2:25" x14ac:dyDescent="0.5">
      <c r="B434" s="6"/>
      <c r="C434" s="1"/>
      <c r="D434" s="1"/>
      <c r="E434" s="1"/>
      <c r="F434" s="1"/>
      <c r="G434" s="1"/>
      <c r="H434" s="1"/>
      <c r="M434" s="111"/>
      <c r="N434" s="6"/>
      <c r="O434" s="1"/>
      <c r="X434" s="6"/>
      <c r="Y434" s="1"/>
    </row>
    <row r="435" spans="2:25" x14ac:dyDescent="0.5">
      <c r="B435" s="6"/>
      <c r="C435" s="1"/>
      <c r="D435" s="1"/>
      <c r="E435" s="1"/>
      <c r="F435" s="1"/>
      <c r="G435" s="1"/>
      <c r="H435" s="1"/>
      <c r="M435" s="111"/>
      <c r="N435" s="6"/>
      <c r="O435" s="1"/>
      <c r="X435" s="6"/>
      <c r="Y435" s="1"/>
    </row>
    <row r="436" spans="2:25" x14ac:dyDescent="0.5">
      <c r="B436" s="6"/>
      <c r="C436" s="1"/>
      <c r="D436" s="1"/>
      <c r="E436" s="1"/>
      <c r="F436" s="1"/>
      <c r="G436" s="1"/>
      <c r="H436" s="1"/>
      <c r="M436" s="111"/>
      <c r="N436" s="6"/>
      <c r="O436" s="1"/>
      <c r="X436" s="6"/>
      <c r="Y436" s="1"/>
    </row>
    <row r="437" spans="2:25" x14ac:dyDescent="0.5">
      <c r="B437" s="6"/>
      <c r="C437" s="1"/>
      <c r="D437" s="1"/>
      <c r="E437" s="1"/>
      <c r="F437" s="1"/>
      <c r="G437" s="1"/>
      <c r="H437" s="1"/>
      <c r="M437" s="111"/>
      <c r="N437" s="6"/>
      <c r="O437" s="1"/>
      <c r="X437" s="6"/>
      <c r="Y437" s="1"/>
    </row>
    <row r="438" spans="2:25" x14ac:dyDescent="0.5">
      <c r="B438" s="6"/>
      <c r="C438" s="1"/>
      <c r="D438" s="1"/>
      <c r="E438" s="1"/>
      <c r="F438" s="1"/>
      <c r="G438" s="1"/>
      <c r="H438" s="1"/>
      <c r="M438" s="111"/>
      <c r="N438" s="6"/>
      <c r="O438" s="1"/>
      <c r="X438" s="6"/>
      <c r="Y438" s="1"/>
    </row>
    <row r="439" spans="2:25" x14ac:dyDescent="0.5">
      <c r="B439" s="6"/>
      <c r="C439" s="1"/>
      <c r="D439" s="1"/>
      <c r="E439" s="1"/>
      <c r="F439" s="1"/>
      <c r="G439" s="1"/>
      <c r="H439" s="1"/>
      <c r="M439" s="111"/>
      <c r="N439" s="6"/>
      <c r="O439" s="1"/>
      <c r="X439" s="6"/>
      <c r="Y439" s="1"/>
    </row>
    <row r="440" spans="2:25" x14ac:dyDescent="0.5">
      <c r="B440" s="6"/>
      <c r="C440" s="1"/>
      <c r="D440" s="1"/>
      <c r="E440" s="1"/>
      <c r="F440" s="1"/>
      <c r="G440" s="1"/>
      <c r="H440" s="1"/>
      <c r="M440" s="111"/>
      <c r="N440" s="6"/>
      <c r="O440" s="1"/>
      <c r="X440" s="6"/>
      <c r="Y440" s="1"/>
    </row>
    <row r="441" spans="2:25" x14ac:dyDescent="0.5">
      <c r="B441" s="6"/>
      <c r="C441" s="1"/>
      <c r="D441" s="1"/>
      <c r="E441" s="1"/>
      <c r="F441" s="1"/>
      <c r="G441" s="1"/>
      <c r="H441" s="1"/>
      <c r="M441" s="111"/>
      <c r="N441" s="6"/>
      <c r="O441" s="1"/>
      <c r="X441" s="6"/>
      <c r="Y441" s="1"/>
    </row>
    <row r="442" spans="2:25" x14ac:dyDescent="0.5">
      <c r="B442" s="6"/>
      <c r="C442" s="1"/>
      <c r="D442" s="1"/>
      <c r="E442" s="1"/>
      <c r="F442" s="1"/>
      <c r="G442" s="1"/>
      <c r="H442" s="1"/>
      <c r="M442" s="111"/>
      <c r="N442" s="6"/>
      <c r="O442" s="1"/>
      <c r="X442" s="6"/>
      <c r="Y442" s="1"/>
    </row>
    <row r="443" spans="2:25" x14ac:dyDescent="0.5">
      <c r="B443" s="6"/>
      <c r="C443" s="1"/>
      <c r="D443" s="1"/>
      <c r="E443" s="1"/>
      <c r="F443" s="1"/>
      <c r="G443" s="1"/>
      <c r="H443" s="1"/>
      <c r="M443" s="111"/>
      <c r="N443" s="6"/>
      <c r="O443" s="1"/>
      <c r="X443" s="6"/>
      <c r="Y443" s="1"/>
    </row>
    <row r="444" spans="2:25" x14ac:dyDescent="0.5">
      <c r="B444" s="6"/>
      <c r="C444" s="1"/>
      <c r="D444" s="1"/>
      <c r="E444" s="1"/>
      <c r="F444" s="1"/>
      <c r="G444" s="1"/>
      <c r="H444" s="1"/>
      <c r="M444" s="111"/>
      <c r="N444" s="6"/>
      <c r="O444" s="1"/>
      <c r="X444" s="6"/>
      <c r="Y444" s="1"/>
    </row>
    <row r="445" spans="2:25" x14ac:dyDescent="0.5">
      <c r="B445" s="6"/>
      <c r="C445" s="1"/>
      <c r="D445" s="1"/>
      <c r="E445" s="1"/>
      <c r="F445" s="1"/>
      <c r="G445" s="1"/>
      <c r="H445" s="1"/>
      <c r="M445" s="111"/>
      <c r="N445" s="6"/>
      <c r="O445" s="1"/>
      <c r="X445" s="6"/>
      <c r="Y445" s="1"/>
    </row>
    <row r="446" spans="2:25" x14ac:dyDescent="0.5">
      <c r="B446" s="6"/>
      <c r="C446" s="1"/>
      <c r="D446" s="1"/>
      <c r="E446" s="1"/>
      <c r="F446" s="1"/>
      <c r="G446" s="1"/>
      <c r="H446" s="1"/>
      <c r="M446" s="111"/>
      <c r="N446" s="6"/>
      <c r="O446" s="1"/>
      <c r="X446" s="6"/>
      <c r="Y446" s="1"/>
    </row>
    <row r="447" spans="2:25" x14ac:dyDescent="0.5">
      <c r="B447" s="6"/>
      <c r="C447" s="1"/>
      <c r="D447" s="1"/>
      <c r="E447" s="1"/>
      <c r="F447" s="1"/>
      <c r="G447" s="1"/>
      <c r="H447" s="1"/>
      <c r="M447" s="111"/>
      <c r="N447" s="6"/>
      <c r="O447" s="1"/>
      <c r="X447" s="6"/>
      <c r="Y447" s="1"/>
    </row>
    <row r="448" spans="2:25" x14ac:dyDescent="0.5">
      <c r="B448" s="6"/>
      <c r="C448" s="1"/>
      <c r="D448" s="1"/>
      <c r="E448" s="1"/>
      <c r="F448" s="1"/>
      <c r="G448" s="1"/>
      <c r="H448" s="1"/>
      <c r="M448" s="111"/>
      <c r="N448" s="6"/>
      <c r="O448" s="1"/>
      <c r="X448" s="6"/>
      <c r="Y448" s="1"/>
    </row>
    <row r="449" spans="2:25" x14ac:dyDescent="0.5">
      <c r="B449" s="6"/>
      <c r="C449" s="1"/>
      <c r="D449" s="1"/>
      <c r="E449" s="1"/>
      <c r="F449" s="1"/>
      <c r="G449" s="1"/>
      <c r="H449" s="1"/>
      <c r="M449" s="111"/>
      <c r="N449" s="6"/>
      <c r="O449" s="1"/>
      <c r="X449" s="6"/>
      <c r="Y449" s="1"/>
    </row>
    <row r="450" spans="2:25" x14ac:dyDescent="0.5">
      <c r="B450" s="6"/>
      <c r="C450" s="1"/>
      <c r="D450" s="1"/>
      <c r="E450" s="1"/>
      <c r="F450" s="1"/>
      <c r="G450" s="1"/>
      <c r="H450" s="1"/>
      <c r="M450" s="111"/>
      <c r="N450" s="6"/>
      <c r="O450" s="1"/>
      <c r="X450" s="6"/>
      <c r="Y450" s="1"/>
    </row>
    <row r="451" spans="2:25" x14ac:dyDescent="0.5">
      <c r="B451" s="6"/>
      <c r="C451" s="1"/>
      <c r="D451" s="1"/>
      <c r="E451" s="1"/>
      <c r="F451" s="1"/>
      <c r="G451" s="1"/>
      <c r="H451" s="1"/>
      <c r="M451" s="111"/>
      <c r="N451" s="6"/>
      <c r="O451" s="1"/>
      <c r="X451" s="6"/>
      <c r="Y451" s="1"/>
    </row>
    <row r="452" spans="2:25" x14ac:dyDescent="0.5">
      <c r="B452" s="6"/>
      <c r="C452" s="1"/>
      <c r="D452" s="1"/>
      <c r="E452" s="1"/>
      <c r="F452" s="1"/>
      <c r="G452" s="1"/>
      <c r="H452" s="1"/>
      <c r="M452" s="111"/>
      <c r="N452" s="6"/>
      <c r="O452" s="1"/>
      <c r="X452" s="6"/>
      <c r="Y452" s="1"/>
    </row>
    <row r="453" spans="2:25" x14ac:dyDescent="0.5">
      <c r="B453" s="6"/>
      <c r="C453" s="1"/>
      <c r="D453" s="1"/>
      <c r="E453" s="1"/>
      <c r="F453" s="1"/>
      <c r="G453" s="1"/>
      <c r="H453" s="1"/>
      <c r="M453" s="111"/>
      <c r="N453" s="6"/>
      <c r="O453" s="1"/>
      <c r="X453" s="6"/>
      <c r="Y453" s="1"/>
    </row>
    <row r="454" spans="2:25" x14ac:dyDescent="0.5">
      <c r="B454" s="6"/>
      <c r="C454" s="1"/>
      <c r="D454" s="1"/>
      <c r="E454" s="1"/>
      <c r="F454" s="1"/>
      <c r="G454" s="1"/>
      <c r="H454" s="1"/>
      <c r="M454" s="111"/>
      <c r="N454" s="6"/>
      <c r="O454" s="1"/>
      <c r="X454" s="6"/>
      <c r="Y454" s="1"/>
    </row>
    <row r="455" spans="2:25" x14ac:dyDescent="0.5">
      <c r="B455" s="6"/>
      <c r="C455" s="1"/>
      <c r="D455" s="1"/>
      <c r="E455" s="1"/>
      <c r="F455" s="1"/>
      <c r="G455" s="1"/>
      <c r="H455" s="1"/>
      <c r="M455" s="111"/>
      <c r="N455" s="6"/>
      <c r="O455" s="1"/>
      <c r="X455" s="6"/>
      <c r="Y455" s="1"/>
    </row>
    <row r="456" spans="2:25" x14ac:dyDescent="0.5">
      <c r="B456" s="6"/>
      <c r="C456" s="1"/>
      <c r="D456" s="1"/>
      <c r="E456" s="1"/>
      <c r="F456" s="1"/>
      <c r="G456" s="1"/>
      <c r="H456" s="1"/>
      <c r="M456" s="111"/>
      <c r="N456" s="6"/>
      <c r="O456" s="1"/>
      <c r="X456" s="6"/>
      <c r="Y456" s="1"/>
    </row>
    <row r="457" spans="2:25" x14ac:dyDescent="0.5">
      <c r="B457" s="6"/>
      <c r="C457" s="1"/>
      <c r="D457" s="1"/>
      <c r="E457" s="1"/>
      <c r="F457" s="1"/>
      <c r="G457" s="1"/>
      <c r="H457" s="1"/>
      <c r="M457" s="111"/>
      <c r="N457" s="6"/>
      <c r="O457" s="1"/>
      <c r="X457" s="6"/>
      <c r="Y457" s="1"/>
    </row>
    <row r="458" spans="2:25" x14ac:dyDescent="0.5">
      <c r="B458" s="6"/>
      <c r="C458" s="1"/>
      <c r="D458" s="1"/>
      <c r="E458" s="1"/>
      <c r="F458" s="1"/>
      <c r="G458" s="1"/>
      <c r="H458" s="1"/>
      <c r="M458" s="111"/>
      <c r="N458" s="6"/>
      <c r="O458" s="1"/>
      <c r="X458" s="6"/>
      <c r="Y458" s="1"/>
    </row>
    <row r="459" spans="2:25" x14ac:dyDescent="0.5">
      <c r="B459" s="6"/>
      <c r="C459" s="1"/>
      <c r="D459" s="1"/>
      <c r="E459" s="1"/>
      <c r="F459" s="1"/>
      <c r="G459" s="1"/>
      <c r="H459" s="1"/>
      <c r="M459" s="111"/>
      <c r="N459" s="6"/>
      <c r="O459" s="1"/>
      <c r="X459" s="6"/>
      <c r="Y459" s="1"/>
    </row>
    <row r="460" spans="2:25" x14ac:dyDescent="0.5">
      <c r="B460" s="6"/>
      <c r="C460" s="1"/>
      <c r="D460" s="1"/>
      <c r="E460" s="1"/>
      <c r="F460" s="1"/>
      <c r="G460" s="1"/>
      <c r="H460" s="1"/>
      <c r="M460" s="111"/>
      <c r="N460" s="6"/>
      <c r="O460" s="1"/>
      <c r="X460" s="6"/>
      <c r="Y460" s="1"/>
    </row>
    <row r="461" spans="2:25" x14ac:dyDescent="0.5">
      <c r="B461" s="6"/>
      <c r="C461" s="1"/>
      <c r="D461" s="1"/>
      <c r="E461" s="1"/>
      <c r="F461" s="1"/>
      <c r="G461" s="1"/>
      <c r="H461" s="1"/>
      <c r="M461" s="111"/>
      <c r="N461" s="6"/>
      <c r="O461" s="1"/>
      <c r="X461" s="6"/>
      <c r="Y461" s="1"/>
    </row>
    <row r="462" spans="2:25" x14ac:dyDescent="0.5">
      <c r="B462" s="6"/>
      <c r="C462" s="1"/>
      <c r="D462" s="1"/>
      <c r="E462" s="1"/>
      <c r="F462" s="1"/>
      <c r="G462" s="1"/>
      <c r="H462" s="1"/>
      <c r="M462" s="111"/>
      <c r="N462" s="6"/>
      <c r="O462" s="1"/>
      <c r="X462" s="6"/>
      <c r="Y462" s="1"/>
    </row>
    <row r="463" spans="2:25" x14ac:dyDescent="0.5">
      <c r="B463" s="6"/>
      <c r="C463" s="1"/>
      <c r="D463" s="1"/>
      <c r="E463" s="1"/>
      <c r="F463" s="1"/>
      <c r="G463" s="1"/>
      <c r="H463" s="1"/>
      <c r="M463" s="111"/>
      <c r="N463" s="6"/>
      <c r="O463" s="1"/>
      <c r="X463" s="6"/>
      <c r="Y463" s="1"/>
    </row>
    <row r="464" spans="2:25" x14ac:dyDescent="0.5">
      <c r="B464" s="6"/>
      <c r="C464" s="1"/>
      <c r="D464" s="1"/>
      <c r="E464" s="1"/>
      <c r="F464" s="1"/>
      <c r="G464" s="1"/>
      <c r="H464" s="1"/>
      <c r="M464" s="111"/>
      <c r="N464" s="6"/>
      <c r="O464" s="1"/>
      <c r="X464" s="6"/>
      <c r="Y464" s="1"/>
    </row>
    <row r="465" spans="2:25" x14ac:dyDescent="0.5">
      <c r="B465" s="6"/>
      <c r="C465" s="1"/>
      <c r="D465" s="1"/>
      <c r="E465" s="1"/>
      <c r="F465" s="1"/>
      <c r="G465" s="1"/>
      <c r="H465" s="1"/>
      <c r="M465" s="111"/>
      <c r="N465" s="6"/>
      <c r="O465" s="1"/>
      <c r="X465" s="6"/>
      <c r="Y465" s="1"/>
    </row>
    <row r="466" spans="2:25" x14ac:dyDescent="0.5">
      <c r="B466" s="6"/>
      <c r="C466" s="1"/>
      <c r="D466" s="1"/>
      <c r="E466" s="1"/>
      <c r="F466" s="1"/>
      <c r="G466" s="1"/>
      <c r="H466" s="1"/>
      <c r="M466" s="111"/>
      <c r="N466" s="6"/>
      <c r="O466" s="1"/>
      <c r="X466" s="6"/>
      <c r="Y466" s="1"/>
    </row>
    <row r="467" spans="2:25" x14ac:dyDescent="0.5">
      <c r="B467" s="6"/>
      <c r="C467" s="1"/>
      <c r="D467" s="1"/>
      <c r="E467" s="1"/>
      <c r="F467" s="1"/>
      <c r="G467" s="1"/>
      <c r="H467" s="1"/>
      <c r="M467" s="111"/>
      <c r="N467" s="6"/>
      <c r="O467" s="1"/>
      <c r="X467" s="6"/>
      <c r="Y467" s="1"/>
    </row>
    <row r="468" spans="2:25" x14ac:dyDescent="0.5">
      <c r="B468" s="6"/>
      <c r="C468" s="1"/>
      <c r="D468" s="1"/>
      <c r="E468" s="1"/>
      <c r="F468" s="1"/>
      <c r="G468" s="1"/>
      <c r="H468" s="1"/>
      <c r="M468" s="111"/>
      <c r="N468" s="6"/>
      <c r="O468" s="1"/>
      <c r="X468" s="6"/>
      <c r="Y468" s="1"/>
    </row>
    <row r="469" spans="2:25" x14ac:dyDescent="0.5">
      <c r="B469" s="6"/>
      <c r="C469" s="1"/>
      <c r="D469" s="1"/>
      <c r="E469" s="1"/>
      <c r="F469" s="1"/>
      <c r="G469" s="1"/>
      <c r="H469" s="1"/>
      <c r="M469" s="111"/>
      <c r="N469" s="6"/>
      <c r="O469" s="1"/>
      <c r="X469" s="6"/>
      <c r="Y469" s="1"/>
    </row>
    <row r="470" spans="2:25" x14ac:dyDescent="0.5">
      <c r="B470" s="6"/>
      <c r="C470" s="1"/>
      <c r="D470" s="1"/>
      <c r="E470" s="1"/>
      <c r="F470" s="1"/>
      <c r="G470" s="1"/>
      <c r="H470" s="1"/>
      <c r="M470" s="111"/>
      <c r="N470" s="6"/>
      <c r="O470" s="1"/>
      <c r="X470" s="6"/>
      <c r="Y470" s="1"/>
    </row>
    <row r="471" spans="2:25" x14ac:dyDescent="0.5">
      <c r="B471" s="6"/>
      <c r="C471" s="1"/>
      <c r="D471" s="1"/>
      <c r="E471" s="1"/>
      <c r="F471" s="1"/>
      <c r="G471" s="1"/>
      <c r="H471" s="1"/>
      <c r="M471" s="111"/>
      <c r="N471" s="6"/>
      <c r="O471" s="1"/>
      <c r="X471" s="6"/>
      <c r="Y471" s="1"/>
    </row>
    <row r="472" spans="2:25" x14ac:dyDescent="0.5">
      <c r="B472" s="6"/>
      <c r="C472" s="1"/>
      <c r="D472" s="1"/>
      <c r="E472" s="1"/>
      <c r="F472" s="1"/>
      <c r="G472" s="1"/>
      <c r="H472" s="1"/>
      <c r="M472" s="111"/>
      <c r="N472" s="6"/>
      <c r="O472" s="1"/>
      <c r="X472" s="6"/>
      <c r="Y472" s="1"/>
    </row>
    <row r="473" spans="2:25" x14ac:dyDescent="0.5">
      <c r="B473" s="6"/>
      <c r="C473" s="1"/>
      <c r="D473" s="1"/>
      <c r="E473" s="1"/>
      <c r="F473" s="1"/>
      <c r="G473" s="1"/>
      <c r="H473" s="1"/>
      <c r="M473" s="111"/>
      <c r="N473" s="6"/>
      <c r="O473" s="1"/>
      <c r="X473" s="6"/>
      <c r="Y473" s="1"/>
    </row>
    <row r="474" spans="2:25" x14ac:dyDescent="0.5">
      <c r="B474" s="6"/>
      <c r="C474" s="1"/>
      <c r="D474" s="1"/>
      <c r="E474" s="1"/>
      <c r="F474" s="1"/>
      <c r="G474" s="1"/>
      <c r="H474" s="1"/>
      <c r="M474" s="111"/>
      <c r="N474" s="6"/>
      <c r="O474" s="1"/>
      <c r="X474" s="6"/>
      <c r="Y474" s="1"/>
    </row>
    <row r="475" spans="2:25" x14ac:dyDescent="0.5">
      <c r="B475" s="6"/>
      <c r="C475" s="1"/>
      <c r="D475" s="1"/>
      <c r="E475" s="1"/>
      <c r="F475" s="1"/>
      <c r="G475" s="1"/>
      <c r="H475" s="1"/>
      <c r="M475" s="111"/>
      <c r="N475" s="6"/>
      <c r="O475" s="1"/>
      <c r="X475" s="6"/>
      <c r="Y475" s="1"/>
    </row>
    <row r="476" spans="2:25" x14ac:dyDescent="0.5">
      <c r="B476" s="6"/>
      <c r="C476" s="1"/>
      <c r="D476" s="1"/>
      <c r="E476" s="1"/>
      <c r="F476" s="1"/>
      <c r="G476" s="1"/>
      <c r="H476" s="1"/>
      <c r="M476" s="111"/>
      <c r="N476" s="6"/>
      <c r="O476" s="1"/>
      <c r="X476" s="6"/>
      <c r="Y476" s="1"/>
    </row>
    <row r="477" spans="2:25" x14ac:dyDescent="0.5">
      <c r="B477" s="6"/>
      <c r="C477" s="1"/>
      <c r="D477" s="1"/>
      <c r="E477" s="1"/>
      <c r="F477" s="1"/>
      <c r="G477" s="1"/>
      <c r="H477" s="1"/>
      <c r="M477" s="111"/>
      <c r="N477" s="6"/>
      <c r="O477" s="1"/>
      <c r="X477" s="6"/>
      <c r="Y477" s="1"/>
    </row>
    <row r="478" spans="2:25" x14ac:dyDescent="0.5">
      <c r="B478" s="6"/>
      <c r="C478" s="1"/>
      <c r="D478" s="1"/>
      <c r="E478" s="1"/>
      <c r="F478" s="1"/>
      <c r="G478" s="1"/>
      <c r="H478" s="1"/>
      <c r="M478" s="111"/>
      <c r="N478" s="6"/>
      <c r="O478" s="1"/>
      <c r="X478" s="6"/>
      <c r="Y478" s="1"/>
    </row>
    <row r="479" spans="2:25" x14ac:dyDescent="0.5">
      <c r="B479" s="6"/>
      <c r="C479" s="1"/>
      <c r="D479" s="1"/>
      <c r="E479" s="1"/>
      <c r="F479" s="1"/>
      <c r="G479" s="1"/>
      <c r="H479" s="1"/>
      <c r="M479" s="111"/>
      <c r="N479" s="6"/>
      <c r="O479" s="1"/>
      <c r="X479" s="6"/>
      <c r="Y479" s="1"/>
    </row>
    <row r="480" spans="2:25" x14ac:dyDescent="0.5">
      <c r="B480" s="6"/>
      <c r="C480" s="1"/>
      <c r="D480" s="1"/>
      <c r="E480" s="1"/>
      <c r="F480" s="1"/>
      <c r="G480" s="1"/>
      <c r="H480" s="1"/>
      <c r="M480" s="111"/>
      <c r="N480" s="6"/>
      <c r="O480" s="1"/>
      <c r="X480" s="6"/>
      <c r="Y480" s="1"/>
    </row>
    <row r="481" spans="2:25" x14ac:dyDescent="0.5">
      <c r="B481" s="6"/>
      <c r="C481" s="1"/>
      <c r="D481" s="1"/>
      <c r="E481" s="1"/>
      <c r="F481" s="1"/>
      <c r="G481" s="1"/>
      <c r="H481" s="1"/>
      <c r="M481" s="111"/>
      <c r="N481" s="6"/>
      <c r="O481" s="1"/>
      <c r="X481" s="6"/>
      <c r="Y481" s="1"/>
    </row>
    <row r="482" spans="2:25" x14ac:dyDescent="0.5">
      <c r="B482" s="6"/>
      <c r="C482" s="1"/>
      <c r="D482" s="1"/>
      <c r="E482" s="1"/>
      <c r="F482" s="1"/>
      <c r="G482" s="1"/>
      <c r="H482" s="1"/>
      <c r="M482" s="111"/>
      <c r="N482" s="6"/>
      <c r="O482" s="1"/>
      <c r="X482" s="6"/>
      <c r="Y482" s="1"/>
    </row>
    <row r="483" spans="2:25" x14ac:dyDescent="0.5">
      <c r="B483" s="6"/>
      <c r="C483" s="1"/>
      <c r="D483" s="1"/>
      <c r="E483" s="1"/>
      <c r="F483" s="1"/>
      <c r="G483" s="1"/>
      <c r="H483" s="1"/>
      <c r="M483" s="111"/>
      <c r="N483" s="6"/>
      <c r="O483" s="1"/>
      <c r="X483" s="6"/>
      <c r="Y483" s="1"/>
    </row>
    <row r="484" spans="2:25" x14ac:dyDescent="0.5">
      <c r="B484" s="6"/>
      <c r="C484" s="1"/>
      <c r="D484" s="1"/>
      <c r="E484" s="1"/>
      <c r="F484" s="1"/>
      <c r="G484" s="1"/>
      <c r="H484" s="1"/>
      <c r="M484" s="111"/>
      <c r="N484" s="6"/>
      <c r="O484" s="1"/>
      <c r="X484" s="6"/>
      <c r="Y484" s="1"/>
    </row>
    <row r="485" spans="2:25" x14ac:dyDescent="0.5">
      <c r="B485" s="6"/>
      <c r="C485" s="1"/>
      <c r="D485" s="1"/>
      <c r="E485" s="1"/>
      <c r="F485" s="1"/>
      <c r="G485" s="1"/>
      <c r="H485" s="1"/>
      <c r="M485" s="111"/>
      <c r="N485" s="6"/>
      <c r="O485" s="1"/>
      <c r="X485" s="6"/>
      <c r="Y485" s="1"/>
    </row>
    <row r="486" spans="2:25" x14ac:dyDescent="0.5">
      <c r="B486" s="6"/>
      <c r="C486" s="1"/>
      <c r="D486" s="1"/>
      <c r="E486" s="1"/>
      <c r="F486" s="1"/>
      <c r="G486" s="1"/>
      <c r="H486" s="1"/>
      <c r="M486" s="111"/>
      <c r="N486" s="6"/>
      <c r="O486" s="1"/>
      <c r="X486" s="6"/>
      <c r="Y486" s="1"/>
    </row>
    <row r="487" spans="2:25" x14ac:dyDescent="0.5">
      <c r="B487" s="6"/>
      <c r="C487" s="1"/>
      <c r="D487" s="1"/>
      <c r="E487" s="1"/>
      <c r="F487" s="1"/>
      <c r="G487" s="1"/>
      <c r="H487" s="1"/>
      <c r="M487" s="111"/>
      <c r="N487" s="6"/>
      <c r="O487" s="1"/>
      <c r="X487" s="6"/>
      <c r="Y487" s="1"/>
    </row>
    <row r="488" spans="2:25" x14ac:dyDescent="0.5">
      <c r="B488" s="6"/>
      <c r="C488" s="1"/>
      <c r="D488" s="1"/>
      <c r="E488" s="1"/>
      <c r="F488" s="1"/>
      <c r="G488" s="1"/>
      <c r="H488" s="1"/>
      <c r="M488" s="111"/>
      <c r="N488" s="6"/>
      <c r="O488" s="1"/>
      <c r="X488" s="6"/>
      <c r="Y488" s="1"/>
    </row>
    <row r="489" spans="2:25" x14ac:dyDescent="0.5">
      <c r="B489" s="6"/>
      <c r="C489" s="1"/>
      <c r="D489" s="1"/>
      <c r="E489" s="1"/>
      <c r="F489" s="1"/>
      <c r="G489" s="1"/>
      <c r="H489" s="1"/>
      <c r="M489" s="111"/>
      <c r="N489" s="6"/>
      <c r="O489" s="1"/>
      <c r="X489" s="6"/>
      <c r="Y489" s="1"/>
    </row>
    <row r="490" spans="2:25" x14ac:dyDescent="0.5">
      <c r="B490" s="6"/>
      <c r="C490" s="1"/>
      <c r="D490" s="1"/>
      <c r="E490" s="1"/>
      <c r="F490" s="1"/>
      <c r="G490" s="1"/>
      <c r="H490" s="1"/>
      <c r="M490" s="111"/>
      <c r="N490" s="6"/>
      <c r="O490" s="1"/>
      <c r="X490" s="6"/>
      <c r="Y490" s="1"/>
    </row>
    <row r="491" spans="2:25" x14ac:dyDescent="0.5">
      <c r="B491" s="6"/>
      <c r="C491" s="1"/>
      <c r="D491" s="1"/>
      <c r="E491" s="1"/>
      <c r="F491" s="1"/>
      <c r="G491" s="1"/>
      <c r="H491" s="1"/>
      <c r="M491" s="111"/>
      <c r="N491" s="6"/>
      <c r="O491" s="1"/>
      <c r="X491" s="6"/>
      <c r="Y491" s="1"/>
    </row>
    <row r="492" spans="2:25" x14ac:dyDescent="0.5">
      <c r="B492" s="6"/>
      <c r="C492" s="1"/>
      <c r="D492" s="1"/>
      <c r="E492" s="1"/>
      <c r="F492" s="1"/>
      <c r="G492" s="1"/>
      <c r="H492" s="1"/>
      <c r="M492" s="111"/>
      <c r="N492" s="6"/>
      <c r="O492" s="1"/>
      <c r="X492" s="6"/>
      <c r="Y492" s="1"/>
    </row>
    <row r="493" spans="2:25" x14ac:dyDescent="0.5">
      <c r="B493" s="6"/>
      <c r="C493" s="1"/>
      <c r="D493" s="1"/>
      <c r="E493" s="1"/>
      <c r="F493" s="1"/>
      <c r="G493" s="1"/>
      <c r="H493" s="1"/>
      <c r="M493" s="111"/>
      <c r="N493" s="6"/>
      <c r="O493" s="1"/>
      <c r="X493" s="6"/>
      <c r="Y493" s="1"/>
    </row>
    <row r="494" spans="2:25" x14ac:dyDescent="0.5">
      <c r="B494" s="6"/>
      <c r="C494" s="1"/>
      <c r="D494" s="1"/>
      <c r="E494" s="1"/>
      <c r="F494" s="1"/>
      <c r="G494" s="1"/>
      <c r="H494" s="1"/>
      <c r="M494" s="111"/>
      <c r="N494" s="6"/>
      <c r="O494" s="1"/>
      <c r="X494" s="6"/>
      <c r="Y494" s="1"/>
    </row>
    <row r="495" spans="2:25" x14ac:dyDescent="0.5">
      <c r="B495" s="6"/>
      <c r="C495" s="1"/>
      <c r="D495" s="1"/>
      <c r="E495" s="1"/>
      <c r="F495" s="1"/>
      <c r="G495" s="1"/>
      <c r="H495" s="1"/>
      <c r="M495" s="111"/>
      <c r="N495" s="6"/>
      <c r="O495" s="1"/>
      <c r="X495" s="6"/>
      <c r="Y495" s="1"/>
    </row>
    <row r="496" spans="2:25" x14ac:dyDescent="0.5">
      <c r="B496" s="6"/>
      <c r="C496" s="1"/>
      <c r="D496" s="1"/>
      <c r="E496" s="1"/>
      <c r="F496" s="1"/>
      <c r="G496" s="1"/>
      <c r="H496" s="1"/>
      <c r="M496" s="111"/>
      <c r="N496" s="6"/>
      <c r="O496" s="1"/>
      <c r="X496" s="6"/>
      <c r="Y496" s="1"/>
    </row>
    <row r="497" spans="2:25" x14ac:dyDescent="0.5">
      <c r="B497" s="6"/>
      <c r="C497" s="1"/>
      <c r="D497" s="1"/>
      <c r="E497" s="1"/>
      <c r="F497" s="1"/>
      <c r="G497" s="1"/>
      <c r="H497" s="1"/>
      <c r="M497" s="111"/>
      <c r="N497" s="6"/>
      <c r="O497" s="1"/>
      <c r="X497" s="6"/>
      <c r="Y497" s="1"/>
    </row>
    <row r="498" spans="2:25" x14ac:dyDescent="0.5">
      <c r="B498" s="6"/>
      <c r="C498" s="1"/>
      <c r="D498" s="1"/>
      <c r="E498" s="1"/>
      <c r="F498" s="1"/>
      <c r="G498" s="1"/>
      <c r="H498" s="1"/>
      <c r="M498" s="111"/>
      <c r="N498" s="6"/>
      <c r="O498" s="1"/>
      <c r="X498" s="6"/>
      <c r="Y498" s="1"/>
    </row>
    <row r="499" spans="2:25" x14ac:dyDescent="0.5">
      <c r="B499" s="6"/>
      <c r="C499" s="1"/>
      <c r="D499" s="1"/>
      <c r="E499" s="1"/>
      <c r="F499" s="1"/>
      <c r="G499" s="1"/>
      <c r="H499" s="1"/>
      <c r="M499" s="111"/>
      <c r="N499" s="6"/>
      <c r="O499" s="1"/>
      <c r="X499" s="6"/>
      <c r="Y499" s="1"/>
    </row>
    <row r="500" spans="2:25" x14ac:dyDescent="0.5">
      <c r="B500" s="6"/>
      <c r="C500" s="1"/>
      <c r="D500" s="1"/>
      <c r="E500" s="1"/>
      <c r="F500" s="1"/>
      <c r="G500" s="1"/>
      <c r="H500" s="1"/>
      <c r="M500" s="111"/>
      <c r="N500" s="6"/>
      <c r="O500" s="1"/>
      <c r="X500" s="6"/>
      <c r="Y500" s="1"/>
    </row>
    <row r="501" spans="2:25" x14ac:dyDescent="0.5">
      <c r="B501" s="6"/>
      <c r="C501" s="1"/>
      <c r="D501" s="1"/>
      <c r="E501" s="1"/>
      <c r="F501" s="1"/>
      <c r="G501" s="1"/>
      <c r="H501" s="1"/>
      <c r="M501" s="111"/>
      <c r="N501" s="6"/>
      <c r="O501" s="1"/>
      <c r="X501" s="6"/>
      <c r="Y501" s="1"/>
    </row>
    <row r="502" spans="2:25" x14ac:dyDescent="0.5">
      <c r="B502" s="6"/>
      <c r="C502" s="1"/>
      <c r="D502" s="1"/>
      <c r="E502" s="1"/>
      <c r="F502" s="1"/>
      <c r="G502" s="1"/>
      <c r="H502" s="1"/>
      <c r="M502" s="111"/>
      <c r="N502" s="6"/>
      <c r="O502" s="1"/>
      <c r="X502" s="6"/>
      <c r="Y502" s="1"/>
    </row>
  </sheetData>
  <sheetProtection algorithmName="SHA-512" hashValue="YfU6zzGYd9D7gGzbZK/OJvxSMjZufDSFdiQVBkohCCKVUgY41tOLdbFBtp7Lugxx3U/MrW+m0objyIMsNtpbNw==" saltValue="Y0jIsaWQhVOvOyOYB9Qs0Q==" spinCount="100000" sheet="1" objects="1" scenarios="1" selectLockedCells="1"/>
  <mergeCells count="9">
    <mergeCell ref="AC12:AF12"/>
    <mergeCell ref="C13:H13"/>
    <mergeCell ref="O13:R13"/>
    <mergeCell ref="Y13:AB13"/>
    <mergeCell ref="B12:H12"/>
    <mergeCell ref="N12:R12"/>
    <mergeCell ref="X12:AB12"/>
    <mergeCell ref="I12:L12"/>
    <mergeCell ref="S12:V12"/>
  </mergeCells>
  <conditionalFormatting sqref="I13:L13 S13:V13 AC13:AF13">
    <cfRule type="cellIs" dxfId="32" priority="10" operator="equal">
      <formula>$B$2</formula>
    </cfRule>
  </conditionalFormatting>
  <conditionalFormatting sqref="S14:V14 AC14:AF14">
    <cfRule type="expression" dxfId="31" priority="9">
      <formula>$B$2=S13</formula>
    </cfRule>
  </conditionalFormatting>
  <conditionalFormatting sqref="C14:E38 G14:H37">
    <cfRule type="expression" dxfId="30" priority="8">
      <formula>AND($B$11&lt;&gt;$B14,$B$10&gt;0)</formula>
    </cfRule>
  </conditionalFormatting>
  <conditionalFormatting sqref="B14:B38">
    <cfRule type="cellIs" dxfId="29" priority="7" operator="equal">
      <formula>$B$11</formula>
    </cfRule>
  </conditionalFormatting>
  <conditionalFormatting sqref="N14:N29">
    <cfRule type="cellIs" dxfId="28" priority="6" operator="equal">
      <formula>$N$11</formula>
    </cfRule>
  </conditionalFormatting>
  <conditionalFormatting sqref="X14:X29">
    <cfRule type="cellIs" dxfId="27" priority="5" operator="equal">
      <formula>$X$11</formula>
    </cfRule>
  </conditionalFormatting>
  <conditionalFormatting sqref="O14:R29">
    <cfRule type="expression" dxfId="26" priority="3">
      <formula>AND($N14&lt;&gt;$N$11,$N$10&gt;0)</formula>
    </cfRule>
  </conditionalFormatting>
  <conditionalFormatting sqref="Y14:AB29">
    <cfRule type="expression" dxfId="25" priority="2">
      <formula>AND($X14&lt;&gt;$X$11,$X$10&gt;0)</formula>
    </cfRule>
  </conditionalFormatting>
  <conditionalFormatting sqref="I14:L38">
    <cfRule type="expression" dxfId="24" priority="11">
      <formula>AND($B$11=$B14,$B$2=I$13)</formula>
    </cfRule>
    <cfRule type="cellIs" dxfId="23" priority="12" operator="equal">
      <formula>$M14</formula>
    </cfRule>
  </conditionalFormatting>
  <conditionalFormatting sqref="S14:V29">
    <cfRule type="expression" dxfId="22" priority="13">
      <formula>AND($N$11=$N14,S$13=$B$2)</formula>
    </cfRule>
  </conditionalFormatting>
  <conditionalFormatting sqref="S15:V29">
    <cfRule type="cellIs" dxfId="21" priority="14" operator="equal">
      <formula>$W15</formula>
    </cfRule>
  </conditionalFormatting>
  <conditionalFormatting sqref="AC14:AF29">
    <cfRule type="expression" dxfId="20" priority="15">
      <formula>AND($X14=$X$11,AC$13=$B$2)</formula>
    </cfRule>
  </conditionalFormatting>
  <conditionalFormatting sqref="AC15:AF29">
    <cfRule type="cellIs" dxfId="19" priority="16" operator="equal">
      <formula>$AG15</formula>
    </cfRule>
  </conditionalFormatting>
  <dataValidations count="5">
    <dataValidation type="list" allowBlank="1" showInputMessage="1" showErrorMessage="1" sqref="B10" xr:uid="{C6448636-87C0-406D-A099-8D99DE4B26DA}">
      <formula1>$M$14:$M$38</formula1>
    </dataValidation>
    <dataValidation type="list" allowBlank="1" showInputMessage="1" showErrorMessage="1" sqref="X10" xr:uid="{2871AA3A-C47A-46DC-A44C-FE3EF6ED9962}">
      <formula1>$AG$14:$AG$29</formula1>
    </dataValidation>
    <dataValidation type="list" allowBlank="1" showInputMessage="1" showErrorMessage="1" sqref="N10" xr:uid="{3589D011-70C3-4BE0-B7E7-B10FBC844561}">
      <formula1>$W$14:$W$29</formula1>
    </dataValidation>
    <dataValidation allowBlank="1" showInputMessage="1" showErrorMessage="1" errorTitle="Select the amp rating" error="Possible values are:_x000a_10_x000a_25_x000a_60_x000a_100_x000a_125" sqref="B11 X11 N11" xr:uid="{9F279D48-0BA4-42E4-9268-E8A3677ADEB2}"/>
    <dataValidation type="list" allowBlank="1" showInputMessage="1" showErrorMessage="1" sqref="B2" xr:uid="{8DDFC529-98BA-48A0-AD8E-A6FDFC31FD95}">
      <formula1>$I$13:$L$13</formula1>
    </dataValidation>
  </dataValidations>
  <pageMargins left="0.7" right="0.7" top="0.75" bottom="0.75" header="0.3" footer="0.3"/>
  <pageSetup scale="46" orientation="landscape" r:id="rId1"/>
  <headerFooter>
    <oddHeader>&amp;L&amp;"ABB Logo,Plain"&amp;40&amp;KFF0000ABB&amp;24&amp;KFF0000
&amp;"-,Regular"&amp;18&amp;KFF0000___</oddHeader>
    <oddFooter>&amp;F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1A42B-B47F-4C8F-8650-B15FD2FE4768}">
  <sheetPr>
    <pageSetUpPr fitToPage="1"/>
  </sheetPr>
  <dimension ref="A1:W63"/>
  <sheetViews>
    <sheetView showGridLines="0" zoomScale="70" zoomScaleNormal="70" workbookViewId="0">
      <selection activeCell="B1" sqref="B1"/>
    </sheetView>
  </sheetViews>
  <sheetFormatPr defaultColWidth="8.7265625" defaultRowHeight="15" x14ac:dyDescent="0.4"/>
  <cols>
    <col min="1" max="1" width="5.453125" style="151" customWidth="1"/>
    <col min="2" max="2" width="0.7265625" style="149" customWidth="1"/>
    <col min="3" max="3" width="16.453125" style="149" customWidth="1"/>
    <col min="4" max="4" width="0.7265625" style="149" customWidth="1"/>
    <col min="5" max="5" width="16.453125" style="149" customWidth="1"/>
    <col min="6" max="6" width="0.7265625" style="149" customWidth="1"/>
    <col min="7" max="7" width="16.453125" style="149" customWidth="1"/>
    <col min="8" max="8" width="0.7265625" style="149" customWidth="1"/>
    <col min="9" max="9" width="16.453125" style="149" customWidth="1"/>
    <col min="10" max="16" width="8.7265625" style="149"/>
    <col min="17" max="17" width="4.453125" style="149" customWidth="1"/>
    <col min="18" max="22" width="8.7265625" style="149"/>
    <col min="23" max="23" width="3.54296875" style="149" customWidth="1"/>
    <col min="24" max="16384" width="8.7265625" style="149"/>
  </cols>
  <sheetData>
    <row r="1" spans="1:23" ht="12" customHeight="1" x14ac:dyDescent="0.4"/>
    <row r="2" spans="1:23" ht="48" customHeight="1" x14ac:dyDescent="0.4">
      <c r="A2" s="149"/>
      <c r="C2" s="322" t="s">
        <v>20</v>
      </c>
      <c r="D2" s="151"/>
      <c r="P2" s="324" t="str">
        <f>'START HERE! - Instructions'!O2</f>
        <v>Rev D, 7/13/2021</v>
      </c>
    </row>
    <row r="3" spans="1:23" ht="24" x14ac:dyDescent="0.4">
      <c r="A3" s="149"/>
      <c r="C3" s="173" t="s">
        <v>30</v>
      </c>
      <c r="D3" s="151"/>
    </row>
    <row r="4" spans="1:23" ht="52" customHeight="1" x14ac:dyDescent="0.6">
      <c r="A4" s="149"/>
      <c r="C4" s="330" t="s">
        <v>195</v>
      </c>
      <c r="D4" s="330"/>
      <c r="E4" s="330"/>
      <c r="F4" s="330"/>
      <c r="G4" s="330"/>
      <c r="H4" s="330"/>
      <c r="I4" s="330"/>
      <c r="J4" s="330"/>
      <c r="K4" s="330"/>
      <c r="L4" s="330"/>
      <c r="M4" s="330"/>
      <c r="N4" s="330"/>
      <c r="O4" s="330"/>
      <c r="P4" s="330"/>
      <c r="Q4" s="321"/>
      <c r="R4" s="321"/>
      <c r="S4" s="321"/>
      <c r="T4" s="321"/>
      <c r="U4" s="321"/>
      <c r="V4" s="150"/>
      <c r="W4" s="150"/>
    </row>
    <row r="5" spans="1:23" x14ac:dyDescent="0.4">
      <c r="C5" s="152"/>
    </row>
    <row r="6" spans="1:23" x14ac:dyDescent="0.4">
      <c r="C6" s="152"/>
    </row>
    <row r="7" spans="1:23" x14ac:dyDescent="0.4">
      <c r="C7" s="152"/>
    </row>
    <row r="8" spans="1:23" x14ac:dyDescent="0.4">
      <c r="C8" s="152"/>
    </row>
    <row r="10" spans="1:23" x14ac:dyDescent="0.4">
      <c r="C10" s="152"/>
    </row>
    <row r="11" spans="1:23" x14ac:dyDescent="0.4">
      <c r="C11" s="153"/>
      <c r="D11" s="153"/>
      <c r="E11" s="153"/>
      <c r="F11" s="153"/>
      <c r="G11" s="153"/>
      <c r="H11" s="153"/>
      <c r="I11" s="153"/>
      <c r="J11" s="153"/>
      <c r="K11" s="153"/>
      <c r="L11" s="153"/>
      <c r="M11" s="153"/>
      <c r="N11" s="153"/>
      <c r="O11" s="153"/>
      <c r="P11" s="153"/>
      <c r="Q11" s="153"/>
      <c r="R11" s="153"/>
      <c r="S11" s="153"/>
      <c r="T11" s="153"/>
      <c r="U11" s="153"/>
    </row>
    <row r="12" spans="1:23" x14ac:dyDescent="0.4">
      <c r="C12" s="153"/>
      <c r="D12" s="153"/>
      <c r="E12" s="153"/>
      <c r="F12" s="153"/>
      <c r="G12" s="153"/>
      <c r="H12" s="153"/>
      <c r="I12" s="153"/>
      <c r="J12" s="153"/>
      <c r="K12" s="153"/>
      <c r="L12" s="153"/>
      <c r="M12" s="153"/>
      <c r="O12" s="153"/>
      <c r="P12" s="153"/>
      <c r="Q12" s="153"/>
      <c r="R12" s="153"/>
      <c r="S12" s="153"/>
      <c r="T12" s="153"/>
      <c r="U12" s="153"/>
    </row>
    <row r="13" spans="1:23" x14ac:dyDescent="0.4">
      <c r="C13" s="153"/>
      <c r="D13" s="153"/>
      <c r="E13" s="153"/>
      <c r="F13" s="153"/>
      <c r="G13" s="153"/>
      <c r="H13" s="153"/>
      <c r="I13" s="153"/>
      <c r="J13" s="153"/>
      <c r="K13" s="153"/>
      <c r="Q13" s="153"/>
      <c r="R13" s="153"/>
      <c r="S13" s="153"/>
      <c r="T13" s="153"/>
      <c r="U13" s="153"/>
    </row>
    <row r="14" spans="1:23" x14ac:dyDescent="0.4">
      <c r="C14" s="153"/>
      <c r="D14" s="153"/>
      <c r="E14" s="153"/>
      <c r="F14" s="153"/>
      <c r="G14" s="153"/>
      <c r="H14" s="153"/>
      <c r="I14" s="153"/>
      <c r="J14" s="153"/>
      <c r="K14" s="153"/>
      <c r="Q14" s="153"/>
      <c r="R14" s="153"/>
      <c r="S14" s="153"/>
      <c r="T14" s="153"/>
      <c r="U14" s="153"/>
    </row>
    <row r="15" spans="1:23" x14ac:dyDescent="0.4">
      <c r="C15" s="153"/>
      <c r="D15" s="153"/>
      <c r="E15" s="153"/>
      <c r="F15" s="153"/>
      <c r="G15" s="153"/>
      <c r="H15" s="153"/>
      <c r="I15" s="153"/>
      <c r="J15" s="153"/>
      <c r="K15" s="153"/>
      <c r="Q15" s="153"/>
      <c r="R15" s="153"/>
      <c r="S15" s="153"/>
      <c r="T15" s="153"/>
      <c r="U15" s="153"/>
    </row>
    <row r="16" spans="1:23" x14ac:dyDescent="0.4">
      <c r="C16" s="153"/>
      <c r="D16" s="153"/>
      <c r="E16" s="153"/>
      <c r="F16" s="153"/>
      <c r="G16" s="153"/>
      <c r="H16" s="153"/>
      <c r="I16" s="153"/>
      <c r="J16" s="153"/>
      <c r="K16" s="153"/>
      <c r="L16" s="153"/>
      <c r="M16" s="153"/>
      <c r="N16" s="153"/>
      <c r="O16" s="153"/>
      <c r="P16" s="153"/>
      <c r="Q16" s="153"/>
      <c r="R16" s="153"/>
      <c r="S16" s="153"/>
      <c r="T16" s="153"/>
      <c r="U16" s="153"/>
    </row>
    <row r="17" spans="1:21" x14ac:dyDescent="0.4">
      <c r="C17" s="153"/>
      <c r="D17" s="153"/>
      <c r="E17" s="153"/>
      <c r="F17" s="153"/>
      <c r="G17" s="153"/>
      <c r="H17" s="153"/>
      <c r="I17" s="153"/>
      <c r="J17" s="153"/>
      <c r="K17" s="153"/>
      <c r="L17" s="153"/>
      <c r="M17" s="153"/>
      <c r="N17" s="153"/>
      <c r="O17" s="153"/>
      <c r="P17" s="153"/>
      <c r="Q17" s="153"/>
      <c r="R17" s="153"/>
      <c r="S17" s="153"/>
      <c r="T17" s="153"/>
      <c r="U17" s="153"/>
    </row>
    <row r="18" spans="1:21" x14ac:dyDescent="0.4">
      <c r="C18" s="153"/>
      <c r="D18" s="153"/>
      <c r="E18" s="153"/>
      <c r="F18" s="153"/>
      <c r="G18" s="153"/>
      <c r="H18" s="153"/>
      <c r="I18" s="153"/>
      <c r="J18" s="153"/>
      <c r="K18" s="153"/>
      <c r="L18" s="153"/>
      <c r="M18" s="153"/>
      <c r="N18" s="153"/>
      <c r="O18" s="153"/>
      <c r="P18" s="153"/>
      <c r="Q18" s="153"/>
      <c r="R18" s="153"/>
      <c r="S18" s="153"/>
      <c r="T18" s="153"/>
      <c r="U18" s="153"/>
    </row>
    <row r="19" spans="1:21" x14ac:dyDescent="0.4">
      <c r="C19" s="153"/>
      <c r="D19" s="153"/>
      <c r="E19" s="153"/>
      <c r="F19" s="153"/>
      <c r="G19" s="153"/>
      <c r="H19" s="153"/>
      <c r="I19" s="153"/>
      <c r="J19" s="153"/>
      <c r="K19" s="153"/>
      <c r="L19" s="153"/>
      <c r="M19" s="153"/>
      <c r="N19" s="153"/>
      <c r="O19" s="153"/>
      <c r="P19" s="153"/>
      <c r="Q19" s="153"/>
      <c r="R19" s="153"/>
      <c r="S19" s="153"/>
      <c r="T19" s="153"/>
      <c r="U19" s="153"/>
    </row>
    <row r="20" spans="1:21" x14ac:dyDescent="0.4">
      <c r="F20" s="153"/>
      <c r="G20" s="153"/>
      <c r="H20" s="153"/>
      <c r="L20" s="153"/>
      <c r="M20" s="153"/>
      <c r="N20" s="153"/>
      <c r="O20" s="153"/>
      <c r="P20" s="153"/>
      <c r="Q20" s="153"/>
      <c r="R20" s="153"/>
      <c r="S20" s="153"/>
      <c r="T20" s="153"/>
      <c r="U20" s="153"/>
    </row>
    <row r="21" spans="1:21" x14ac:dyDescent="0.4">
      <c r="F21" s="153"/>
      <c r="G21" s="153"/>
      <c r="H21" s="153"/>
      <c r="L21" s="153"/>
      <c r="M21" s="153"/>
      <c r="N21" s="153"/>
      <c r="O21" s="153"/>
      <c r="P21" s="153"/>
      <c r="Q21" s="153"/>
      <c r="R21" s="153"/>
      <c r="S21" s="153"/>
      <c r="T21" s="153"/>
      <c r="U21" s="153"/>
    </row>
    <row r="22" spans="1:21" x14ac:dyDescent="0.4">
      <c r="F22" s="153"/>
      <c r="G22" s="153"/>
      <c r="H22" s="153"/>
      <c r="L22" s="153"/>
      <c r="M22" s="153"/>
      <c r="N22" s="153"/>
      <c r="O22" s="153"/>
      <c r="P22" s="153"/>
      <c r="Q22" s="153"/>
      <c r="R22" s="153"/>
      <c r="S22" s="153"/>
      <c r="T22" s="153"/>
      <c r="U22" s="153"/>
    </row>
    <row r="23" spans="1:21" x14ac:dyDescent="0.4">
      <c r="F23" s="153"/>
      <c r="G23" s="153"/>
      <c r="H23" s="153"/>
      <c r="I23" s="153"/>
      <c r="J23" s="153"/>
      <c r="K23" s="153"/>
      <c r="L23" s="153"/>
      <c r="M23" s="153"/>
      <c r="N23" s="153"/>
      <c r="O23" s="153"/>
      <c r="P23" s="153"/>
      <c r="Q23" s="153"/>
      <c r="R23" s="153"/>
      <c r="S23" s="153"/>
      <c r="T23" s="153"/>
      <c r="U23" s="153"/>
    </row>
    <row r="24" spans="1:21" x14ac:dyDescent="0.4">
      <c r="C24" s="153"/>
      <c r="D24" s="153"/>
      <c r="E24" s="153"/>
      <c r="F24" s="153"/>
      <c r="G24" s="153"/>
      <c r="H24" s="153"/>
      <c r="I24" s="153"/>
      <c r="J24" s="153"/>
      <c r="K24" s="153"/>
      <c r="L24" s="153"/>
      <c r="M24" s="153"/>
      <c r="N24" s="153"/>
      <c r="O24" s="153"/>
      <c r="P24" s="153"/>
      <c r="Q24" s="153"/>
      <c r="R24" s="153"/>
      <c r="S24" s="153"/>
      <c r="T24" s="153"/>
      <c r="U24" s="153"/>
    </row>
    <row r="25" spans="1:21" s="162" customFormat="1" ht="21" customHeight="1" x14ac:dyDescent="0.35">
      <c r="A25" s="155"/>
      <c r="B25" s="159"/>
      <c r="C25" s="160"/>
      <c r="D25" s="161"/>
      <c r="E25" s="160"/>
      <c r="F25" s="161"/>
      <c r="G25" s="160"/>
      <c r="H25" s="161"/>
      <c r="I25" s="160"/>
      <c r="J25" s="161"/>
    </row>
    <row r="26" spans="1:21" s="162" customFormat="1" ht="21" customHeight="1" x14ac:dyDescent="0.35">
      <c r="A26" s="155"/>
      <c r="B26" s="159"/>
      <c r="C26" s="160"/>
      <c r="D26" s="161"/>
      <c r="E26" s="160"/>
      <c r="F26" s="161"/>
      <c r="G26" s="160"/>
      <c r="H26" s="161"/>
      <c r="I26" s="160"/>
      <c r="J26" s="161"/>
    </row>
    <row r="27" spans="1:21" s="162" customFormat="1" ht="21" customHeight="1" x14ac:dyDescent="0.35">
      <c r="A27" s="155"/>
      <c r="B27" s="159"/>
      <c r="C27" s="160"/>
      <c r="D27" s="161"/>
      <c r="E27" s="160"/>
      <c r="F27" s="161"/>
      <c r="G27" s="160"/>
      <c r="H27" s="161"/>
      <c r="I27" s="160"/>
      <c r="J27" s="161"/>
    </row>
    <row r="28" spans="1:21" s="162" customFormat="1" ht="21" customHeight="1" x14ac:dyDescent="0.35">
      <c r="A28" s="155"/>
      <c r="B28" s="159"/>
      <c r="C28" s="160"/>
      <c r="D28" s="161"/>
      <c r="E28" s="160"/>
      <c r="F28" s="161"/>
      <c r="G28" s="160"/>
      <c r="H28" s="161"/>
      <c r="I28" s="160"/>
      <c r="J28" s="161"/>
    </row>
    <row r="29" spans="1:21" s="162" customFormat="1" ht="21" customHeight="1" x14ac:dyDescent="0.35">
      <c r="A29" s="155"/>
      <c r="B29" s="159"/>
      <c r="C29" s="160"/>
      <c r="D29" s="161"/>
      <c r="E29" s="160"/>
      <c r="F29" s="161"/>
      <c r="G29" s="160"/>
      <c r="H29" s="161"/>
      <c r="I29" s="160"/>
      <c r="J29" s="161"/>
    </row>
    <row r="30" spans="1:21" s="162" customFormat="1" ht="21" customHeight="1" x14ac:dyDescent="0.35">
      <c r="A30" s="155"/>
      <c r="B30" s="159"/>
      <c r="C30" s="160"/>
      <c r="D30" s="161"/>
      <c r="E30" s="160"/>
      <c r="F30" s="161"/>
      <c r="G30" s="160"/>
      <c r="H30" s="161"/>
      <c r="I30" s="160"/>
      <c r="J30" s="161"/>
    </row>
    <row r="31" spans="1:21" s="162" customFormat="1" ht="21" customHeight="1" x14ac:dyDescent="0.35">
      <c r="A31" s="155"/>
      <c r="B31" s="159"/>
      <c r="C31" s="160"/>
      <c r="D31" s="161"/>
      <c r="E31" s="160"/>
      <c r="F31" s="161"/>
      <c r="G31" s="160"/>
      <c r="H31" s="161"/>
      <c r="I31" s="160"/>
      <c r="J31" s="161"/>
    </row>
    <row r="32" spans="1:21" x14ac:dyDescent="0.4">
      <c r="C32" s="164"/>
      <c r="D32" s="164"/>
      <c r="E32" s="164"/>
      <c r="F32" s="164"/>
      <c r="G32" s="164"/>
      <c r="H32" s="164"/>
      <c r="I32" s="164"/>
      <c r="J32" s="164"/>
    </row>
    <row r="61" spans="1:23" ht="15.5" thickBot="1" x14ac:dyDescent="0.45"/>
    <row r="62" spans="1:23" ht="63" customHeight="1" thickBot="1" x14ac:dyDescent="0.45">
      <c r="C62" s="341" t="s">
        <v>189</v>
      </c>
      <c r="D62" s="342"/>
      <c r="E62" s="342"/>
      <c r="F62" s="342"/>
      <c r="G62" s="342"/>
      <c r="H62" s="342"/>
      <c r="I62" s="342"/>
      <c r="J62" s="342"/>
      <c r="K62" s="342"/>
      <c r="L62" s="342"/>
      <c r="M62" s="342"/>
      <c r="N62" s="342"/>
      <c r="O62" s="342"/>
      <c r="P62" s="343"/>
    </row>
    <row r="63" spans="1:23" ht="52.5" customHeight="1" thickBot="1" x14ac:dyDescent="0.45">
      <c r="A63" s="149"/>
      <c r="C63" s="341" t="s">
        <v>190</v>
      </c>
      <c r="D63" s="342"/>
      <c r="E63" s="342"/>
      <c r="F63" s="342"/>
      <c r="G63" s="342"/>
      <c r="H63" s="342"/>
      <c r="I63" s="342"/>
      <c r="J63" s="342"/>
      <c r="K63" s="342"/>
      <c r="L63" s="342"/>
      <c r="M63" s="342"/>
      <c r="N63" s="342"/>
      <c r="O63" s="342"/>
      <c r="P63" s="343"/>
      <c r="Q63" s="174"/>
      <c r="R63" s="174"/>
      <c r="S63" s="174"/>
      <c r="T63" s="174"/>
      <c r="U63" s="174"/>
      <c r="V63" s="174"/>
      <c r="W63" s="174"/>
    </row>
  </sheetData>
  <sheetProtection algorithmName="SHA-512" hashValue="cVJ12MUuvBnoCo1QKp+tdO6lROqpqjgKeiPDwlfsJ5L0iXGaAl/q6nhc6rYGINTOW1dgrH8l0ypBGLeDHqnhDA==" saltValue="T68tu005+MVdYnhuxNdJ6g==" spinCount="100000" sheet="1" objects="1" scenarios="1" selectLockedCells="1"/>
  <dataConsolidate/>
  <mergeCells count="3">
    <mergeCell ref="C63:P63"/>
    <mergeCell ref="C4:P4"/>
    <mergeCell ref="C62:P62"/>
  </mergeCells>
  <hyperlinks>
    <hyperlink ref="C2" r:id="rId1" tooltip="Go to SACE Tmax XT home page" xr:uid="{785D9047-7A6B-4811-AE5D-BD9C3E83EB5F}"/>
  </hyperlinks>
  <pageMargins left="0.7" right="0.7" top="0.75" bottom="0.75" header="0.3" footer="0.3"/>
  <pageSetup scale="63"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A3FE6-6F55-407A-AE41-D13867B8B40B}">
  <sheetPr>
    <pageSetUpPr fitToPage="1"/>
  </sheetPr>
  <dimension ref="A1:AP502"/>
  <sheetViews>
    <sheetView showGridLines="0" zoomScale="70" zoomScaleNormal="70" workbookViewId="0">
      <pane ySplit="13" topLeftCell="A14" activePane="bottomLeft" state="frozen"/>
      <selection activeCell="B1" sqref="B1"/>
      <selection pane="bottomLeft" activeCell="B2" sqref="B2"/>
    </sheetView>
  </sheetViews>
  <sheetFormatPr defaultColWidth="9.1796875" defaultRowHeight="21" x14ac:dyDescent="0.5"/>
  <cols>
    <col min="1" max="1" width="1.81640625" style="3" customWidth="1"/>
    <col min="2" max="2" width="12.1796875" style="7" customWidth="1"/>
    <col min="3" max="5" width="3" style="2" customWidth="1"/>
    <col min="6" max="6" width="4.54296875" style="2" bestFit="1" customWidth="1"/>
    <col min="7" max="8" width="3" style="2" customWidth="1"/>
    <col min="9" max="12" width="9.7265625" style="8" customWidth="1"/>
    <col min="13" max="13" width="9.1796875" style="107"/>
    <col min="14" max="14" width="12.1796875" style="7" customWidth="1"/>
    <col min="15" max="18" width="3" style="3" customWidth="1"/>
    <col min="19" max="20" width="7.54296875" style="3" bestFit="1" customWidth="1"/>
    <col min="21" max="21" width="9.54296875" style="3" customWidth="1"/>
    <col min="22" max="22" width="9.1796875" style="3" customWidth="1"/>
    <col min="23" max="23" width="9.1796875" style="112"/>
    <col min="24" max="24" width="12.1796875" style="7" customWidth="1"/>
    <col min="25" max="28" width="3" style="3" customWidth="1"/>
    <col min="29" max="32" width="9.1796875" style="3" customWidth="1"/>
    <col min="33" max="33" width="9.1796875" style="112"/>
    <col min="34" max="34" width="12.1796875" style="3" customWidth="1"/>
    <col min="35" max="37" width="3" style="3" customWidth="1"/>
    <col min="38" max="39" width="6.1796875" style="3" bestFit="1" customWidth="1"/>
    <col min="40" max="41" width="7.54296875" style="3" bestFit="1" customWidth="1"/>
    <col min="42" max="42" width="9.1796875" style="112"/>
    <col min="43" max="16384" width="9.1796875" style="3"/>
  </cols>
  <sheetData>
    <row r="1" spans="1:42" ht="21.5" thickBot="1" x14ac:dyDescent="0.55000000000000004"/>
    <row r="2" spans="1:42" s="165" customFormat="1" ht="21.5" thickBot="1" x14ac:dyDescent="0.55000000000000004">
      <c r="B2" s="146"/>
      <c r="C2" s="9" t="s">
        <v>142</v>
      </c>
      <c r="D2" s="166"/>
      <c r="E2" s="166"/>
      <c r="F2" s="166"/>
      <c r="G2" s="166"/>
      <c r="H2" s="166"/>
      <c r="J2" s="8"/>
      <c r="K2" s="8"/>
      <c r="L2" s="8"/>
      <c r="M2" s="167"/>
      <c r="W2" s="168"/>
      <c r="AG2" s="168"/>
      <c r="AP2" s="168"/>
    </row>
    <row r="3" spans="1:42" s="171" customFormat="1" ht="26" x14ac:dyDescent="0.6">
      <c r="C3" s="172"/>
      <c r="D3" s="172"/>
      <c r="E3" s="172"/>
      <c r="F3" s="172"/>
      <c r="G3" s="172"/>
      <c r="H3" s="172"/>
      <c r="I3" s="172"/>
      <c r="J3" s="172"/>
      <c r="K3" s="172"/>
      <c r="L3" s="172"/>
      <c r="M3" s="172"/>
      <c r="N3" s="172"/>
      <c r="O3" s="172"/>
      <c r="P3" s="172"/>
      <c r="Q3" s="172"/>
      <c r="R3" s="172"/>
      <c r="S3" s="172"/>
      <c r="T3" s="172"/>
      <c r="U3" s="172"/>
      <c r="V3" s="172"/>
      <c r="W3" s="172"/>
      <c r="X3" s="172"/>
      <c r="Y3" s="172"/>
      <c r="Z3" s="172"/>
    </row>
    <row r="4" spans="1:42" s="171" customFormat="1" ht="26" x14ac:dyDescent="0.6">
      <c r="C4" s="172"/>
      <c r="D4" s="172"/>
      <c r="E4" s="172"/>
      <c r="F4" s="172"/>
      <c r="G4" s="172"/>
      <c r="H4" s="172"/>
      <c r="I4" s="172"/>
      <c r="J4" s="172"/>
      <c r="K4" s="172"/>
      <c r="L4" s="172"/>
      <c r="M4" s="172"/>
      <c r="N4" s="172"/>
      <c r="O4" s="172"/>
      <c r="P4" s="172"/>
      <c r="Q4" s="172"/>
      <c r="R4" s="172"/>
      <c r="S4" s="172"/>
      <c r="T4" s="172"/>
      <c r="U4" s="172"/>
      <c r="V4" s="172"/>
      <c r="W4" s="172"/>
      <c r="X4" s="172"/>
      <c r="Y4" s="172"/>
      <c r="Z4" s="172"/>
    </row>
    <row r="5" spans="1:42" s="171" customFormat="1" ht="26" x14ac:dyDescent="0.6">
      <c r="C5" s="172"/>
      <c r="D5" s="172"/>
      <c r="E5" s="172"/>
      <c r="F5" s="172"/>
      <c r="G5" s="172"/>
      <c r="H5" s="172"/>
      <c r="I5" s="172"/>
      <c r="J5" s="172"/>
      <c r="K5" s="172"/>
      <c r="L5" s="172"/>
      <c r="M5" s="172"/>
      <c r="N5" s="172"/>
      <c r="O5" s="172"/>
      <c r="P5" s="172"/>
      <c r="Q5" s="172"/>
      <c r="R5" s="172"/>
      <c r="S5" s="172"/>
      <c r="T5" s="172"/>
      <c r="U5" s="172"/>
      <c r="V5" s="172"/>
      <c r="W5" s="172"/>
      <c r="X5" s="172"/>
      <c r="Y5" s="172"/>
      <c r="Z5" s="172"/>
    </row>
    <row r="6" spans="1:42" s="171" customFormat="1" ht="26" x14ac:dyDescent="0.6">
      <c r="C6" s="172"/>
      <c r="D6" s="172"/>
      <c r="E6" s="172"/>
      <c r="F6" s="172"/>
      <c r="G6" s="172"/>
      <c r="H6" s="172"/>
      <c r="I6" s="172"/>
      <c r="J6" s="172"/>
      <c r="K6" s="172"/>
      <c r="L6" s="172"/>
      <c r="M6" s="172"/>
      <c r="N6" s="172"/>
      <c r="O6" s="172"/>
      <c r="P6" s="172"/>
      <c r="Q6" s="172"/>
      <c r="R6" s="172"/>
      <c r="S6" s="172"/>
      <c r="T6" s="172"/>
      <c r="U6" s="172"/>
      <c r="V6" s="172"/>
      <c r="W6" s="172"/>
      <c r="X6" s="172"/>
      <c r="Y6" s="172"/>
      <c r="Z6" s="172"/>
    </row>
    <row r="7" spans="1:42" s="171" customFormat="1" ht="26" x14ac:dyDescent="0.6">
      <c r="C7" s="172"/>
      <c r="D7" s="172"/>
      <c r="E7" s="172"/>
      <c r="F7" s="172"/>
      <c r="G7" s="172"/>
      <c r="H7" s="172"/>
      <c r="I7" s="172"/>
      <c r="J7" s="172"/>
      <c r="K7" s="172"/>
      <c r="L7" s="172"/>
      <c r="M7" s="172"/>
      <c r="N7" s="172"/>
      <c r="O7" s="172"/>
      <c r="P7" s="172"/>
      <c r="Q7" s="172"/>
      <c r="R7" s="172"/>
      <c r="S7" s="172"/>
      <c r="T7" s="172"/>
      <c r="U7" s="172"/>
      <c r="V7" s="172"/>
      <c r="W7" s="172"/>
      <c r="X7" s="172"/>
      <c r="Y7" s="172"/>
      <c r="Z7" s="172"/>
    </row>
    <row r="8" spans="1:42" s="171" customFormat="1" ht="26" x14ac:dyDescent="0.6">
      <c r="C8" s="172"/>
      <c r="D8" s="172"/>
      <c r="E8" s="172"/>
      <c r="F8" s="172"/>
      <c r="G8" s="172"/>
      <c r="H8" s="172"/>
      <c r="I8" s="172"/>
      <c r="J8" s="172"/>
      <c r="K8" s="172"/>
      <c r="L8" s="172"/>
      <c r="M8" s="172"/>
      <c r="N8" s="172"/>
      <c r="O8" s="172"/>
      <c r="P8" s="172"/>
      <c r="Q8" s="172"/>
      <c r="R8" s="172"/>
      <c r="S8" s="172"/>
      <c r="T8" s="172"/>
      <c r="U8" s="172"/>
      <c r="V8" s="172"/>
      <c r="W8" s="172"/>
      <c r="X8" s="172"/>
      <c r="Y8" s="172"/>
      <c r="Z8" s="172"/>
    </row>
    <row r="9" spans="1:42" s="171" customFormat="1" ht="26.5" thickBot="1" x14ac:dyDescent="0.65">
      <c r="C9" s="172"/>
      <c r="D9" s="172"/>
      <c r="E9" s="172"/>
      <c r="F9" s="172"/>
      <c r="G9" s="172"/>
      <c r="H9" s="172"/>
      <c r="I9" s="172"/>
      <c r="J9" s="172"/>
      <c r="K9" s="172"/>
      <c r="L9" s="172"/>
      <c r="M9" s="172"/>
      <c r="N9" s="172"/>
      <c r="O9" s="172"/>
      <c r="P9" s="172"/>
      <c r="Q9" s="172"/>
      <c r="R9" s="172"/>
      <c r="S9" s="172"/>
      <c r="T9" s="172"/>
      <c r="U9" s="172"/>
      <c r="V9" s="172"/>
      <c r="W9" s="172"/>
      <c r="X9" s="172"/>
      <c r="Y9" s="172"/>
      <c r="Z9" s="172"/>
    </row>
    <row r="10" spans="1:42" s="165" customFormat="1" ht="21.5" thickBot="1" x14ac:dyDescent="0.55000000000000004">
      <c r="B10" s="146"/>
      <c r="C10" s="9" t="s">
        <v>18</v>
      </c>
      <c r="D10" s="166"/>
      <c r="E10" s="166"/>
      <c r="F10" s="166"/>
      <c r="G10" s="166"/>
      <c r="H10" s="166"/>
      <c r="J10" s="8"/>
      <c r="K10" s="8"/>
      <c r="L10" s="8"/>
      <c r="M10" s="167"/>
      <c r="N10" s="146"/>
      <c r="O10" s="9" t="s">
        <v>163</v>
      </c>
      <c r="W10" s="168"/>
      <c r="X10" s="146"/>
      <c r="Y10" s="9" t="s">
        <v>164</v>
      </c>
      <c r="AG10" s="168"/>
      <c r="AH10" s="146"/>
      <c r="AI10" s="9" t="s">
        <v>19</v>
      </c>
      <c r="AP10" s="168"/>
    </row>
    <row r="11" spans="1:42" s="140" customFormat="1" ht="19" thickBot="1" x14ac:dyDescent="0.5">
      <c r="A11" s="112"/>
      <c r="B11" s="137">
        <f>IFERROR(B10/$B$2,0)</f>
        <v>0</v>
      </c>
      <c r="C11" s="138" t="s">
        <v>8</v>
      </c>
      <c r="D11" s="139"/>
      <c r="E11" s="139"/>
      <c r="F11" s="139"/>
      <c r="G11" s="139"/>
      <c r="H11" s="139"/>
      <c r="J11" s="138"/>
      <c r="K11" s="138"/>
      <c r="L11" s="138"/>
      <c r="M11" s="141"/>
      <c r="N11" s="137">
        <f>IFERROR(N10/$B$2,N10)</f>
        <v>0</v>
      </c>
      <c r="O11" s="138" t="s">
        <v>8</v>
      </c>
      <c r="X11" s="137">
        <f>IFERROR(X10/$B$2,X10)</f>
        <v>0</v>
      </c>
      <c r="Y11" s="138" t="s">
        <v>8</v>
      </c>
      <c r="AH11" s="137">
        <f>IFERROR(AH10/$B$2,AH10)</f>
        <v>0</v>
      </c>
      <c r="AI11" s="138" t="s">
        <v>8</v>
      </c>
    </row>
    <row r="12" spans="1:42" ht="21.75" customHeight="1" thickBot="1" x14ac:dyDescent="0.55000000000000004">
      <c r="B12" s="381" t="s">
        <v>4</v>
      </c>
      <c r="C12" s="382"/>
      <c r="D12" s="382"/>
      <c r="E12" s="382"/>
      <c r="F12" s="382"/>
      <c r="G12" s="382"/>
      <c r="H12" s="383"/>
      <c r="I12" s="362" t="s">
        <v>141</v>
      </c>
      <c r="J12" s="363"/>
      <c r="K12" s="363"/>
      <c r="L12" s="364"/>
      <c r="N12" s="381" t="str">
        <f>$B$12</f>
        <v>XT7</v>
      </c>
      <c r="O12" s="382"/>
      <c r="P12" s="382"/>
      <c r="Q12" s="382"/>
      <c r="R12" s="383"/>
      <c r="S12" s="377" t="s">
        <v>165</v>
      </c>
      <c r="T12" s="378"/>
      <c r="U12" s="378"/>
      <c r="V12" s="379"/>
      <c r="X12" s="381" t="str">
        <f>$B$12</f>
        <v>XT7</v>
      </c>
      <c r="Y12" s="382"/>
      <c r="Z12" s="382"/>
      <c r="AA12" s="382"/>
      <c r="AB12" s="383"/>
      <c r="AC12" s="362" t="s">
        <v>166</v>
      </c>
      <c r="AD12" s="363"/>
      <c r="AE12" s="363"/>
      <c r="AF12" s="364"/>
      <c r="AH12" s="381" t="str">
        <f>$B$12</f>
        <v>XT7</v>
      </c>
      <c r="AI12" s="382"/>
      <c r="AJ12" s="382"/>
      <c r="AK12" s="383"/>
      <c r="AL12" s="377" t="s">
        <v>167</v>
      </c>
      <c r="AM12" s="378"/>
      <c r="AN12" s="378"/>
      <c r="AO12" s="379"/>
    </row>
    <row r="13" spans="1:42" s="134" customFormat="1" ht="39.75" customHeight="1" thickBot="1" x14ac:dyDescent="0.4">
      <c r="B13" s="94" t="s">
        <v>5</v>
      </c>
      <c r="C13" s="368" t="s">
        <v>15</v>
      </c>
      <c r="D13" s="369"/>
      <c r="E13" s="369"/>
      <c r="F13" s="369"/>
      <c r="G13" s="369"/>
      <c r="H13" s="370"/>
      <c r="I13" s="95">
        <v>600</v>
      </c>
      <c r="J13" s="31">
        <v>800</v>
      </c>
      <c r="K13" s="31">
        <v>1000</v>
      </c>
      <c r="L13" s="32">
        <v>1200</v>
      </c>
      <c r="M13" s="136">
        <f>IFERROR(MATCH($B$2,I13:L13,0),6)</f>
        <v>6</v>
      </c>
      <c r="N13" s="93" t="s">
        <v>5</v>
      </c>
      <c r="O13" s="365" t="s">
        <v>15</v>
      </c>
      <c r="P13" s="366"/>
      <c r="Q13" s="366"/>
      <c r="R13" s="367"/>
      <c r="S13" s="34">
        <f>I13</f>
        <v>600</v>
      </c>
      <c r="T13" s="31">
        <f>J13</f>
        <v>800</v>
      </c>
      <c r="U13" s="31">
        <f>K13</f>
        <v>1000</v>
      </c>
      <c r="V13" s="32">
        <f>L13</f>
        <v>1200</v>
      </c>
      <c r="W13" s="136">
        <f>IFERROR(MATCH($B$2,S13:V13,0),6)</f>
        <v>6</v>
      </c>
      <c r="X13" s="93" t="s">
        <v>5</v>
      </c>
      <c r="Y13" s="365" t="s">
        <v>15</v>
      </c>
      <c r="Z13" s="366"/>
      <c r="AA13" s="366"/>
      <c r="AB13" s="367"/>
      <c r="AC13" s="34">
        <f>I13</f>
        <v>600</v>
      </c>
      <c r="AD13" s="31">
        <f>J13</f>
        <v>800</v>
      </c>
      <c r="AE13" s="31">
        <f>K13</f>
        <v>1000</v>
      </c>
      <c r="AF13" s="32">
        <f>L13</f>
        <v>1200</v>
      </c>
      <c r="AG13" s="136">
        <f>IFERROR(MATCH($B$2,AC13:AF13,0),6)</f>
        <v>6</v>
      </c>
      <c r="AH13" s="133" t="s">
        <v>5</v>
      </c>
      <c r="AI13" s="384" t="s">
        <v>15</v>
      </c>
      <c r="AJ13" s="385"/>
      <c r="AK13" s="386"/>
      <c r="AL13" s="28">
        <f>I13</f>
        <v>600</v>
      </c>
      <c r="AM13" s="29">
        <f>J13</f>
        <v>800</v>
      </c>
      <c r="AN13" s="29">
        <f>K13</f>
        <v>1000</v>
      </c>
      <c r="AO13" s="30">
        <f>L13</f>
        <v>1200</v>
      </c>
      <c r="AP13" s="136">
        <f>IFERROR(MATCH($B$2,AL13:AO13,0),6)</f>
        <v>6</v>
      </c>
    </row>
    <row r="14" spans="1:42" ht="30" customHeight="1" x14ac:dyDescent="0.35">
      <c r="B14" s="66">
        <v>0.4</v>
      </c>
      <c r="C14" s="10" t="s">
        <v>6</v>
      </c>
      <c r="D14" s="4" t="s">
        <v>6</v>
      </c>
      <c r="E14" s="4" t="s">
        <v>6</v>
      </c>
      <c r="F14" s="96" t="s">
        <v>16</v>
      </c>
      <c r="G14" s="4" t="s">
        <v>6</v>
      </c>
      <c r="H14" s="11" t="s">
        <v>6</v>
      </c>
      <c r="I14" s="99">
        <f t="shared" ref="I14:L38" si="0">$B14*I$13</f>
        <v>240</v>
      </c>
      <c r="J14" s="42">
        <f t="shared" si="0"/>
        <v>320</v>
      </c>
      <c r="K14" s="42">
        <f t="shared" si="0"/>
        <v>400</v>
      </c>
      <c r="L14" s="71">
        <f t="shared" si="0"/>
        <v>480</v>
      </c>
      <c r="M14" s="109" cm="1">
        <f t="array" ref="M14">IFERROR(INDEX(I14:L14,1,M$13),0)</f>
        <v>0</v>
      </c>
      <c r="N14" s="66" t="s">
        <v>9</v>
      </c>
      <c r="O14" s="10" t="s">
        <v>6</v>
      </c>
      <c r="P14" s="4" t="s">
        <v>6</v>
      </c>
      <c r="Q14" s="4" t="s">
        <v>6</v>
      </c>
      <c r="R14" s="11" t="s">
        <v>6</v>
      </c>
      <c r="S14" s="24" t="s">
        <v>9</v>
      </c>
      <c r="T14" s="22" t="s">
        <v>9</v>
      </c>
      <c r="U14" s="22" t="s">
        <v>9</v>
      </c>
      <c r="V14" s="25" t="s">
        <v>9</v>
      </c>
      <c r="W14" s="109" cm="1">
        <f t="array" ref="W14">IFERROR(INDEX(S14:V14,1,W$13),0)</f>
        <v>0</v>
      </c>
      <c r="X14" s="66" t="s">
        <v>9</v>
      </c>
      <c r="Y14" s="10" t="s">
        <v>6</v>
      </c>
      <c r="Z14" s="4" t="s">
        <v>6</v>
      </c>
      <c r="AA14" s="4" t="s">
        <v>6</v>
      </c>
      <c r="AB14" s="11" t="s">
        <v>6</v>
      </c>
      <c r="AC14" s="24" t="s">
        <v>9</v>
      </c>
      <c r="AD14" s="22" t="s">
        <v>9</v>
      </c>
      <c r="AE14" s="22" t="s">
        <v>9</v>
      </c>
      <c r="AF14" s="25" t="s">
        <v>9</v>
      </c>
      <c r="AG14" s="107" cm="1">
        <f t="array" ref="AG14">IFERROR(INDEX(AC14:AF14,1,AG$13),0)</f>
        <v>0</v>
      </c>
      <c r="AH14" s="127" t="s">
        <v>9</v>
      </c>
      <c r="AI14" s="10" t="s">
        <v>6</v>
      </c>
      <c r="AJ14" s="4" t="s">
        <v>6</v>
      </c>
      <c r="AK14" s="11" t="s">
        <v>6</v>
      </c>
      <c r="AL14" s="20" t="s">
        <v>9</v>
      </c>
      <c r="AM14" s="19" t="s">
        <v>9</v>
      </c>
      <c r="AN14" s="19" t="s">
        <v>9</v>
      </c>
      <c r="AO14" s="21" t="s">
        <v>9</v>
      </c>
      <c r="AP14" s="107" cm="1">
        <f t="array" ref="AP14">IFERROR(INDEX(AL14:AO14,1,AP$13),0)</f>
        <v>0</v>
      </c>
    </row>
    <row r="15" spans="1:42" ht="30" customHeight="1" x14ac:dyDescent="0.35">
      <c r="B15" s="67">
        <v>0.42000000000000004</v>
      </c>
      <c r="C15" s="12" t="s">
        <v>6</v>
      </c>
      <c r="D15" s="5" t="s">
        <v>6</v>
      </c>
      <c r="E15" s="5" t="s">
        <v>6</v>
      </c>
      <c r="F15" s="97" t="s">
        <v>16</v>
      </c>
      <c r="G15" s="5" t="s">
        <v>6</v>
      </c>
      <c r="H15" s="13" t="s">
        <v>7</v>
      </c>
      <c r="I15" s="100">
        <f t="shared" si="0"/>
        <v>252.00000000000003</v>
      </c>
      <c r="J15" s="46">
        <f t="shared" si="0"/>
        <v>336.00000000000006</v>
      </c>
      <c r="K15" s="46">
        <f t="shared" si="0"/>
        <v>420.00000000000006</v>
      </c>
      <c r="L15" s="72">
        <f t="shared" si="0"/>
        <v>504.00000000000006</v>
      </c>
      <c r="M15" s="109" cm="1">
        <f t="array" ref="M15">IFERROR(INDEX(I15:L15,1,M$13),0)</f>
        <v>0</v>
      </c>
      <c r="N15" s="105">
        <v>0.6</v>
      </c>
      <c r="O15" s="12" t="s">
        <v>6</v>
      </c>
      <c r="P15" s="5" t="s">
        <v>6</v>
      </c>
      <c r="Q15" s="5" t="s">
        <v>6</v>
      </c>
      <c r="R15" s="13" t="s">
        <v>7</v>
      </c>
      <c r="S15" s="52">
        <f>$N15*S$13</f>
        <v>360</v>
      </c>
      <c r="T15" s="53">
        <f t="shared" ref="T15:V29" si="1">$N15*T$13</f>
        <v>480</v>
      </c>
      <c r="U15" s="53">
        <f t="shared" si="1"/>
        <v>600</v>
      </c>
      <c r="V15" s="54">
        <f t="shared" si="1"/>
        <v>720</v>
      </c>
      <c r="W15" s="107" cm="1">
        <f t="array" ref="W15">IFERROR(INDEX(S15:V15,1,W$13),0)</f>
        <v>0</v>
      </c>
      <c r="X15" s="105">
        <v>1.5</v>
      </c>
      <c r="Y15" s="12" t="s">
        <v>6</v>
      </c>
      <c r="Z15" s="5" t="s">
        <v>6</v>
      </c>
      <c r="AA15" s="5" t="s">
        <v>6</v>
      </c>
      <c r="AB15" s="13" t="s">
        <v>7</v>
      </c>
      <c r="AC15" s="52">
        <f>$X15*AC$13</f>
        <v>900</v>
      </c>
      <c r="AD15" s="53">
        <f t="shared" ref="AD15:AF29" si="2">$X15*AD$13</f>
        <v>1200</v>
      </c>
      <c r="AE15" s="53">
        <f t="shared" si="2"/>
        <v>1500</v>
      </c>
      <c r="AF15" s="54">
        <f t="shared" si="2"/>
        <v>1800</v>
      </c>
      <c r="AG15" s="107" cm="1">
        <f t="array" ref="AG15">IFERROR(INDEX(AC15:AF15,1,AG$13),0)</f>
        <v>0</v>
      </c>
      <c r="AH15" s="128">
        <v>0.1</v>
      </c>
      <c r="AI15" s="12" t="s">
        <v>6</v>
      </c>
      <c r="AJ15" s="5" t="s">
        <v>6</v>
      </c>
      <c r="AK15" s="13" t="s">
        <v>7</v>
      </c>
      <c r="AL15" s="82">
        <f>$AH15*AL$13</f>
        <v>60</v>
      </c>
      <c r="AM15" s="83">
        <f t="shared" ref="AM15:AO21" si="3">$AH15*AM$13</f>
        <v>80</v>
      </c>
      <c r="AN15" s="83">
        <f t="shared" si="3"/>
        <v>100</v>
      </c>
      <c r="AO15" s="88">
        <f t="shared" si="3"/>
        <v>120</v>
      </c>
      <c r="AP15" s="107" cm="1">
        <f t="array" ref="AP15">IFERROR(INDEX(AL15:AO15,1,AP$13),0)</f>
        <v>0</v>
      </c>
    </row>
    <row r="16" spans="1:42" ht="30" customHeight="1" x14ac:dyDescent="0.35">
      <c r="B16" s="67">
        <v>0.45</v>
      </c>
      <c r="C16" s="12" t="s">
        <v>6</v>
      </c>
      <c r="D16" s="5" t="s">
        <v>6</v>
      </c>
      <c r="E16" s="5" t="s">
        <v>6</v>
      </c>
      <c r="F16" s="97" t="s">
        <v>16</v>
      </c>
      <c r="G16" s="5" t="s">
        <v>7</v>
      </c>
      <c r="H16" s="13" t="s">
        <v>6</v>
      </c>
      <c r="I16" s="100">
        <f t="shared" si="0"/>
        <v>270</v>
      </c>
      <c r="J16" s="46">
        <f t="shared" si="0"/>
        <v>360</v>
      </c>
      <c r="K16" s="46">
        <f t="shared" si="0"/>
        <v>450</v>
      </c>
      <c r="L16" s="72">
        <f t="shared" si="0"/>
        <v>540</v>
      </c>
      <c r="M16" s="109" cm="1">
        <f t="array" ref="M16">IFERROR(INDEX(I16:L16,1,M$13),0)</f>
        <v>0</v>
      </c>
      <c r="N16" s="105">
        <v>0.8</v>
      </c>
      <c r="O16" s="12" t="s">
        <v>6</v>
      </c>
      <c r="P16" s="5" t="s">
        <v>6</v>
      </c>
      <c r="Q16" s="5" t="s">
        <v>7</v>
      </c>
      <c r="R16" s="13" t="s">
        <v>6</v>
      </c>
      <c r="S16" s="52">
        <f t="shared" ref="S16:S29" si="4">$N16*S$13</f>
        <v>480</v>
      </c>
      <c r="T16" s="53">
        <f t="shared" si="1"/>
        <v>640</v>
      </c>
      <c r="U16" s="53">
        <f t="shared" si="1"/>
        <v>800</v>
      </c>
      <c r="V16" s="54">
        <f t="shared" si="1"/>
        <v>960</v>
      </c>
      <c r="W16" s="107" cm="1">
        <f t="array" ref="W16">IFERROR(INDEX(S16:V16,1,W$13),0)</f>
        <v>0</v>
      </c>
      <c r="X16" s="105">
        <v>2</v>
      </c>
      <c r="Y16" s="12" t="s">
        <v>6</v>
      </c>
      <c r="Z16" s="5" t="s">
        <v>6</v>
      </c>
      <c r="AA16" s="5" t="s">
        <v>7</v>
      </c>
      <c r="AB16" s="13" t="s">
        <v>6</v>
      </c>
      <c r="AC16" s="52">
        <f t="shared" ref="AC16:AC29" si="5">$X16*AC$13</f>
        <v>1200</v>
      </c>
      <c r="AD16" s="53">
        <f t="shared" si="2"/>
        <v>1600</v>
      </c>
      <c r="AE16" s="53">
        <f t="shared" si="2"/>
        <v>2000</v>
      </c>
      <c r="AF16" s="54">
        <f t="shared" si="2"/>
        <v>2400</v>
      </c>
      <c r="AG16" s="107" cm="1">
        <f t="array" ref="AG16">IFERROR(INDEX(AC16:AF16,1,AG$13),0)</f>
        <v>0</v>
      </c>
      <c r="AH16" s="128">
        <v>0.2</v>
      </c>
      <c r="AI16" s="12" t="s">
        <v>6</v>
      </c>
      <c r="AJ16" s="5" t="s">
        <v>7</v>
      </c>
      <c r="AK16" s="13" t="s">
        <v>6</v>
      </c>
      <c r="AL16" s="82">
        <f t="shared" ref="AL16:AL21" si="6">$AH16*AL$13</f>
        <v>120</v>
      </c>
      <c r="AM16" s="83">
        <f t="shared" si="3"/>
        <v>160</v>
      </c>
      <c r="AN16" s="83">
        <f t="shared" si="3"/>
        <v>200</v>
      </c>
      <c r="AO16" s="88">
        <f t="shared" si="3"/>
        <v>240</v>
      </c>
      <c r="AP16" s="107" cm="1">
        <f t="array" ref="AP16">IFERROR(INDEX(AL16:AO16,1,AP$13),0)</f>
        <v>0</v>
      </c>
    </row>
    <row r="17" spans="2:42" ht="30" customHeight="1" x14ac:dyDescent="0.35">
      <c r="B17" s="67">
        <v>0.47000000000000003</v>
      </c>
      <c r="C17" s="12" t="s">
        <v>6</v>
      </c>
      <c r="D17" s="5" t="s">
        <v>6</v>
      </c>
      <c r="E17" s="5" t="s">
        <v>6</v>
      </c>
      <c r="F17" s="97" t="s">
        <v>16</v>
      </c>
      <c r="G17" s="5" t="s">
        <v>7</v>
      </c>
      <c r="H17" s="13" t="s">
        <v>7</v>
      </c>
      <c r="I17" s="100">
        <f t="shared" si="0"/>
        <v>282</v>
      </c>
      <c r="J17" s="46">
        <f t="shared" si="0"/>
        <v>376</v>
      </c>
      <c r="K17" s="46">
        <f t="shared" si="0"/>
        <v>470.00000000000006</v>
      </c>
      <c r="L17" s="72">
        <f t="shared" si="0"/>
        <v>564</v>
      </c>
      <c r="M17" s="109" cm="1">
        <f t="array" ref="M17">IFERROR(INDEX(I17:L17,1,M$13),0)</f>
        <v>0</v>
      </c>
      <c r="N17" s="105">
        <v>1</v>
      </c>
      <c r="O17" s="12" t="s">
        <v>6</v>
      </c>
      <c r="P17" s="5" t="s">
        <v>6</v>
      </c>
      <c r="Q17" s="5" t="s">
        <v>7</v>
      </c>
      <c r="R17" s="13" t="s">
        <v>7</v>
      </c>
      <c r="S17" s="52">
        <f t="shared" si="4"/>
        <v>600</v>
      </c>
      <c r="T17" s="53">
        <f t="shared" si="1"/>
        <v>800</v>
      </c>
      <c r="U17" s="53">
        <f t="shared" si="1"/>
        <v>1000</v>
      </c>
      <c r="V17" s="54">
        <f t="shared" si="1"/>
        <v>1200</v>
      </c>
      <c r="W17" s="107" cm="1">
        <f t="array" ref="W17">IFERROR(INDEX(S17:V17,1,W$13),0)</f>
        <v>0</v>
      </c>
      <c r="X17" s="105">
        <v>3</v>
      </c>
      <c r="Y17" s="12" t="s">
        <v>6</v>
      </c>
      <c r="Z17" s="5" t="s">
        <v>6</v>
      </c>
      <c r="AA17" s="5" t="s">
        <v>7</v>
      </c>
      <c r="AB17" s="13" t="s">
        <v>7</v>
      </c>
      <c r="AC17" s="52">
        <f t="shared" si="5"/>
        <v>1800</v>
      </c>
      <c r="AD17" s="53">
        <f t="shared" si="2"/>
        <v>2400</v>
      </c>
      <c r="AE17" s="53">
        <f t="shared" si="2"/>
        <v>3000</v>
      </c>
      <c r="AF17" s="54">
        <f t="shared" si="2"/>
        <v>3600</v>
      </c>
      <c r="AG17" s="107" cm="1">
        <f t="array" ref="AG17">IFERROR(INDEX(AC17:AF17,1,AG$13),0)</f>
        <v>0</v>
      </c>
      <c r="AH17" s="128">
        <v>0.3</v>
      </c>
      <c r="AI17" s="12" t="s">
        <v>6</v>
      </c>
      <c r="AJ17" s="5" t="s">
        <v>7</v>
      </c>
      <c r="AK17" s="13" t="s">
        <v>7</v>
      </c>
      <c r="AL17" s="82">
        <f t="shared" si="6"/>
        <v>180</v>
      </c>
      <c r="AM17" s="83">
        <f t="shared" si="3"/>
        <v>240</v>
      </c>
      <c r="AN17" s="83">
        <f t="shared" si="3"/>
        <v>300</v>
      </c>
      <c r="AO17" s="88">
        <f t="shared" si="3"/>
        <v>360</v>
      </c>
      <c r="AP17" s="107" cm="1">
        <f t="array" ref="AP17">IFERROR(INDEX(AL17:AO17,1,AP$13),0)</f>
        <v>0</v>
      </c>
    </row>
    <row r="18" spans="2:42" ht="30" customHeight="1" x14ac:dyDescent="0.35">
      <c r="B18" s="67">
        <v>0.5</v>
      </c>
      <c r="C18" s="12" t="s">
        <v>6</v>
      </c>
      <c r="D18" s="5" t="s">
        <v>6</v>
      </c>
      <c r="E18" s="5" t="s">
        <v>7</v>
      </c>
      <c r="F18" s="97" t="s">
        <v>16</v>
      </c>
      <c r="G18" s="5" t="s">
        <v>6</v>
      </c>
      <c r="H18" s="13" t="s">
        <v>6</v>
      </c>
      <c r="I18" s="100">
        <f t="shared" si="0"/>
        <v>300</v>
      </c>
      <c r="J18" s="46">
        <f t="shared" si="0"/>
        <v>400</v>
      </c>
      <c r="K18" s="46">
        <f t="shared" si="0"/>
        <v>500</v>
      </c>
      <c r="L18" s="72">
        <f t="shared" si="0"/>
        <v>600</v>
      </c>
      <c r="M18" s="109" cm="1">
        <f t="array" ref="M18">IFERROR(INDEX(I18:L18,1,M$13),0)</f>
        <v>0</v>
      </c>
      <c r="N18" s="105">
        <v>1.5</v>
      </c>
      <c r="O18" s="12" t="s">
        <v>6</v>
      </c>
      <c r="P18" s="5" t="s">
        <v>7</v>
      </c>
      <c r="Q18" s="5" t="s">
        <v>6</v>
      </c>
      <c r="R18" s="13" t="s">
        <v>6</v>
      </c>
      <c r="S18" s="52">
        <f t="shared" si="4"/>
        <v>900</v>
      </c>
      <c r="T18" s="53">
        <f t="shared" si="1"/>
        <v>1200</v>
      </c>
      <c r="U18" s="53">
        <f t="shared" si="1"/>
        <v>1500</v>
      </c>
      <c r="V18" s="54">
        <f t="shared" si="1"/>
        <v>1800</v>
      </c>
      <c r="W18" s="107" cm="1">
        <f t="array" ref="W18">IFERROR(INDEX(S18:V18,1,W$13),0)</f>
        <v>0</v>
      </c>
      <c r="X18" s="105">
        <v>4</v>
      </c>
      <c r="Y18" s="12" t="s">
        <v>6</v>
      </c>
      <c r="Z18" s="5" t="s">
        <v>7</v>
      </c>
      <c r="AA18" s="5" t="s">
        <v>6</v>
      </c>
      <c r="AB18" s="13" t="s">
        <v>6</v>
      </c>
      <c r="AC18" s="52">
        <f t="shared" si="5"/>
        <v>2400</v>
      </c>
      <c r="AD18" s="53">
        <f t="shared" si="2"/>
        <v>3200</v>
      </c>
      <c r="AE18" s="53">
        <f t="shared" si="2"/>
        <v>4000</v>
      </c>
      <c r="AF18" s="54">
        <f t="shared" si="2"/>
        <v>4800</v>
      </c>
      <c r="AG18" s="107" cm="1">
        <f t="array" ref="AG18">IFERROR(INDEX(AC18:AF18,1,AG$13),0)</f>
        <v>0</v>
      </c>
      <c r="AH18" s="128">
        <v>0.4</v>
      </c>
      <c r="AI18" s="12" t="s">
        <v>7</v>
      </c>
      <c r="AJ18" s="5" t="s">
        <v>6</v>
      </c>
      <c r="AK18" s="13" t="s">
        <v>6</v>
      </c>
      <c r="AL18" s="82">
        <f t="shared" si="6"/>
        <v>240</v>
      </c>
      <c r="AM18" s="83">
        <f t="shared" si="3"/>
        <v>320</v>
      </c>
      <c r="AN18" s="83">
        <f t="shared" si="3"/>
        <v>400</v>
      </c>
      <c r="AO18" s="88">
        <f t="shared" si="3"/>
        <v>480</v>
      </c>
      <c r="AP18" s="107" cm="1">
        <f t="array" ref="AP18">IFERROR(INDEX(AL18:AO18,1,AP$13),0)</f>
        <v>0</v>
      </c>
    </row>
    <row r="19" spans="2:42" ht="30" customHeight="1" x14ac:dyDescent="0.35">
      <c r="B19" s="67">
        <v>0.52</v>
      </c>
      <c r="C19" s="12" t="s">
        <v>6</v>
      </c>
      <c r="D19" s="5" t="s">
        <v>6</v>
      </c>
      <c r="E19" s="5" t="s">
        <v>7</v>
      </c>
      <c r="F19" s="97" t="s">
        <v>16</v>
      </c>
      <c r="G19" s="5" t="s">
        <v>6</v>
      </c>
      <c r="H19" s="13" t="s">
        <v>7</v>
      </c>
      <c r="I19" s="100">
        <f t="shared" si="0"/>
        <v>312</v>
      </c>
      <c r="J19" s="46">
        <f t="shared" si="0"/>
        <v>416</v>
      </c>
      <c r="K19" s="46">
        <f t="shared" si="0"/>
        <v>520</v>
      </c>
      <c r="L19" s="72">
        <f t="shared" si="0"/>
        <v>624</v>
      </c>
      <c r="M19" s="109" cm="1">
        <f t="array" ref="M19">IFERROR(INDEX(I19:L19,1,M$13),0)</f>
        <v>0</v>
      </c>
      <c r="N19" s="105">
        <v>2</v>
      </c>
      <c r="O19" s="12" t="s">
        <v>6</v>
      </c>
      <c r="P19" s="5" t="s">
        <v>7</v>
      </c>
      <c r="Q19" s="5" t="s">
        <v>6</v>
      </c>
      <c r="R19" s="13" t="s">
        <v>7</v>
      </c>
      <c r="S19" s="52">
        <f t="shared" si="4"/>
        <v>1200</v>
      </c>
      <c r="T19" s="53">
        <f t="shared" si="1"/>
        <v>1600</v>
      </c>
      <c r="U19" s="53">
        <f t="shared" si="1"/>
        <v>2000</v>
      </c>
      <c r="V19" s="54">
        <f t="shared" si="1"/>
        <v>2400</v>
      </c>
      <c r="W19" s="107" cm="1">
        <f t="array" ref="W19">IFERROR(INDEX(S19:V19,1,W$13),0)</f>
        <v>0</v>
      </c>
      <c r="X19" s="105">
        <v>5</v>
      </c>
      <c r="Y19" s="12" t="s">
        <v>6</v>
      </c>
      <c r="Z19" s="5" t="s">
        <v>7</v>
      </c>
      <c r="AA19" s="5" t="s">
        <v>6</v>
      </c>
      <c r="AB19" s="13" t="s">
        <v>7</v>
      </c>
      <c r="AC19" s="52">
        <f t="shared" si="5"/>
        <v>3000</v>
      </c>
      <c r="AD19" s="53">
        <f t="shared" si="2"/>
        <v>4000</v>
      </c>
      <c r="AE19" s="53">
        <f t="shared" si="2"/>
        <v>5000</v>
      </c>
      <c r="AF19" s="54">
        <f t="shared" si="2"/>
        <v>6000</v>
      </c>
      <c r="AG19" s="107" cm="1">
        <f t="array" ref="AG19">IFERROR(INDEX(AC19:AF19,1,AG$13),0)</f>
        <v>0</v>
      </c>
      <c r="AH19" s="128">
        <v>0.6</v>
      </c>
      <c r="AI19" s="12" t="s">
        <v>7</v>
      </c>
      <c r="AJ19" s="5" t="s">
        <v>6</v>
      </c>
      <c r="AK19" s="13" t="s">
        <v>7</v>
      </c>
      <c r="AL19" s="82">
        <f t="shared" si="6"/>
        <v>360</v>
      </c>
      <c r="AM19" s="83">
        <f t="shared" si="3"/>
        <v>480</v>
      </c>
      <c r="AN19" s="83">
        <f t="shared" si="3"/>
        <v>600</v>
      </c>
      <c r="AO19" s="88">
        <f t="shared" si="3"/>
        <v>720</v>
      </c>
      <c r="AP19" s="107" cm="1">
        <f t="array" ref="AP19">IFERROR(INDEX(AL19:AO19,1,AP$13),0)</f>
        <v>0</v>
      </c>
    </row>
    <row r="20" spans="2:42" ht="30" customHeight="1" x14ac:dyDescent="0.35">
      <c r="B20" s="67">
        <v>0.55000000000000004</v>
      </c>
      <c r="C20" s="12" t="s">
        <v>6</v>
      </c>
      <c r="D20" s="5" t="s">
        <v>6</v>
      </c>
      <c r="E20" s="5" t="s">
        <v>7</v>
      </c>
      <c r="F20" s="97" t="s">
        <v>16</v>
      </c>
      <c r="G20" s="5" t="s">
        <v>7</v>
      </c>
      <c r="H20" s="13" t="s">
        <v>6</v>
      </c>
      <c r="I20" s="100">
        <f t="shared" si="0"/>
        <v>330</v>
      </c>
      <c r="J20" s="46">
        <f t="shared" si="0"/>
        <v>440.00000000000006</v>
      </c>
      <c r="K20" s="46">
        <f t="shared" si="0"/>
        <v>550</v>
      </c>
      <c r="L20" s="72">
        <f t="shared" si="0"/>
        <v>660</v>
      </c>
      <c r="M20" s="109" cm="1">
        <f t="array" ref="M20">IFERROR(INDEX(I20:L20,1,M$13),0)</f>
        <v>0</v>
      </c>
      <c r="N20" s="105">
        <v>2.5</v>
      </c>
      <c r="O20" s="12" t="s">
        <v>6</v>
      </c>
      <c r="P20" s="5" t="s">
        <v>7</v>
      </c>
      <c r="Q20" s="5" t="s">
        <v>7</v>
      </c>
      <c r="R20" s="13" t="s">
        <v>6</v>
      </c>
      <c r="S20" s="52">
        <f t="shared" si="4"/>
        <v>1500</v>
      </c>
      <c r="T20" s="53">
        <f t="shared" si="1"/>
        <v>2000</v>
      </c>
      <c r="U20" s="53">
        <f t="shared" si="1"/>
        <v>2500</v>
      </c>
      <c r="V20" s="54">
        <f t="shared" si="1"/>
        <v>3000</v>
      </c>
      <c r="W20" s="107" cm="1">
        <f t="array" ref="W20">IFERROR(INDEX(S20:V20,1,W$13),0)</f>
        <v>0</v>
      </c>
      <c r="X20" s="105">
        <v>6</v>
      </c>
      <c r="Y20" s="12" t="s">
        <v>6</v>
      </c>
      <c r="Z20" s="5" t="s">
        <v>7</v>
      </c>
      <c r="AA20" s="5" t="s">
        <v>7</v>
      </c>
      <c r="AB20" s="13" t="s">
        <v>6</v>
      </c>
      <c r="AC20" s="52">
        <f t="shared" si="5"/>
        <v>3600</v>
      </c>
      <c r="AD20" s="53">
        <f t="shared" si="2"/>
        <v>4800</v>
      </c>
      <c r="AE20" s="53">
        <f t="shared" si="2"/>
        <v>6000</v>
      </c>
      <c r="AF20" s="54">
        <f t="shared" si="2"/>
        <v>7200</v>
      </c>
      <c r="AG20" s="107" cm="1">
        <f t="array" ref="AG20">IFERROR(INDEX(AC20:AF20,1,AG$13),0)</f>
        <v>0</v>
      </c>
      <c r="AH20" s="128">
        <v>0.8</v>
      </c>
      <c r="AI20" s="12" t="s">
        <v>7</v>
      </c>
      <c r="AJ20" s="5" t="s">
        <v>7</v>
      </c>
      <c r="AK20" s="13" t="s">
        <v>6</v>
      </c>
      <c r="AL20" s="82">
        <f t="shared" si="6"/>
        <v>480</v>
      </c>
      <c r="AM20" s="83">
        <f t="shared" si="3"/>
        <v>640</v>
      </c>
      <c r="AN20" s="83">
        <f t="shared" si="3"/>
        <v>800</v>
      </c>
      <c r="AO20" s="88">
        <f t="shared" si="3"/>
        <v>960</v>
      </c>
      <c r="AP20" s="107" cm="1">
        <f t="array" ref="AP20">IFERROR(INDEX(AL20:AO20,1,AP$13),0)</f>
        <v>0</v>
      </c>
    </row>
    <row r="21" spans="2:42" ht="30" customHeight="1" thickBot="1" x14ac:dyDescent="0.4">
      <c r="B21" s="67">
        <v>0.57000000000000006</v>
      </c>
      <c r="C21" s="12" t="s">
        <v>6</v>
      </c>
      <c r="D21" s="5" t="s">
        <v>6</v>
      </c>
      <c r="E21" s="5" t="s">
        <v>7</v>
      </c>
      <c r="F21" s="97" t="s">
        <v>16</v>
      </c>
      <c r="G21" s="5" t="s">
        <v>7</v>
      </c>
      <c r="H21" s="13" t="s">
        <v>7</v>
      </c>
      <c r="I21" s="100">
        <f t="shared" si="0"/>
        <v>342.00000000000006</v>
      </c>
      <c r="J21" s="46">
        <f t="shared" si="0"/>
        <v>456.00000000000006</v>
      </c>
      <c r="K21" s="46">
        <f t="shared" si="0"/>
        <v>570.00000000000011</v>
      </c>
      <c r="L21" s="72">
        <f t="shared" si="0"/>
        <v>684.00000000000011</v>
      </c>
      <c r="M21" s="109" cm="1">
        <f t="array" ref="M21">IFERROR(INDEX(I21:L21,1,M$13),0)</f>
        <v>0</v>
      </c>
      <c r="N21" s="105">
        <v>3</v>
      </c>
      <c r="O21" s="12" t="s">
        <v>6</v>
      </c>
      <c r="P21" s="5" t="s">
        <v>7</v>
      </c>
      <c r="Q21" s="5" t="s">
        <v>7</v>
      </c>
      <c r="R21" s="13" t="s">
        <v>7</v>
      </c>
      <c r="S21" s="52">
        <f t="shared" si="4"/>
        <v>1800</v>
      </c>
      <c r="T21" s="53">
        <f t="shared" si="1"/>
        <v>2400</v>
      </c>
      <c r="U21" s="53">
        <f t="shared" si="1"/>
        <v>3000</v>
      </c>
      <c r="V21" s="54">
        <f t="shared" si="1"/>
        <v>3600</v>
      </c>
      <c r="W21" s="107" cm="1">
        <f t="array" ref="W21">IFERROR(INDEX(S21:V21,1,W$13),0)</f>
        <v>0</v>
      </c>
      <c r="X21" s="105">
        <v>7</v>
      </c>
      <c r="Y21" s="12" t="s">
        <v>6</v>
      </c>
      <c r="Z21" s="5" t="s">
        <v>7</v>
      </c>
      <c r="AA21" s="5" t="s">
        <v>7</v>
      </c>
      <c r="AB21" s="13" t="s">
        <v>7</v>
      </c>
      <c r="AC21" s="52">
        <f t="shared" si="5"/>
        <v>4200</v>
      </c>
      <c r="AD21" s="53">
        <f t="shared" si="2"/>
        <v>5600</v>
      </c>
      <c r="AE21" s="53">
        <f t="shared" si="2"/>
        <v>7000</v>
      </c>
      <c r="AF21" s="54">
        <f t="shared" si="2"/>
        <v>8400</v>
      </c>
      <c r="AG21" s="107" cm="1">
        <f t="array" ref="AG21">IFERROR(INDEX(AC21:AF21,1,AG$13),0)</f>
        <v>0</v>
      </c>
      <c r="AH21" s="129">
        <v>1</v>
      </c>
      <c r="AI21" s="27" t="s">
        <v>7</v>
      </c>
      <c r="AJ21" s="14" t="s">
        <v>7</v>
      </c>
      <c r="AK21" s="15" t="s">
        <v>7</v>
      </c>
      <c r="AL21" s="84">
        <f t="shared" si="6"/>
        <v>600</v>
      </c>
      <c r="AM21" s="85">
        <f t="shared" si="3"/>
        <v>800</v>
      </c>
      <c r="AN21" s="85">
        <f t="shared" si="3"/>
        <v>1000</v>
      </c>
      <c r="AO21" s="89">
        <f t="shared" si="3"/>
        <v>1200</v>
      </c>
      <c r="AP21" s="107" cm="1">
        <f t="array" ref="AP21">IFERROR(INDEX(AL21:AO21,1,AP$13),0)</f>
        <v>0</v>
      </c>
    </row>
    <row r="22" spans="2:42" ht="30" customHeight="1" x14ac:dyDescent="0.35">
      <c r="B22" s="67">
        <v>0.6</v>
      </c>
      <c r="C22" s="12" t="s">
        <v>6</v>
      </c>
      <c r="D22" s="5" t="s">
        <v>7</v>
      </c>
      <c r="E22" s="5" t="s">
        <v>6</v>
      </c>
      <c r="F22" s="97" t="s">
        <v>16</v>
      </c>
      <c r="G22" s="5" t="s">
        <v>6</v>
      </c>
      <c r="H22" s="13" t="s">
        <v>6</v>
      </c>
      <c r="I22" s="100">
        <f t="shared" si="0"/>
        <v>360</v>
      </c>
      <c r="J22" s="46">
        <f t="shared" si="0"/>
        <v>480</v>
      </c>
      <c r="K22" s="46">
        <f t="shared" si="0"/>
        <v>600</v>
      </c>
      <c r="L22" s="72">
        <f t="shared" si="0"/>
        <v>720</v>
      </c>
      <c r="M22" s="109" cm="1">
        <f t="array" ref="M22">IFERROR(INDEX(I22:L22,1,M$13),0)</f>
        <v>0</v>
      </c>
      <c r="N22" s="105">
        <v>3.5</v>
      </c>
      <c r="O22" s="12" t="s">
        <v>7</v>
      </c>
      <c r="P22" s="5" t="s">
        <v>6</v>
      </c>
      <c r="Q22" s="5" t="s">
        <v>6</v>
      </c>
      <c r="R22" s="13" t="s">
        <v>6</v>
      </c>
      <c r="S22" s="52">
        <f t="shared" si="4"/>
        <v>2100</v>
      </c>
      <c r="T22" s="53">
        <f t="shared" si="1"/>
        <v>2800</v>
      </c>
      <c r="U22" s="53">
        <f t="shared" si="1"/>
        <v>3500</v>
      </c>
      <c r="V22" s="54">
        <f t="shared" si="1"/>
        <v>4200</v>
      </c>
      <c r="W22" s="107" cm="1">
        <f t="array" ref="W22">IFERROR(INDEX(S22:V22,1,W$13),0)</f>
        <v>0</v>
      </c>
      <c r="X22" s="105">
        <v>8</v>
      </c>
      <c r="Y22" s="12" t="s">
        <v>7</v>
      </c>
      <c r="Z22" s="5" t="s">
        <v>6</v>
      </c>
      <c r="AA22" s="5" t="s">
        <v>6</v>
      </c>
      <c r="AB22" s="13" t="s">
        <v>6</v>
      </c>
      <c r="AC22" s="52">
        <f t="shared" si="5"/>
        <v>4800</v>
      </c>
      <c r="AD22" s="53">
        <f t="shared" si="2"/>
        <v>6400</v>
      </c>
      <c r="AE22" s="53">
        <f t="shared" si="2"/>
        <v>8000</v>
      </c>
      <c r="AF22" s="54">
        <f t="shared" si="2"/>
        <v>9600</v>
      </c>
      <c r="AG22" s="107" cm="1">
        <f t="array" ref="AG22">IFERROR(INDEX(AC22:AF22,1,AG$13),0)</f>
        <v>0</v>
      </c>
    </row>
    <row r="23" spans="2:42" ht="30" customHeight="1" x14ac:dyDescent="0.35">
      <c r="B23" s="67">
        <v>0.62</v>
      </c>
      <c r="C23" s="12" t="s">
        <v>6</v>
      </c>
      <c r="D23" s="5" t="s">
        <v>7</v>
      </c>
      <c r="E23" s="5" t="s">
        <v>6</v>
      </c>
      <c r="F23" s="97" t="s">
        <v>16</v>
      </c>
      <c r="G23" s="5" t="s">
        <v>6</v>
      </c>
      <c r="H23" s="13" t="s">
        <v>7</v>
      </c>
      <c r="I23" s="100">
        <f t="shared" si="0"/>
        <v>372</v>
      </c>
      <c r="J23" s="46">
        <f t="shared" si="0"/>
        <v>496</v>
      </c>
      <c r="K23" s="46">
        <f t="shared" si="0"/>
        <v>620</v>
      </c>
      <c r="L23" s="72">
        <f t="shared" si="0"/>
        <v>744</v>
      </c>
      <c r="M23" s="109" cm="1">
        <f t="array" ref="M23">IFERROR(INDEX(I23:L23,1,M$13),0)</f>
        <v>0</v>
      </c>
      <c r="N23" s="105">
        <v>4</v>
      </c>
      <c r="O23" s="12" t="s">
        <v>7</v>
      </c>
      <c r="P23" s="5" t="s">
        <v>6</v>
      </c>
      <c r="Q23" s="5" t="s">
        <v>6</v>
      </c>
      <c r="R23" s="13" t="s">
        <v>7</v>
      </c>
      <c r="S23" s="52">
        <f t="shared" si="4"/>
        <v>2400</v>
      </c>
      <c r="T23" s="53">
        <f t="shared" si="1"/>
        <v>3200</v>
      </c>
      <c r="U23" s="53">
        <f t="shared" si="1"/>
        <v>4000</v>
      </c>
      <c r="V23" s="54">
        <f t="shared" si="1"/>
        <v>4800</v>
      </c>
      <c r="W23" s="107" cm="1">
        <f t="array" ref="W23">IFERROR(INDEX(S23:V23,1,W$13),0)</f>
        <v>0</v>
      </c>
      <c r="X23" s="105">
        <v>9</v>
      </c>
      <c r="Y23" s="12" t="s">
        <v>7</v>
      </c>
      <c r="Z23" s="5" t="s">
        <v>6</v>
      </c>
      <c r="AA23" s="5" t="s">
        <v>6</v>
      </c>
      <c r="AB23" s="13" t="s">
        <v>7</v>
      </c>
      <c r="AC23" s="52">
        <f t="shared" si="5"/>
        <v>5400</v>
      </c>
      <c r="AD23" s="53">
        <f t="shared" si="2"/>
        <v>7200</v>
      </c>
      <c r="AE23" s="53">
        <f t="shared" si="2"/>
        <v>9000</v>
      </c>
      <c r="AF23" s="54">
        <f t="shared" si="2"/>
        <v>10800</v>
      </c>
      <c r="AG23" s="107" cm="1">
        <f t="array" ref="AG23">IFERROR(INDEX(AC23:AF23,1,AG$13),0)</f>
        <v>0</v>
      </c>
    </row>
    <row r="24" spans="2:42" ht="30" customHeight="1" x14ac:dyDescent="0.35">
      <c r="B24" s="67">
        <v>0.65</v>
      </c>
      <c r="C24" s="12" t="s">
        <v>6</v>
      </c>
      <c r="D24" s="5" t="s">
        <v>7</v>
      </c>
      <c r="E24" s="5" t="s">
        <v>6</v>
      </c>
      <c r="F24" s="97" t="s">
        <v>16</v>
      </c>
      <c r="G24" s="5" t="s">
        <v>7</v>
      </c>
      <c r="H24" s="13" t="s">
        <v>6</v>
      </c>
      <c r="I24" s="100">
        <f t="shared" si="0"/>
        <v>390</v>
      </c>
      <c r="J24" s="46">
        <f t="shared" si="0"/>
        <v>520</v>
      </c>
      <c r="K24" s="46">
        <f t="shared" si="0"/>
        <v>650</v>
      </c>
      <c r="L24" s="72">
        <f t="shared" si="0"/>
        <v>780</v>
      </c>
      <c r="M24" s="109" cm="1">
        <f t="array" ref="M24">IFERROR(INDEX(I24:L24,1,M$13),0)</f>
        <v>0</v>
      </c>
      <c r="N24" s="105">
        <v>5</v>
      </c>
      <c r="O24" s="12" t="s">
        <v>7</v>
      </c>
      <c r="P24" s="5" t="s">
        <v>6</v>
      </c>
      <c r="Q24" s="5" t="s">
        <v>7</v>
      </c>
      <c r="R24" s="13" t="s">
        <v>6</v>
      </c>
      <c r="S24" s="52">
        <f t="shared" si="4"/>
        <v>3000</v>
      </c>
      <c r="T24" s="53">
        <f t="shared" si="1"/>
        <v>4000</v>
      </c>
      <c r="U24" s="53">
        <f t="shared" si="1"/>
        <v>5000</v>
      </c>
      <c r="V24" s="54">
        <f t="shared" si="1"/>
        <v>6000</v>
      </c>
      <c r="W24" s="107" cm="1">
        <f t="array" ref="W24">IFERROR(INDEX(S24:V24,1,W$13),0)</f>
        <v>0</v>
      </c>
      <c r="X24" s="105">
        <v>10</v>
      </c>
      <c r="Y24" s="12" t="s">
        <v>7</v>
      </c>
      <c r="Z24" s="5" t="s">
        <v>6</v>
      </c>
      <c r="AA24" s="5" t="s">
        <v>7</v>
      </c>
      <c r="AB24" s="13" t="s">
        <v>6</v>
      </c>
      <c r="AC24" s="52">
        <f t="shared" si="5"/>
        <v>6000</v>
      </c>
      <c r="AD24" s="53">
        <f t="shared" si="2"/>
        <v>8000</v>
      </c>
      <c r="AE24" s="53">
        <f t="shared" si="2"/>
        <v>10000</v>
      </c>
      <c r="AF24" s="54">
        <f t="shared" si="2"/>
        <v>12000</v>
      </c>
      <c r="AG24" s="107" cm="1">
        <f t="array" ref="AG24">IFERROR(INDEX(AC24:AF24,1,AG$13),0)</f>
        <v>0</v>
      </c>
    </row>
    <row r="25" spans="2:42" ht="30" customHeight="1" x14ac:dyDescent="0.35">
      <c r="B25" s="67">
        <v>0.66999999999999993</v>
      </c>
      <c r="C25" s="12" t="s">
        <v>6</v>
      </c>
      <c r="D25" s="5" t="s">
        <v>7</v>
      </c>
      <c r="E25" s="5" t="s">
        <v>6</v>
      </c>
      <c r="F25" s="97" t="s">
        <v>16</v>
      </c>
      <c r="G25" s="5" t="s">
        <v>7</v>
      </c>
      <c r="H25" s="13" t="s">
        <v>7</v>
      </c>
      <c r="I25" s="100">
        <f t="shared" si="0"/>
        <v>401.99999999999994</v>
      </c>
      <c r="J25" s="46">
        <f t="shared" si="0"/>
        <v>536</v>
      </c>
      <c r="K25" s="46">
        <f t="shared" si="0"/>
        <v>669.99999999999989</v>
      </c>
      <c r="L25" s="72">
        <f t="shared" si="0"/>
        <v>803.99999999999989</v>
      </c>
      <c r="M25" s="109" cm="1">
        <f t="array" ref="M25">IFERROR(INDEX(I25:L25,1,M$13),0)</f>
        <v>0</v>
      </c>
      <c r="N25" s="105">
        <v>6</v>
      </c>
      <c r="O25" s="12" t="s">
        <v>7</v>
      </c>
      <c r="P25" s="5" t="s">
        <v>6</v>
      </c>
      <c r="Q25" s="5" t="s">
        <v>7</v>
      </c>
      <c r="R25" s="13" t="s">
        <v>7</v>
      </c>
      <c r="S25" s="52">
        <f t="shared" si="4"/>
        <v>3600</v>
      </c>
      <c r="T25" s="53">
        <f t="shared" si="1"/>
        <v>4800</v>
      </c>
      <c r="U25" s="53">
        <f t="shared" si="1"/>
        <v>6000</v>
      </c>
      <c r="V25" s="54">
        <f t="shared" si="1"/>
        <v>7200</v>
      </c>
      <c r="W25" s="107" cm="1">
        <f t="array" ref="W25">IFERROR(INDEX(S25:V25,1,W$13),0)</f>
        <v>0</v>
      </c>
      <c r="X25" s="105">
        <v>11</v>
      </c>
      <c r="Y25" s="12" t="s">
        <v>7</v>
      </c>
      <c r="Z25" s="5" t="s">
        <v>6</v>
      </c>
      <c r="AA25" s="5" t="s">
        <v>7</v>
      </c>
      <c r="AB25" s="13" t="s">
        <v>7</v>
      </c>
      <c r="AC25" s="52">
        <f t="shared" si="5"/>
        <v>6600</v>
      </c>
      <c r="AD25" s="53">
        <f t="shared" si="2"/>
        <v>8800</v>
      </c>
      <c r="AE25" s="53">
        <f t="shared" si="2"/>
        <v>11000</v>
      </c>
      <c r="AF25" s="54">
        <f t="shared" si="2"/>
        <v>13200</v>
      </c>
      <c r="AG25" s="107" cm="1">
        <f t="array" ref="AG25">IFERROR(INDEX(AC25:AF25,1,AG$13),0)</f>
        <v>0</v>
      </c>
    </row>
    <row r="26" spans="2:42" ht="30" customHeight="1" x14ac:dyDescent="0.35">
      <c r="B26" s="67">
        <v>0.7</v>
      </c>
      <c r="C26" s="12" t="s">
        <v>6</v>
      </c>
      <c r="D26" s="5" t="s">
        <v>7</v>
      </c>
      <c r="E26" s="5" t="s">
        <v>7</v>
      </c>
      <c r="F26" s="97" t="s">
        <v>16</v>
      </c>
      <c r="G26" s="5" t="s">
        <v>6</v>
      </c>
      <c r="H26" s="13" t="s">
        <v>6</v>
      </c>
      <c r="I26" s="100">
        <f t="shared" si="0"/>
        <v>420</v>
      </c>
      <c r="J26" s="46">
        <f t="shared" si="0"/>
        <v>560</v>
      </c>
      <c r="K26" s="46">
        <f t="shared" si="0"/>
        <v>700</v>
      </c>
      <c r="L26" s="72">
        <f t="shared" si="0"/>
        <v>840</v>
      </c>
      <c r="M26" s="109" cm="1">
        <f t="array" ref="M26">IFERROR(INDEX(I26:L26,1,M$13),0)</f>
        <v>0</v>
      </c>
      <c r="N26" s="105">
        <v>7</v>
      </c>
      <c r="O26" s="12" t="s">
        <v>7</v>
      </c>
      <c r="P26" s="5" t="s">
        <v>7</v>
      </c>
      <c r="Q26" s="5" t="s">
        <v>6</v>
      </c>
      <c r="R26" s="13" t="s">
        <v>6</v>
      </c>
      <c r="S26" s="52">
        <f t="shared" si="4"/>
        <v>4200</v>
      </c>
      <c r="T26" s="53">
        <f t="shared" si="1"/>
        <v>5600</v>
      </c>
      <c r="U26" s="53">
        <f t="shared" si="1"/>
        <v>7000</v>
      </c>
      <c r="V26" s="54">
        <f t="shared" si="1"/>
        <v>8400</v>
      </c>
      <c r="W26" s="107" cm="1">
        <f t="array" ref="W26">IFERROR(INDEX(S26:V26,1,W$13),0)</f>
        <v>0</v>
      </c>
      <c r="X26" s="105">
        <v>12</v>
      </c>
      <c r="Y26" s="12" t="s">
        <v>7</v>
      </c>
      <c r="Z26" s="5" t="s">
        <v>7</v>
      </c>
      <c r="AA26" s="5" t="s">
        <v>6</v>
      </c>
      <c r="AB26" s="13" t="s">
        <v>6</v>
      </c>
      <c r="AC26" s="52">
        <f t="shared" si="5"/>
        <v>7200</v>
      </c>
      <c r="AD26" s="53">
        <f t="shared" si="2"/>
        <v>9600</v>
      </c>
      <c r="AE26" s="53">
        <f t="shared" si="2"/>
        <v>12000</v>
      </c>
      <c r="AF26" s="54">
        <f t="shared" si="2"/>
        <v>14400</v>
      </c>
      <c r="AG26" s="107" cm="1">
        <f t="array" ref="AG26">IFERROR(INDEX(AC26:AF26,1,AG$13),0)</f>
        <v>0</v>
      </c>
    </row>
    <row r="27" spans="2:42" ht="30" customHeight="1" x14ac:dyDescent="0.35">
      <c r="B27" s="67">
        <v>0.72</v>
      </c>
      <c r="C27" s="12" t="s">
        <v>6</v>
      </c>
      <c r="D27" s="5" t="s">
        <v>7</v>
      </c>
      <c r="E27" s="5" t="s">
        <v>7</v>
      </c>
      <c r="F27" s="97" t="s">
        <v>16</v>
      </c>
      <c r="G27" s="5" t="s">
        <v>6</v>
      </c>
      <c r="H27" s="13" t="s">
        <v>7</v>
      </c>
      <c r="I27" s="100">
        <f t="shared" si="0"/>
        <v>432</v>
      </c>
      <c r="J27" s="46">
        <f t="shared" si="0"/>
        <v>576</v>
      </c>
      <c r="K27" s="46">
        <f t="shared" si="0"/>
        <v>720</v>
      </c>
      <c r="L27" s="72">
        <f t="shared" si="0"/>
        <v>864</v>
      </c>
      <c r="M27" s="109" cm="1">
        <f t="array" ref="M27">IFERROR(INDEX(I27:L27,1,M$13),0)</f>
        <v>0</v>
      </c>
      <c r="N27" s="105">
        <v>8</v>
      </c>
      <c r="O27" s="12" t="s">
        <v>7</v>
      </c>
      <c r="P27" s="5" t="s">
        <v>7</v>
      </c>
      <c r="Q27" s="5" t="s">
        <v>6</v>
      </c>
      <c r="R27" s="13" t="s">
        <v>7</v>
      </c>
      <c r="S27" s="52">
        <f t="shared" si="4"/>
        <v>4800</v>
      </c>
      <c r="T27" s="53">
        <f t="shared" si="1"/>
        <v>6400</v>
      </c>
      <c r="U27" s="53">
        <f t="shared" si="1"/>
        <v>8000</v>
      </c>
      <c r="V27" s="54">
        <f t="shared" si="1"/>
        <v>9600</v>
      </c>
      <c r="W27" s="107" cm="1">
        <f t="array" ref="W27">IFERROR(INDEX(S27:V27,1,W$13),0)</f>
        <v>0</v>
      </c>
      <c r="X27" s="105">
        <v>13</v>
      </c>
      <c r="Y27" s="12" t="s">
        <v>7</v>
      </c>
      <c r="Z27" s="5" t="s">
        <v>7</v>
      </c>
      <c r="AA27" s="5" t="s">
        <v>6</v>
      </c>
      <c r="AB27" s="13" t="s">
        <v>7</v>
      </c>
      <c r="AC27" s="52">
        <f t="shared" si="5"/>
        <v>7800</v>
      </c>
      <c r="AD27" s="53">
        <f t="shared" si="2"/>
        <v>10400</v>
      </c>
      <c r="AE27" s="53">
        <f t="shared" si="2"/>
        <v>13000</v>
      </c>
      <c r="AF27" s="54">
        <f t="shared" si="2"/>
        <v>15600</v>
      </c>
      <c r="AG27" s="107" cm="1">
        <f t="array" ref="AG27">IFERROR(INDEX(AC27:AF27,1,AG$13),0)</f>
        <v>0</v>
      </c>
    </row>
    <row r="28" spans="2:42" ht="30" customHeight="1" x14ac:dyDescent="0.35">
      <c r="B28" s="67">
        <v>0.75</v>
      </c>
      <c r="C28" s="12" t="s">
        <v>6</v>
      </c>
      <c r="D28" s="5" t="s">
        <v>7</v>
      </c>
      <c r="E28" s="5" t="s">
        <v>7</v>
      </c>
      <c r="F28" s="97" t="s">
        <v>16</v>
      </c>
      <c r="G28" s="5" t="s">
        <v>7</v>
      </c>
      <c r="H28" s="13" t="s">
        <v>6</v>
      </c>
      <c r="I28" s="100">
        <f t="shared" si="0"/>
        <v>450</v>
      </c>
      <c r="J28" s="46">
        <f t="shared" si="0"/>
        <v>600</v>
      </c>
      <c r="K28" s="46">
        <f t="shared" si="0"/>
        <v>750</v>
      </c>
      <c r="L28" s="72">
        <f t="shared" si="0"/>
        <v>900</v>
      </c>
      <c r="M28" s="109" cm="1">
        <f t="array" ref="M28">IFERROR(INDEX(I28:L28,1,M$13),0)</f>
        <v>0</v>
      </c>
      <c r="N28" s="105">
        <v>9</v>
      </c>
      <c r="O28" s="12" t="s">
        <v>7</v>
      </c>
      <c r="P28" s="5" t="s">
        <v>7</v>
      </c>
      <c r="Q28" s="5" t="s">
        <v>7</v>
      </c>
      <c r="R28" s="13" t="s">
        <v>6</v>
      </c>
      <c r="S28" s="52">
        <f t="shared" si="4"/>
        <v>5400</v>
      </c>
      <c r="T28" s="53">
        <f t="shared" si="1"/>
        <v>7200</v>
      </c>
      <c r="U28" s="53">
        <f t="shared" si="1"/>
        <v>9000</v>
      </c>
      <c r="V28" s="54">
        <f t="shared" si="1"/>
        <v>10800</v>
      </c>
      <c r="W28" s="107" cm="1">
        <f t="array" ref="W28">IFERROR(INDEX(S28:V28,1,W$13),0)</f>
        <v>0</v>
      </c>
      <c r="X28" s="105">
        <v>14</v>
      </c>
      <c r="Y28" s="12" t="s">
        <v>7</v>
      </c>
      <c r="Z28" s="5" t="s">
        <v>7</v>
      </c>
      <c r="AA28" s="5" t="s">
        <v>7</v>
      </c>
      <c r="AB28" s="13" t="s">
        <v>6</v>
      </c>
      <c r="AC28" s="52">
        <f t="shared" si="5"/>
        <v>8400</v>
      </c>
      <c r="AD28" s="53">
        <f t="shared" si="2"/>
        <v>11200</v>
      </c>
      <c r="AE28" s="53">
        <f t="shared" si="2"/>
        <v>14000</v>
      </c>
      <c r="AF28" s="54">
        <f t="shared" si="2"/>
        <v>16800</v>
      </c>
      <c r="AG28" s="107" cm="1">
        <f t="array" ref="AG28">IFERROR(INDEX(AC28:AF28,1,AG$13),0)</f>
        <v>0</v>
      </c>
    </row>
    <row r="29" spans="2:42" ht="29" thickBot="1" x14ac:dyDescent="0.4">
      <c r="B29" s="67">
        <v>0.77</v>
      </c>
      <c r="C29" s="12" t="s">
        <v>6</v>
      </c>
      <c r="D29" s="5" t="s">
        <v>7</v>
      </c>
      <c r="E29" s="5" t="s">
        <v>7</v>
      </c>
      <c r="F29" s="97" t="s">
        <v>16</v>
      </c>
      <c r="G29" s="5" t="s">
        <v>7</v>
      </c>
      <c r="H29" s="13" t="s">
        <v>7</v>
      </c>
      <c r="I29" s="100">
        <f t="shared" si="0"/>
        <v>462</v>
      </c>
      <c r="J29" s="46">
        <f t="shared" si="0"/>
        <v>616</v>
      </c>
      <c r="K29" s="46">
        <f t="shared" si="0"/>
        <v>770</v>
      </c>
      <c r="L29" s="72">
        <f t="shared" si="0"/>
        <v>924</v>
      </c>
      <c r="M29" s="109" cm="1">
        <f t="array" ref="M29">IFERROR(INDEX(I29:L29,1,M$13),0)</f>
        <v>0</v>
      </c>
      <c r="N29" s="106">
        <v>10</v>
      </c>
      <c r="O29" s="27" t="s">
        <v>7</v>
      </c>
      <c r="P29" s="14" t="s">
        <v>7</v>
      </c>
      <c r="Q29" s="14" t="s">
        <v>7</v>
      </c>
      <c r="R29" s="15" t="s">
        <v>7</v>
      </c>
      <c r="S29" s="55">
        <f t="shared" si="4"/>
        <v>6000</v>
      </c>
      <c r="T29" s="56">
        <f t="shared" si="1"/>
        <v>8000</v>
      </c>
      <c r="U29" s="56">
        <f t="shared" si="1"/>
        <v>10000</v>
      </c>
      <c r="V29" s="57">
        <f t="shared" si="1"/>
        <v>12000</v>
      </c>
      <c r="W29" s="107" cm="1">
        <f t="array" ref="W29">IFERROR(INDEX(S29:V29,1,W$13),0)</f>
        <v>0</v>
      </c>
      <c r="X29" s="106">
        <v>15</v>
      </c>
      <c r="Y29" s="27" t="s">
        <v>7</v>
      </c>
      <c r="Z29" s="14" t="s">
        <v>7</v>
      </c>
      <c r="AA29" s="14" t="s">
        <v>7</v>
      </c>
      <c r="AB29" s="15" t="s">
        <v>7</v>
      </c>
      <c r="AC29" s="55">
        <f t="shared" si="5"/>
        <v>9000</v>
      </c>
      <c r="AD29" s="56">
        <f t="shared" si="2"/>
        <v>12000</v>
      </c>
      <c r="AE29" s="56">
        <f t="shared" si="2"/>
        <v>15000</v>
      </c>
      <c r="AF29" s="57">
        <f t="shared" si="2"/>
        <v>18000</v>
      </c>
      <c r="AG29" s="107" cm="1">
        <f t="array" ref="AG29">IFERROR(INDEX(AC29:AF29,1,AG$13),0)</f>
        <v>0</v>
      </c>
    </row>
    <row r="30" spans="2:42" ht="30" customHeight="1" x14ac:dyDescent="0.35">
      <c r="B30" s="67">
        <v>0.8</v>
      </c>
      <c r="C30" s="12" t="s">
        <v>7</v>
      </c>
      <c r="D30" s="5" t="s">
        <v>6</v>
      </c>
      <c r="E30" s="5" t="s">
        <v>6</v>
      </c>
      <c r="F30" s="97" t="s">
        <v>16</v>
      </c>
      <c r="G30" s="5" t="s">
        <v>6</v>
      </c>
      <c r="H30" s="13" t="s">
        <v>6</v>
      </c>
      <c r="I30" s="100">
        <f t="shared" si="0"/>
        <v>480</v>
      </c>
      <c r="J30" s="46">
        <f t="shared" si="0"/>
        <v>640</v>
      </c>
      <c r="K30" s="46">
        <f t="shared" si="0"/>
        <v>800</v>
      </c>
      <c r="L30" s="72">
        <f t="shared" si="0"/>
        <v>960</v>
      </c>
      <c r="M30" s="109" cm="1">
        <f t="array" ref="M30">IFERROR(INDEX(I30:L30,1,M$13),0)</f>
        <v>0</v>
      </c>
      <c r="N30" s="6"/>
      <c r="O30" s="1"/>
      <c r="P30" s="1"/>
      <c r="Q30" s="1"/>
      <c r="R30" s="1"/>
      <c r="X30" s="6"/>
      <c r="Y30" s="1"/>
      <c r="Z30" s="1"/>
      <c r="AA30" s="1"/>
      <c r="AB30" s="1"/>
    </row>
    <row r="31" spans="2:42" ht="30" customHeight="1" x14ac:dyDescent="0.35">
      <c r="B31" s="67">
        <v>0.82000000000000006</v>
      </c>
      <c r="C31" s="12" t="s">
        <v>7</v>
      </c>
      <c r="D31" s="5" t="s">
        <v>6</v>
      </c>
      <c r="E31" s="5" t="s">
        <v>6</v>
      </c>
      <c r="F31" s="97" t="s">
        <v>16</v>
      </c>
      <c r="G31" s="5" t="s">
        <v>6</v>
      </c>
      <c r="H31" s="13" t="s">
        <v>7</v>
      </c>
      <c r="I31" s="100">
        <f t="shared" si="0"/>
        <v>492.00000000000006</v>
      </c>
      <c r="J31" s="46">
        <f t="shared" si="0"/>
        <v>656</v>
      </c>
      <c r="K31" s="46">
        <f t="shared" si="0"/>
        <v>820.00000000000011</v>
      </c>
      <c r="L31" s="72">
        <f t="shared" si="0"/>
        <v>984.00000000000011</v>
      </c>
      <c r="M31" s="109" cm="1">
        <f t="array" ref="M31">IFERROR(INDEX(I31:L31,1,M$13),0)</f>
        <v>0</v>
      </c>
      <c r="N31" s="6"/>
      <c r="O31" s="1"/>
      <c r="P31" s="1"/>
      <c r="Q31" s="1"/>
      <c r="R31" s="1"/>
      <c r="X31" s="6"/>
      <c r="Y31" s="1"/>
      <c r="Z31" s="1"/>
      <c r="AA31" s="1"/>
      <c r="AB31" s="1"/>
    </row>
    <row r="32" spans="2:42" ht="30" customHeight="1" x14ac:dyDescent="0.35">
      <c r="B32" s="67">
        <v>0.85000000000000009</v>
      </c>
      <c r="C32" s="12" t="s">
        <v>7</v>
      </c>
      <c r="D32" s="5" t="s">
        <v>6</v>
      </c>
      <c r="E32" s="5" t="s">
        <v>6</v>
      </c>
      <c r="F32" s="97" t="s">
        <v>16</v>
      </c>
      <c r="G32" s="5" t="s">
        <v>7</v>
      </c>
      <c r="H32" s="13" t="s">
        <v>6</v>
      </c>
      <c r="I32" s="100">
        <f t="shared" si="0"/>
        <v>510.00000000000006</v>
      </c>
      <c r="J32" s="46">
        <f t="shared" si="0"/>
        <v>680.00000000000011</v>
      </c>
      <c r="K32" s="46">
        <f t="shared" si="0"/>
        <v>850.00000000000011</v>
      </c>
      <c r="L32" s="72">
        <f t="shared" si="0"/>
        <v>1020.0000000000001</v>
      </c>
      <c r="M32" s="109" cm="1">
        <f t="array" ref="M32">IFERROR(INDEX(I32:L32,1,M$13),0)</f>
        <v>0</v>
      </c>
      <c r="N32" s="6"/>
      <c r="O32" s="1"/>
      <c r="P32" s="1"/>
      <c r="Q32" s="1"/>
      <c r="R32" s="1"/>
      <c r="X32" s="6"/>
      <c r="Y32" s="1"/>
      <c r="Z32" s="1"/>
      <c r="AA32" s="1"/>
      <c r="AB32" s="1"/>
    </row>
    <row r="33" spans="2:28" ht="30" customHeight="1" x14ac:dyDescent="0.35">
      <c r="B33" s="67">
        <v>0.87000000000000011</v>
      </c>
      <c r="C33" s="12" t="s">
        <v>7</v>
      </c>
      <c r="D33" s="5" t="s">
        <v>6</v>
      </c>
      <c r="E33" s="5" t="s">
        <v>6</v>
      </c>
      <c r="F33" s="97" t="s">
        <v>16</v>
      </c>
      <c r="G33" s="5" t="s">
        <v>7</v>
      </c>
      <c r="H33" s="13" t="s">
        <v>7</v>
      </c>
      <c r="I33" s="100">
        <f t="shared" si="0"/>
        <v>522.00000000000011</v>
      </c>
      <c r="J33" s="46">
        <f t="shared" si="0"/>
        <v>696.00000000000011</v>
      </c>
      <c r="K33" s="46">
        <f t="shared" si="0"/>
        <v>870.00000000000011</v>
      </c>
      <c r="L33" s="72">
        <f t="shared" si="0"/>
        <v>1044.0000000000002</v>
      </c>
      <c r="M33" s="109" cm="1">
        <f t="array" ref="M33">IFERROR(INDEX(I33:L33,1,M$13),0)</f>
        <v>0</v>
      </c>
      <c r="N33" s="6"/>
      <c r="O33" s="1"/>
      <c r="P33" s="1"/>
      <c r="Q33" s="1"/>
      <c r="R33" s="1"/>
      <c r="X33" s="6"/>
      <c r="Y33" s="1"/>
      <c r="Z33" s="1"/>
      <c r="AA33" s="1"/>
      <c r="AB33" s="1"/>
    </row>
    <row r="34" spans="2:28" ht="30" customHeight="1" x14ac:dyDescent="0.35">
      <c r="B34" s="67">
        <v>0.9</v>
      </c>
      <c r="C34" s="12" t="s">
        <v>7</v>
      </c>
      <c r="D34" s="5" t="s">
        <v>6</v>
      </c>
      <c r="E34" s="5" t="s">
        <v>7</v>
      </c>
      <c r="F34" s="97" t="s">
        <v>16</v>
      </c>
      <c r="G34" s="5" t="s">
        <v>6</v>
      </c>
      <c r="H34" s="13" t="s">
        <v>6</v>
      </c>
      <c r="I34" s="100">
        <f t="shared" si="0"/>
        <v>540</v>
      </c>
      <c r="J34" s="46">
        <f t="shared" si="0"/>
        <v>720</v>
      </c>
      <c r="K34" s="46">
        <f t="shared" si="0"/>
        <v>900</v>
      </c>
      <c r="L34" s="72">
        <f t="shared" si="0"/>
        <v>1080</v>
      </c>
      <c r="M34" s="109" cm="1">
        <f t="array" ref="M34">IFERROR(INDEX(I34:L34,1,M$13),0)</f>
        <v>0</v>
      </c>
      <c r="N34" s="6"/>
      <c r="O34" s="1"/>
      <c r="P34" s="1"/>
      <c r="Q34" s="1"/>
      <c r="R34" s="1"/>
      <c r="X34" s="6"/>
      <c r="Y34" s="1"/>
      <c r="Z34" s="1"/>
      <c r="AA34" s="1"/>
      <c r="AB34" s="1"/>
    </row>
    <row r="35" spans="2:28" ht="30" customHeight="1" x14ac:dyDescent="0.35">
      <c r="B35" s="67">
        <v>0.92</v>
      </c>
      <c r="C35" s="12" t="s">
        <v>7</v>
      </c>
      <c r="D35" s="5" t="s">
        <v>6</v>
      </c>
      <c r="E35" s="5" t="s">
        <v>7</v>
      </c>
      <c r="F35" s="97" t="s">
        <v>16</v>
      </c>
      <c r="G35" s="5" t="s">
        <v>6</v>
      </c>
      <c r="H35" s="13" t="s">
        <v>7</v>
      </c>
      <c r="I35" s="100">
        <f t="shared" si="0"/>
        <v>552</v>
      </c>
      <c r="J35" s="46">
        <f t="shared" si="0"/>
        <v>736</v>
      </c>
      <c r="K35" s="46">
        <f t="shared" si="0"/>
        <v>920</v>
      </c>
      <c r="L35" s="72">
        <f t="shared" si="0"/>
        <v>1104</v>
      </c>
      <c r="M35" s="109" cm="1">
        <f t="array" ref="M35">IFERROR(INDEX(I35:L35,1,M$13),0)</f>
        <v>0</v>
      </c>
      <c r="N35" s="6"/>
      <c r="O35" s="1"/>
      <c r="P35" s="1"/>
      <c r="Q35" s="1"/>
      <c r="R35" s="1"/>
      <c r="X35" s="6"/>
      <c r="Y35" s="1"/>
      <c r="Z35" s="1"/>
      <c r="AA35" s="1"/>
      <c r="AB35" s="1"/>
    </row>
    <row r="36" spans="2:28" ht="30" customHeight="1" x14ac:dyDescent="0.35">
      <c r="B36" s="67">
        <v>0.95000000000000007</v>
      </c>
      <c r="C36" s="12" t="s">
        <v>7</v>
      </c>
      <c r="D36" s="5" t="s">
        <v>6</v>
      </c>
      <c r="E36" s="5" t="s">
        <v>7</v>
      </c>
      <c r="F36" s="97" t="s">
        <v>16</v>
      </c>
      <c r="G36" s="5" t="s">
        <v>7</v>
      </c>
      <c r="H36" s="13" t="s">
        <v>6</v>
      </c>
      <c r="I36" s="100">
        <f t="shared" si="0"/>
        <v>570</v>
      </c>
      <c r="J36" s="46">
        <f t="shared" si="0"/>
        <v>760</v>
      </c>
      <c r="K36" s="46">
        <f t="shared" si="0"/>
        <v>950.00000000000011</v>
      </c>
      <c r="L36" s="72">
        <f t="shared" si="0"/>
        <v>1140</v>
      </c>
      <c r="M36" s="109" cm="1">
        <f t="array" ref="M36">IFERROR(INDEX(I36:L36,1,M$13),0)</f>
        <v>0</v>
      </c>
      <c r="N36" s="6"/>
      <c r="O36" s="1"/>
      <c r="P36" s="1"/>
      <c r="Q36" s="1"/>
      <c r="R36" s="1"/>
      <c r="X36" s="6"/>
      <c r="Y36" s="1"/>
      <c r="Z36" s="1"/>
      <c r="AA36" s="1"/>
      <c r="AB36" s="1"/>
    </row>
    <row r="37" spans="2:28" ht="30" customHeight="1" x14ac:dyDescent="0.35">
      <c r="B37" s="67">
        <v>0.97</v>
      </c>
      <c r="C37" s="12" t="s">
        <v>7</v>
      </c>
      <c r="D37" s="5" t="s">
        <v>6</v>
      </c>
      <c r="E37" s="5" t="s">
        <v>7</v>
      </c>
      <c r="F37" s="97" t="s">
        <v>16</v>
      </c>
      <c r="G37" s="5" t="s">
        <v>7</v>
      </c>
      <c r="H37" s="13" t="s">
        <v>7</v>
      </c>
      <c r="I37" s="100">
        <f t="shared" si="0"/>
        <v>582</v>
      </c>
      <c r="J37" s="46">
        <f t="shared" si="0"/>
        <v>776</v>
      </c>
      <c r="K37" s="46">
        <f t="shared" si="0"/>
        <v>970</v>
      </c>
      <c r="L37" s="72">
        <f t="shared" si="0"/>
        <v>1164</v>
      </c>
      <c r="M37" s="109" cm="1">
        <f t="array" ref="M37">IFERROR(INDEX(I37:L37,1,M$13),0)</f>
        <v>0</v>
      </c>
      <c r="N37" s="6"/>
      <c r="O37" s="1"/>
      <c r="P37" s="1"/>
      <c r="Q37" s="1"/>
      <c r="R37" s="1"/>
      <c r="X37" s="6"/>
      <c r="Y37" s="1"/>
      <c r="Z37" s="1"/>
      <c r="AA37" s="1"/>
      <c r="AB37" s="1"/>
    </row>
    <row r="38" spans="2:28" ht="30" customHeight="1" thickBot="1" x14ac:dyDescent="0.4">
      <c r="B38" s="68">
        <v>1</v>
      </c>
      <c r="C38" s="27" t="s">
        <v>7</v>
      </c>
      <c r="D38" s="14" t="s">
        <v>7</v>
      </c>
      <c r="E38" s="14" t="s">
        <v>6</v>
      </c>
      <c r="F38" s="98" t="s">
        <v>16</v>
      </c>
      <c r="G38" s="102" t="s">
        <v>17</v>
      </c>
      <c r="H38" s="103" t="s">
        <v>17</v>
      </c>
      <c r="I38" s="101">
        <f t="shared" si="0"/>
        <v>600</v>
      </c>
      <c r="J38" s="50">
        <f t="shared" si="0"/>
        <v>800</v>
      </c>
      <c r="K38" s="50">
        <f t="shared" si="0"/>
        <v>1000</v>
      </c>
      <c r="L38" s="73">
        <f t="shared" si="0"/>
        <v>1200</v>
      </c>
      <c r="M38" s="109" cm="1">
        <f t="array" ref="M38">IFERROR(INDEX(I38:L38,1,M$13),0)</f>
        <v>0</v>
      </c>
      <c r="N38" s="6"/>
      <c r="O38" s="1"/>
      <c r="P38" s="1"/>
      <c r="Q38" s="1"/>
      <c r="R38" s="1"/>
      <c r="X38" s="6"/>
      <c r="Y38" s="1"/>
      <c r="Z38" s="1"/>
      <c r="AA38" s="1"/>
      <c r="AB38" s="1"/>
    </row>
    <row r="39" spans="2:28" x14ac:dyDescent="0.5">
      <c r="B39" s="6"/>
      <c r="C39" s="1"/>
      <c r="D39" s="1"/>
      <c r="E39" s="1"/>
      <c r="F39" s="1"/>
      <c r="G39" s="1"/>
      <c r="H39" s="1"/>
      <c r="M39" s="110"/>
      <c r="N39" s="6"/>
      <c r="O39" s="1"/>
      <c r="P39" s="1"/>
      <c r="Q39" s="1"/>
      <c r="R39" s="1"/>
      <c r="X39" s="6"/>
      <c r="Y39" s="1"/>
      <c r="Z39" s="1"/>
      <c r="AA39" s="1"/>
      <c r="AB39" s="1"/>
    </row>
    <row r="40" spans="2:28" x14ac:dyDescent="0.5">
      <c r="B40" s="147" t="s">
        <v>21</v>
      </c>
      <c r="C40" s="1"/>
      <c r="D40" s="1"/>
      <c r="E40" s="1"/>
      <c r="F40" s="1"/>
      <c r="G40" s="1"/>
      <c r="H40" s="1"/>
      <c r="M40" s="110"/>
      <c r="N40" s="6"/>
      <c r="O40" s="1"/>
      <c r="P40" s="1"/>
      <c r="Q40" s="1"/>
      <c r="R40" s="1"/>
      <c r="X40" s="6"/>
      <c r="Y40" s="1"/>
      <c r="Z40" s="1"/>
      <c r="AA40" s="1"/>
      <c r="AB40" s="1"/>
    </row>
    <row r="41" spans="2:28" x14ac:dyDescent="0.5">
      <c r="B41" s="6"/>
      <c r="C41" s="1"/>
      <c r="D41" s="1"/>
      <c r="E41" s="1"/>
      <c r="F41" s="1"/>
      <c r="G41" s="1"/>
      <c r="H41" s="1"/>
      <c r="M41" s="110"/>
      <c r="N41" s="6"/>
      <c r="O41" s="1"/>
      <c r="P41" s="1"/>
      <c r="Q41" s="1"/>
      <c r="R41" s="1"/>
      <c r="X41" s="6"/>
      <c r="Y41" s="1"/>
      <c r="Z41" s="1"/>
      <c r="AA41" s="1"/>
      <c r="AB41" s="1"/>
    </row>
    <row r="42" spans="2:28" x14ac:dyDescent="0.5">
      <c r="B42" s="6"/>
      <c r="C42" s="1"/>
      <c r="D42" s="1"/>
      <c r="E42" s="1"/>
      <c r="F42" s="1"/>
      <c r="G42" s="1"/>
      <c r="H42" s="1"/>
      <c r="M42" s="110"/>
      <c r="N42" s="6"/>
      <c r="O42" s="1"/>
      <c r="P42" s="1"/>
      <c r="Q42" s="1"/>
      <c r="R42" s="1"/>
      <c r="X42" s="6"/>
      <c r="Y42" s="1"/>
      <c r="Z42" s="1"/>
      <c r="AA42" s="1"/>
      <c r="AB42" s="1"/>
    </row>
    <row r="43" spans="2:28" x14ac:dyDescent="0.5">
      <c r="B43" s="6"/>
      <c r="C43" s="1"/>
      <c r="D43" s="1"/>
      <c r="E43" s="1"/>
      <c r="F43" s="1"/>
      <c r="G43" s="1"/>
      <c r="H43" s="1"/>
      <c r="M43" s="110"/>
      <c r="N43" s="6"/>
      <c r="O43" s="1"/>
      <c r="P43" s="1"/>
      <c r="Q43" s="1"/>
      <c r="R43" s="1"/>
      <c r="X43" s="6"/>
      <c r="Y43" s="1"/>
      <c r="Z43" s="1"/>
      <c r="AA43" s="1"/>
      <c r="AB43" s="1"/>
    </row>
    <row r="44" spans="2:28" x14ac:dyDescent="0.5">
      <c r="B44" s="6"/>
      <c r="C44" s="1"/>
      <c r="D44" s="1"/>
      <c r="E44" s="1"/>
      <c r="F44" s="1"/>
      <c r="G44" s="1"/>
      <c r="H44" s="1"/>
      <c r="M44" s="110"/>
      <c r="N44" s="6"/>
      <c r="O44" s="1"/>
      <c r="P44" s="1"/>
      <c r="Q44" s="1"/>
      <c r="R44" s="1"/>
      <c r="X44" s="6"/>
      <c r="Y44" s="1"/>
      <c r="Z44" s="1"/>
      <c r="AA44" s="1"/>
      <c r="AB44" s="1"/>
    </row>
    <row r="45" spans="2:28" x14ac:dyDescent="0.5">
      <c r="B45" s="6"/>
      <c r="C45" s="1"/>
      <c r="D45" s="1"/>
      <c r="E45" s="1"/>
      <c r="F45" s="1"/>
      <c r="G45" s="1"/>
      <c r="H45" s="1"/>
      <c r="M45" s="110"/>
      <c r="N45" s="6"/>
      <c r="O45" s="1"/>
      <c r="P45" s="1"/>
      <c r="Q45" s="1"/>
      <c r="R45" s="1"/>
      <c r="X45" s="6"/>
      <c r="Y45" s="1"/>
      <c r="Z45" s="1"/>
      <c r="AA45" s="1"/>
      <c r="AB45" s="1"/>
    </row>
    <row r="46" spans="2:28" x14ac:dyDescent="0.5">
      <c r="B46" s="6"/>
      <c r="C46" s="1"/>
      <c r="D46" s="1"/>
      <c r="E46" s="1"/>
      <c r="F46" s="1"/>
      <c r="G46" s="1"/>
      <c r="H46" s="1"/>
      <c r="M46" s="110"/>
      <c r="N46" s="6"/>
      <c r="O46" s="1"/>
      <c r="P46" s="1"/>
      <c r="Q46" s="1"/>
      <c r="R46" s="1"/>
      <c r="X46" s="6"/>
      <c r="Y46" s="1"/>
      <c r="Z46" s="1"/>
      <c r="AA46" s="1"/>
      <c r="AB46" s="1"/>
    </row>
    <row r="47" spans="2:28" x14ac:dyDescent="0.5">
      <c r="B47" s="6"/>
      <c r="C47" s="1"/>
      <c r="D47" s="1"/>
      <c r="E47" s="1"/>
      <c r="F47" s="1"/>
      <c r="G47" s="1"/>
      <c r="H47" s="1"/>
      <c r="M47" s="110"/>
      <c r="N47" s="6"/>
      <c r="O47" s="1"/>
      <c r="P47" s="1"/>
      <c r="Q47" s="1"/>
      <c r="R47" s="1"/>
      <c r="X47" s="6"/>
      <c r="Y47" s="1"/>
      <c r="Z47" s="1"/>
      <c r="AA47" s="1"/>
      <c r="AB47" s="1"/>
    </row>
    <row r="48" spans="2:28" x14ac:dyDescent="0.5">
      <c r="B48" s="6"/>
      <c r="C48" s="1"/>
      <c r="D48" s="1"/>
      <c r="E48" s="1"/>
      <c r="F48" s="1"/>
      <c r="G48" s="1"/>
      <c r="H48" s="1"/>
      <c r="M48" s="110"/>
      <c r="N48" s="6"/>
      <c r="O48" s="1"/>
      <c r="P48" s="1"/>
      <c r="Q48" s="1"/>
      <c r="R48" s="1"/>
      <c r="X48" s="6"/>
      <c r="Y48" s="1"/>
      <c r="Z48" s="1"/>
      <c r="AA48" s="1"/>
      <c r="AB48" s="1"/>
    </row>
    <row r="49" spans="2:28" x14ac:dyDescent="0.5">
      <c r="B49" s="6"/>
      <c r="C49" s="1"/>
      <c r="D49" s="1"/>
      <c r="E49" s="1"/>
      <c r="F49" s="1"/>
      <c r="G49" s="1"/>
      <c r="H49" s="1"/>
      <c r="M49" s="110"/>
      <c r="N49" s="6"/>
      <c r="O49" s="1"/>
      <c r="P49" s="1"/>
      <c r="Q49" s="1"/>
      <c r="R49" s="1"/>
      <c r="X49" s="6"/>
      <c r="Y49" s="1"/>
      <c r="Z49" s="1"/>
      <c r="AA49" s="1"/>
      <c r="AB49" s="1"/>
    </row>
    <row r="50" spans="2:28" x14ac:dyDescent="0.5">
      <c r="B50" s="6"/>
      <c r="C50" s="1"/>
      <c r="D50" s="1"/>
      <c r="E50" s="1"/>
      <c r="F50" s="1"/>
      <c r="G50" s="1"/>
      <c r="H50" s="1"/>
      <c r="M50" s="110"/>
      <c r="N50" s="6"/>
      <c r="O50" s="1"/>
      <c r="P50" s="1"/>
      <c r="Q50" s="1"/>
      <c r="R50" s="1"/>
      <c r="X50" s="6"/>
      <c r="Y50" s="1"/>
      <c r="Z50" s="1"/>
      <c r="AA50" s="1"/>
      <c r="AB50" s="1"/>
    </row>
    <row r="51" spans="2:28" x14ac:dyDescent="0.5">
      <c r="B51" s="6"/>
      <c r="C51" s="1"/>
      <c r="D51" s="1"/>
      <c r="E51" s="1"/>
      <c r="F51" s="1"/>
      <c r="G51" s="1"/>
      <c r="H51" s="1"/>
      <c r="M51" s="110"/>
      <c r="N51" s="6"/>
      <c r="O51" s="1"/>
      <c r="P51" s="1"/>
      <c r="Q51" s="1"/>
      <c r="R51" s="1"/>
      <c r="X51" s="6"/>
      <c r="Y51" s="1"/>
      <c r="Z51" s="1"/>
      <c r="AA51" s="1"/>
      <c r="AB51" s="1"/>
    </row>
    <row r="52" spans="2:28" x14ac:dyDescent="0.5">
      <c r="B52" s="6"/>
      <c r="C52" s="1"/>
      <c r="D52" s="1"/>
      <c r="E52" s="1"/>
      <c r="F52" s="1"/>
      <c r="G52" s="1"/>
      <c r="H52" s="1"/>
      <c r="M52" s="110"/>
      <c r="N52" s="6"/>
      <c r="O52" s="1"/>
      <c r="P52" s="1"/>
      <c r="Q52" s="1"/>
      <c r="R52" s="1"/>
      <c r="X52" s="6"/>
      <c r="Y52" s="1"/>
      <c r="Z52" s="1"/>
      <c r="AA52" s="1"/>
      <c r="AB52" s="1"/>
    </row>
    <row r="53" spans="2:28" x14ac:dyDescent="0.5">
      <c r="B53" s="6"/>
      <c r="C53" s="1"/>
      <c r="D53" s="1"/>
      <c r="E53" s="1"/>
      <c r="F53" s="1"/>
      <c r="G53" s="1"/>
      <c r="H53" s="1"/>
      <c r="M53" s="110"/>
      <c r="N53" s="6"/>
      <c r="O53" s="1"/>
      <c r="P53" s="1"/>
      <c r="Q53" s="1"/>
      <c r="R53" s="1"/>
      <c r="X53" s="6"/>
      <c r="Y53" s="1"/>
      <c r="Z53" s="1"/>
      <c r="AA53" s="1"/>
      <c r="AB53" s="1"/>
    </row>
    <row r="54" spans="2:28" x14ac:dyDescent="0.5">
      <c r="B54" s="6"/>
      <c r="C54" s="1"/>
      <c r="D54" s="1"/>
      <c r="E54" s="1"/>
      <c r="F54" s="1"/>
      <c r="G54" s="1"/>
      <c r="H54" s="1"/>
      <c r="M54" s="110"/>
      <c r="N54" s="6"/>
      <c r="O54" s="1"/>
      <c r="P54" s="1"/>
      <c r="Q54" s="1"/>
      <c r="R54" s="1"/>
      <c r="X54" s="6"/>
      <c r="Y54" s="1"/>
      <c r="Z54" s="1"/>
      <c r="AA54" s="1"/>
      <c r="AB54" s="1"/>
    </row>
    <row r="55" spans="2:28" x14ac:dyDescent="0.5">
      <c r="B55" s="6"/>
      <c r="C55" s="1"/>
      <c r="D55" s="1"/>
      <c r="E55" s="1"/>
      <c r="F55" s="1"/>
      <c r="G55" s="1"/>
      <c r="H55" s="1"/>
      <c r="M55" s="110"/>
      <c r="N55" s="6"/>
      <c r="O55" s="1"/>
      <c r="P55" s="1"/>
      <c r="Q55" s="1"/>
      <c r="R55" s="1"/>
      <c r="X55" s="6"/>
      <c r="Y55" s="1"/>
      <c r="Z55" s="1"/>
      <c r="AA55" s="1"/>
      <c r="AB55" s="1"/>
    </row>
    <row r="56" spans="2:28" x14ac:dyDescent="0.5">
      <c r="B56" s="6"/>
      <c r="C56" s="1"/>
      <c r="D56" s="1"/>
      <c r="E56" s="1"/>
      <c r="F56" s="1"/>
      <c r="G56" s="1"/>
      <c r="H56" s="1"/>
      <c r="M56" s="110"/>
      <c r="N56" s="6"/>
      <c r="O56" s="1"/>
      <c r="P56" s="1"/>
      <c r="Q56" s="1"/>
      <c r="R56" s="1"/>
      <c r="X56" s="6"/>
      <c r="Y56" s="1"/>
      <c r="Z56" s="1"/>
      <c r="AA56" s="1"/>
      <c r="AB56" s="1"/>
    </row>
    <row r="57" spans="2:28" x14ac:dyDescent="0.5">
      <c r="B57" s="6"/>
      <c r="C57" s="1"/>
      <c r="D57" s="1"/>
      <c r="E57" s="1"/>
      <c r="F57" s="1"/>
      <c r="G57" s="1"/>
      <c r="H57" s="1"/>
      <c r="M57" s="110"/>
      <c r="N57" s="6"/>
      <c r="O57" s="1"/>
      <c r="P57" s="1"/>
      <c r="Q57" s="1"/>
      <c r="R57" s="1"/>
      <c r="X57" s="6"/>
      <c r="Y57" s="1"/>
      <c r="Z57" s="1"/>
      <c r="AA57" s="1"/>
      <c r="AB57" s="1"/>
    </row>
    <row r="58" spans="2:28" x14ac:dyDescent="0.5">
      <c r="B58" s="6"/>
      <c r="C58" s="1"/>
      <c r="D58" s="1"/>
      <c r="E58" s="1"/>
      <c r="F58" s="1"/>
      <c r="G58" s="1"/>
      <c r="H58" s="1"/>
      <c r="M58" s="110"/>
      <c r="N58" s="6"/>
      <c r="O58" s="1"/>
      <c r="P58" s="1"/>
      <c r="Q58" s="1"/>
      <c r="R58" s="1"/>
      <c r="X58" s="6"/>
      <c r="Y58" s="1"/>
      <c r="Z58" s="1"/>
      <c r="AA58" s="1"/>
      <c r="AB58" s="1"/>
    </row>
    <row r="59" spans="2:28" x14ac:dyDescent="0.5">
      <c r="B59" s="6"/>
      <c r="C59" s="1"/>
      <c r="D59" s="1"/>
      <c r="E59" s="1"/>
      <c r="F59" s="1"/>
      <c r="G59" s="1"/>
      <c r="H59" s="1"/>
      <c r="M59" s="110"/>
      <c r="N59" s="6"/>
      <c r="O59" s="1"/>
      <c r="P59" s="1"/>
      <c r="Q59" s="1"/>
      <c r="R59" s="1"/>
      <c r="X59" s="6"/>
      <c r="Y59" s="1"/>
      <c r="Z59" s="1"/>
      <c r="AA59" s="1"/>
      <c r="AB59" s="1"/>
    </row>
    <row r="60" spans="2:28" x14ac:dyDescent="0.5">
      <c r="B60" s="6"/>
      <c r="C60" s="1"/>
      <c r="D60" s="1"/>
      <c r="E60" s="1"/>
      <c r="F60" s="1"/>
      <c r="G60" s="1"/>
      <c r="H60" s="1"/>
      <c r="M60" s="110"/>
      <c r="N60" s="6"/>
      <c r="O60" s="1"/>
      <c r="P60" s="1"/>
      <c r="Q60" s="1"/>
      <c r="R60" s="1"/>
      <c r="X60" s="6"/>
      <c r="Y60" s="1"/>
      <c r="Z60" s="1"/>
      <c r="AA60" s="1"/>
      <c r="AB60" s="1"/>
    </row>
    <row r="61" spans="2:28" x14ac:dyDescent="0.5">
      <c r="B61" s="6"/>
      <c r="C61" s="1"/>
      <c r="D61" s="1"/>
      <c r="E61" s="1"/>
      <c r="F61" s="1"/>
      <c r="G61" s="1"/>
      <c r="H61" s="1"/>
      <c r="M61" s="110"/>
      <c r="N61" s="6"/>
      <c r="O61" s="1"/>
      <c r="P61" s="1"/>
      <c r="Q61" s="1"/>
      <c r="R61" s="1"/>
      <c r="X61" s="6"/>
      <c r="Y61" s="1"/>
      <c r="Z61" s="1"/>
      <c r="AA61" s="1"/>
      <c r="AB61" s="1"/>
    </row>
    <row r="62" spans="2:28" x14ac:dyDescent="0.5">
      <c r="B62" s="6"/>
      <c r="C62" s="1"/>
      <c r="D62" s="1"/>
      <c r="E62" s="1"/>
      <c r="F62" s="1"/>
      <c r="G62" s="1"/>
      <c r="H62" s="1"/>
      <c r="M62" s="110"/>
      <c r="N62" s="6"/>
      <c r="O62" s="1"/>
      <c r="P62" s="1"/>
      <c r="Q62" s="1"/>
      <c r="R62" s="1"/>
      <c r="X62" s="6"/>
      <c r="Y62" s="1"/>
      <c r="Z62" s="1"/>
      <c r="AA62" s="1"/>
      <c r="AB62" s="1"/>
    </row>
    <row r="63" spans="2:28" x14ac:dyDescent="0.5">
      <c r="B63" s="6"/>
      <c r="C63" s="1"/>
      <c r="D63" s="1"/>
      <c r="E63" s="1"/>
      <c r="F63" s="1"/>
      <c r="G63" s="1"/>
      <c r="H63" s="1"/>
      <c r="M63" s="110"/>
      <c r="N63" s="6"/>
      <c r="O63" s="1"/>
      <c r="P63" s="1"/>
      <c r="Q63" s="1"/>
      <c r="R63" s="1"/>
      <c r="X63" s="6"/>
      <c r="Y63" s="1"/>
      <c r="Z63" s="1"/>
      <c r="AA63" s="1"/>
      <c r="AB63" s="1"/>
    </row>
    <row r="64" spans="2:28" x14ac:dyDescent="0.5">
      <c r="B64" s="6"/>
      <c r="C64" s="1"/>
      <c r="D64" s="1"/>
      <c r="E64" s="1"/>
      <c r="F64" s="1"/>
      <c r="G64" s="1"/>
      <c r="H64" s="1"/>
      <c r="M64" s="110"/>
      <c r="N64" s="6"/>
      <c r="O64" s="1"/>
      <c r="P64" s="1"/>
      <c r="Q64" s="1"/>
      <c r="R64" s="1"/>
      <c r="X64" s="6"/>
      <c r="Y64" s="1"/>
      <c r="Z64" s="1"/>
      <c r="AA64" s="1"/>
      <c r="AB64" s="1"/>
    </row>
    <row r="65" spans="2:28" x14ac:dyDescent="0.5">
      <c r="B65" s="6"/>
      <c r="C65" s="1"/>
      <c r="D65" s="1"/>
      <c r="E65" s="1"/>
      <c r="F65" s="1"/>
      <c r="G65" s="1"/>
      <c r="H65" s="1"/>
      <c r="M65" s="110"/>
      <c r="N65" s="6"/>
      <c r="O65" s="1"/>
      <c r="P65" s="1"/>
      <c r="Q65" s="1"/>
      <c r="R65" s="1"/>
      <c r="X65" s="6"/>
      <c r="Y65" s="1"/>
      <c r="Z65" s="1"/>
      <c r="AA65" s="1"/>
      <c r="AB65" s="1"/>
    </row>
    <row r="66" spans="2:28" x14ac:dyDescent="0.5">
      <c r="B66" s="6"/>
      <c r="C66" s="1"/>
      <c r="D66" s="1"/>
      <c r="E66" s="1"/>
      <c r="F66" s="1"/>
      <c r="G66" s="1"/>
      <c r="H66" s="1"/>
      <c r="M66" s="110"/>
      <c r="N66" s="6"/>
      <c r="O66" s="1"/>
      <c r="P66" s="1"/>
      <c r="Q66" s="1"/>
      <c r="R66" s="1"/>
      <c r="X66" s="6"/>
      <c r="Y66" s="1"/>
      <c r="Z66" s="1"/>
      <c r="AA66" s="1"/>
      <c r="AB66" s="1"/>
    </row>
    <row r="67" spans="2:28" x14ac:dyDescent="0.5">
      <c r="B67" s="6"/>
      <c r="C67" s="1"/>
      <c r="D67" s="1"/>
      <c r="E67" s="1"/>
      <c r="F67" s="1"/>
      <c r="G67" s="1"/>
      <c r="H67" s="1"/>
      <c r="M67" s="110"/>
      <c r="N67" s="6"/>
      <c r="O67" s="1"/>
      <c r="P67" s="1"/>
      <c r="Q67" s="1"/>
      <c r="R67" s="1"/>
      <c r="X67" s="6"/>
      <c r="Y67" s="1"/>
      <c r="Z67" s="1"/>
      <c r="AA67" s="1"/>
      <c r="AB67" s="1"/>
    </row>
    <row r="68" spans="2:28" x14ac:dyDescent="0.5">
      <c r="B68" s="6"/>
      <c r="C68" s="1"/>
      <c r="D68" s="1"/>
      <c r="E68" s="1"/>
      <c r="F68" s="1"/>
      <c r="G68" s="1"/>
      <c r="H68" s="1"/>
      <c r="M68" s="110"/>
      <c r="N68" s="6"/>
      <c r="O68" s="1"/>
      <c r="P68" s="1"/>
      <c r="Q68" s="1"/>
      <c r="R68" s="1"/>
      <c r="X68" s="6"/>
      <c r="Y68" s="1"/>
      <c r="Z68" s="1"/>
      <c r="AA68" s="1"/>
      <c r="AB68" s="1"/>
    </row>
    <row r="69" spans="2:28" x14ac:dyDescent="0.5">
      <c r="B69" s="6"/>
      <c r="C69" s="1"/>
      <c r="D69" s="1"/>
      <c r="E69" s="1"/>
      <c r="F69" s="1"/>
      <c r="G69" s="1"/>
      <c r="H69" s="1"/>
      <c r="M69" s="110"/>
      <c r="N69" s="6"/>
      <c r="O69" s="1"/>
      <c r="P69" s="1"/>
      <c r="Q69" s="1"/>
      <c r="R69" s="1"/>
      <c r="X69" s="6"/>
      <c r="Y69" s="1"/>
      <c r="Z69" s="1"/>
      <c r="AA69" s="1"/>
      <c r="AB69" s="1"/>
    </row>
    <row r="70" spans="2:28" x14ac:dyDescent="0.5">
      <c r="B70" s="6"/>
      <c r="C70" s="1"/>
      <c r="D70" s="1"/>
      <c r="E70" s="1"/>
      <c r="F70" s="1"/>
      <c r="G70" s="1"/>
      <c r="H70" s="1"/>
      <c r="M70" s="110"/>
      <c r="N70" s="6"/>
      <c r="O70" s="1"/>
      <c r="P70" s="1"/>
      <c r="Q70" s="1"/>
      <c r="R70" s="1"/>
      <c r="X70" s="6"/>
      <c r="Y70" s="1"/>
      <c r="Z70" s="1"/>
      <c r="AA70" s="1"/>
      <c r="AB70" s="1"/>
    </row>
    <row r="71" spans="2:28" x14ac:dyDescent="0.5">
      <c r="B71" s="6"/>
      <c r="C71" s="1"/>
      <c r="D71" s="1"/>
      <c r="E71" s="1"/>
      <c r="F71" s="1"/>
      <c r="G71" s="1"/>
      <c r="H71" s="1"/>
      <c r="M71" s="110"/>
      <c r="N71" s="6"/>
      <c r="O71" s="1"/>
      <c r="P71" s="1"/>
      <c r="Q71" s="1"/>
      <c r="R71" s="1"/>
      <c r="X71" s="6"/>
      <c r="Y71" s="1"/>
      <c r="Z71" s="1"/>
      <c r="AA71" s="1"/>
      <c r="AB71" s="1"/>
    </row>
    <row r="72" spans="2:28" x14ac:dyDescent="0.5">
      <c r="B72" s="6"/>
      <c r="C72" s="1"/>
      <c r="D72" s="1"/>
      <c r="E72" s="1"/>
      <c r="F72" s="1"/>
      <c r="G72" s="1"/>
      <c r="H72" s="1"/>
      <c r="M72" s="110"/>
      <c r="N72" s="6"/>
      <c r="O72" s="1"/>
      <c r="P72" s="1"/>
      <c r="Q72" s="1"/>
      <c r="R72" s="1"/>
      <c r="X72" s="6"/>
      <c r="Y72" s="1"/>
      <c r="Z72" s="1"/>
      <c r="AA72" s="1"/>
      <c r="AB72" s="1"/>
    </row>
    <row r="73" spans="2:28" x14ac:dyDescent="0.5">
      <c r="B73" s="6"/>
      <c r="C73" s="1"/>
      <c r="D73" s="1"/>
      <c r="E73" s="1"/>
      <c r="F73" s="1"/>
      <c r="G73" s="1"/>
      <c r="H73" s="1"/>
      <c r="M73" s="110"/>
      <c r="N73" s="6"/>
      <c r="O73" s="1"/>
      <c r="P73" s="1"/>
      <c r="Q73" s="1"/>
      <c r="R73" s="1"/>
      <c r="X73" s="6"/>
      <c r="Y73" s="1"/>
      <c r="Z73" s="1"/>
      <c r="AA73" s="1"/>
      <c r="AB73" s="1"/>
    </row>
    <row r="74" spans="2:28" x14ac:dyDescent="0.5">
      <c r="B74" s="6"/>
      <c r="C74" s="1"/>
      <c r="D74" s="1"/>
      <c r="E74" s="1"/>
      <c r="F74" s="1"/>
      <c r="G74" s="1"/>
      <c r="H74" s="1"/>
      <c r="M74" s="110"/>
      <c r="N74" s="6"/>
      <c r="O74" s="1"/>
      <c r="P74" s="1"/>
      <c r="Q74" s="1"/>
      <c r="R74" s="1"/>
      <c r="X74" s="6"/>
      <c r="Y74" s="1"/>
      <c r="Z74" s="1"/>
      <c r="AA74" s="1"/>
      <c r="AB74" s="1"/>
    </row>
    <row r="75" spans="2:28" x14ac:dyDescent="0.5">
      <c r="B75" s="6"/>
      <c r="C75" s="1"/>
      <c r="D75" s="1"/>
      <c r="E75" s="1"/>
      <c r="F75" s="1"/>
      <c r="G75" s="1"/>
      <c r="H75" s="1"/>
      <c r="M75" s="110"/>
      <c r="N75" s="6"/>
      <c r="O75" s="1"/>
      <c r="P75" s="1"/>
      <c r="Q75" s="1"/>
      <c r="R75" s="1"/>
      <c r="X75" s="6"/>
      <c r="Y75" s="1"/>
      <c r="Z75" s="1"/>
      <c r="AA75" s="1"/>
      <c r="AB75" s="1"/>
    </row>
    <row r="76" spans="2:28" x14ac:dyDescent="0.5">
      <c r="B76" s="6"/>
      <c r="C76" s="1"/>
      <c r="D76" s="1"/>
      <c r="E76" s="1"/>
      <c r="F76" s="1"/>
      <c r="G76" s="1"/>
      <c r="H76" s="1"/>
      <c r="M76" s="110"/>
      <c r="N76" s="6"/>
      <c r="O76" s="1"/>
      <c r="P76" s="1"/>
      <c r="Q76" s="1"/>
      <c r="R76" s="1"/>
      <c r="X76" s="6"/>
      <c r="Y76" s="1"/>
      <c r="Z76" s="1"/>
      <c r="AA76" s="1"/>
      <c r="AB76" s="1"/>
    </row>
    <row r="77" spans="2:28" x14ac:dyDescent="0.5">
      <c r="B77" s="6"/>
      <c r="C77" s="1"/>
      <c r="D77" s="1"/>
      <c r="E77" s="1"/>
      <c r="F77" s="1"/>
      <c r="G77" s="1"/>
      <c r="H77" s="1"/>
      <c r="M77" s="110"/>
      <c r="N77" s="6"/>
      <c r="O77" s="1"/>
      <c r="P77" s="1"/>
      <c r="Q77" s="1"/>
      <c r="R77" s="1"/>
      <c r="X77" s="6"/>
      <c r="Y77" s="1"/>
      <c r="Z77" s="1"/>
      <c r="AA77" s="1"/>
      <c r="AB77" s="1"/>
    </row>
    <row r="78" spans="2:28" x14ac:dyDescent="0.5">
      <c r="B78" s="6"/>
      <c r="C78" s="1"/>
      <c r="D78" s="1"/>
      <c r="E78" s="1"/>
      <c r="F78" s="1"/>
      <c r="G78" s="1"/>
      <c r="H78" s="1"/>
      <c r="M78" s="110"/>
      <c r="N78" s="6"/>
      <c r="O78" s="1"/>
      <c r="P78" s="1"/>
      <c r="Q78" s="1"/>
      <c r="R78" s="1"/>
      <c r="X78" s="6"/>
      <c r="Y78" s="1"/>
      <c r="Z78" s="1"/>
      <c r="AA78" s="1"/>
      <c r="AB78" s="1"/>
    </row>
    <row r="79" spans="2:28" x14ac:dyDescent="0.5">
      <c r="B79" s="6"/>
      <c r="C79" s="1"/>
      <c r="D79" s="1"/>
      <c r="E79" s="1"/>
      <c r="F79" s="1"/>
      <c r="G79" s="1"/>
      <c r="H79" s="1"/>
      <c r="M79" s="110"/>
      <c r="N79" s="6"/>
      <c r="O79" s="1"/>
      <c r="P79" s="1"/>
      <c r="Q79" s="1"/>
      <c r="R79" s="1"/>
      <c r="X79" s="6"/>
      <c r="Y79" s="1"/>
      <c r="Z79" s="1"/>
      <c r="AA79" s="1"/>
      <c r="AB79" s="1"/>
    </row>
    <row r="80" spans="2:28" x14ac:dyDescent="0.5">
      <c r="B80" s="6"/>
      <c r="C80" s="1"/>
      <c r="D80" s="1"/>
      <c r="E80" s="1"/>
      <c r="F80" s="1"/>
      <c r="G80" s="1"/>
      <c r="H80" s="1"/>
      <c r="M80" s="110"/>
      <c r="N80" s="6"/>
      <c r="O80" s="1"/>
      <c r="P80" s="1"/>
      <c r="Q80" s="1"/>
      <c r="R80" s="1"/>
      <c r="X80" s="6"/>
      <c r="Y80" s="1"/>
      <c r="Z80" s="1"/>
      <c r="AA80" s="1"/>
      <c r="AB80" s="1"/>
    </row>
    <row r="81" spans="2:28" x14ac:dyDescent="0.5">
      <c r="B81" s="6"/>
      <c r="C81" s="1"/>
      <c r="D81" s="1"/>
      <c r="E81" s="1"/>
      <c r="F81" s="1"/>
      <c r="G81" s="1"/>
      <c r="H81" s="1"/>
      <c r="M81" s="110"/>
      <c r="N81" s="6"/>
      <c r="O81" s="1"/>
      <c r="P81" s="1"/>
      <c r="Q81" s="1"/>
      <c r="R81" s="1"/>
      <c r="X81" s="6"/>
      <c r="Y81" s="1"/>
      <c r="Z81" s="1"/>
      <c r="AA81" s="1"/>
      <c r="AB81" s="1"/>
    </row>
    <row r="82" spans="2:28" x14ac:dyDescent="0.5">
      <c r="B82" s="6"/>
      <c r="C82" s="1"/>
      <c r="D82" s="1"/>
      <c r="E82" s="1"/>
      <c r="F82" s="1"/>
      <c r="G82" s="1"/>
      <c r="H82" s="1"/>
      <c r="M82" s="110"/>
      <c r="N82" s="6"/>
      <c r="O82" s="1"/>
      <c r="P82" s="1"/>
      <c r="Q82" s="1"/>
      <c r="R82" s="1"/>
      <c r="X82" s="6"/>
      <c r="Y82" s="1"/>
      <c r="Z82" s="1"/>
      <c r="AA82" s="1"/>
      <c r="AB82" s="1"/>
    </row>
    <row r="83" spans="2:28" x14ac:dyDescent="0.5">
      <c r="B83" s="6"/>
      <c r="C83" s="1"/>
      <c r="D83" s="1"/>
      <c r="E83" s="1"/>
      <c r="F83" s="1"/>
      <c r="G83" s="1"/>
      <c r="H83" s="1"/>
      <c r="M83" s="110"/>
      <c r="N83" s="6"/>
      <c r="O83" s="1"/>
      <c r="P83" s="1"/>
      <c r="Q83" s="1"/>
      <c r="R83" s="1"/>
      <c r="X83" s="6"/>
      <c r="Y83" s="1"/>
      <c r="Z83" s="1"/>
      <c r="AA83" s="1"/>
      <c r="AB83" s="1"/>
    </row>
    <row r="84" spans="2:28" x14ac:dyDescent="0.5">
      <c r="B84" s="6"/>
      <c r="C84" s="1"/>
      <c r="D84" s="1"/>
      <c r="E84" s="1"/>
      <c r="F84" s="1"/>
      <c r="G84" s="1"/>
      <c r="H84" s="1"/>
      <c r="M84" s="110"/>
      <c r="N84" s="6"/>
      <c r="O84" s="1"/>
      <c r="P84" s="1"/>
      <c r="Q84" s="1"/>
      <c r="R84" s="1"/>
      <c r="X84" s="6"/>
      <c r="Y84" s="1"/>
      <c r="Z84" s="1"/>
      <c r="AA84" s="1"/>
      <c r="AB84" s="1"/>
    </row>
    <row r="85" spans="2:28" x14ac:dyDescent="0.5">
      <c r="B85" s="6"/>
      <c r="C85" s="1"/>
      <c r="D85" s="1"/>
      <c r="E85" s="1"/>
      <c r="F85" s="1"/>
      <c r="G85" s="1"/>
      <c r="H85" s="1"/>
      <c r="M85" s="110"/>
      <c r="N85" s="6"/>
      <c r="O85" s="1"/>
      <c r="P85" s="1"/>
      <c r="Q85" s="1"/>
      <c r="R85" s="1"/>
      <c r="X85" s="6"/>
      <c r="Y85" s="1"/>
      <c r="Z85" s="1"/>
      <c r="AA85" s="1"/>
      <c r="AB85" s="1"/>
    </row>
    <row r="86" spans="2:28" x14ac:dyDescent="0.5">
      <c r="B86" s="6"/>
      <c r="C86" s="1"/>
      <c r="D86" s="1"/>
      <c r="E86" s="1"/>
      <c r="F86" s="1"/>
      <c r="G86" s="1"/>
      <c r="H86" s="1"/>
      <c r="M86" s="110"/>
      <c r="N86" s="6"/>
      <c r="O86" s="1"/>
      <c r="P86" s="1"/>
      <c r="Q86" s="1"/>
      <c r="R86" s="1"/>
      <c r="X86" s="6"/>
      <c r="Y86" s="1"/>
      <c r="Z86" s="1"/>
      <c r="AA86" s="1"/>
      <c r="AB86" s="1"/>
    </row>
    <row r="87" spans="2:28" x14ac:dyDescent="0.5">
      <c r="B87" s="6"/>
      <c r="C87" s="1"/>
      <c r="D87" s="1"/>
      <c r="E87" s="1"/>
      <c r="F87" s="1"/>
      <c r="G87" s="1"/>
      <c r="H87" s="1"/>
      <c r="M87" s="110"/>
      <c r="N87" s="6"/>
      <c r="O87" s="1"/>
      <c r="P87" s="1"/>
      <c r="Q87" s="1"/>
      <c r="R87" s="1"/>
      <c r="X87" s="6"/>
      <c r="Y87" s="1"/>
      <c r="Z87" s="1"/>
      <c r="AA87" s="1"/>
      <c r="AB87" s="1"/>
    </row>
    <row r="88" spans="2:28" x14ac:dyDescent="0.5">
      <c r="B88" s="6"/>
      <c r="C88" s="1"/>
      <c r="D88" s="1"/>
      <c r="E88" s="1"/>
      <c r="F88" s="1"/>
      <c r="G88" s="1"/>
      <c r="H88" s="1"/>
      <c r="M88" s="110"/>
      <c r="N88" s="6"/>
      <c r="O88" s="1"/>
      <c r="P88" s="1"/>
      <c r="Q88" s="1"/>
      <c r="R88" s="1"/>
      <c r="X88" s="6"/>
      <c r="Y88" s="1"/>
      <c r="Z88" s="1"/>
      <c r="AA88" s="1"/>
      <c r="AB88" s="1"/>
    </row>
    <row r="89" spans="2:28" x14ac:dyDescent="0.5">
      <c r="B89" s="6"/>
      <c r="C89" s="1"/>
      <c r="D89" s="1"/>
      <c r="E89" s="1"/>
      <c r="F89" s="1"/>
      <c r="G89" s="1"/>
      <c r="H89" s="1"/>
      <c r="M89" s="110"/>
      <c r="N89" s="6"/>
      <c r="O89" s="1"/>
      <c r="P89" s="1"/>
      <c r="Q89" s="1"/>
      <c r="R89" s="1"/>
      <c r="X89" s="6"/>
      <c r="Y89" s="1"/>
      <c r="Z89" s="1"/>
      <c r="AA89" s="1"/>
      <c r="AB89" s="1"/>
    </row>
    <row r="90" spans="2:28" x14ac:dyDescent="0.5">
      <c r="B90" s="6"/>
      <c r="C90" s="1"/>
      <c r="D90" s="1"/>
      <c r="E90" s="1"/>
      <c r="F90" s="1"/>
      <c r="G90" s="1"/>
      <c r="H90" s="1"/>
      <c r="M90" s="110"/>
      <c r="N90" s="6"/>
      <c r="O90" s="1"/>
      <c r="P90" s="1"/>
      <c r="Q90" s="1"/>
      <c r="R90" s="1"/>
      <c r="X90" s="6"/>
      <c r="Y90" s="1"/>
      <c r="Z90" s="1"/>
      <c r="AA90" s="1"/>
      <c r="AB90" s="1"/>
    </row>
    <row r="91" spans="2:28" x14ac:dyDescent="0.5">
      <c r="B91" s="6"/>
      <c r="C91" s="1"/>
      <c r="D91" s="1"/>
      <c r="E91" s="1"/>
      <c r="F91" s="1"/>
      <c r="G91" s="1"/>
      <c r="H91" s="1"/>
      <c r="M91" s="110"/>
      <c r="N91" s="6"/>
      <c r="O91" s="1"/>
      <c r="P91" s="1"/>
      <c r="Q91" s="1"/>
      <c r="R91" s="1"/>
      <c r="X91" s="6"/>
      <c r="Y91" s="1"/>
      <c r="Z91" s="1"/>
      <c r="AA91" s="1"/>
      <c r="AB91" s="1"/>
    </row>
    <row r="92" spans="2:28" x14ac:dyDescent="0.5">
      <c r="B92" s="6"/>
      <c r="C92" s="1"/>
      <c r="D92" s="1"/>
      <c r="E92" s="1"/>
      <c r="F92" s="1"/>
      <c r="G92" s="1"/>
      <c r="H92" s="1"/>
      <c r="M92" s="110"/>
      <c r="N92" s="6"/>
      <c r="O92" s="1"/>
      <c r="P92" s="1"/>
      <c r="Q92" s="1"/>
      <c r="R92" s="1"/>
      <c r="X92" s="6"/>
      <c r="Y92" s="1"/>
      <c r="Z92" s="1"/>
      <c r="AA92" s="1"/>
      <c r="AB92" s="1"/>
    </row>
    <row r="93" spans="2:28" x14ac:dyDescent="0.5">
      <c r="B93" s="6"/>
      <c r="C93" s="1"/>
      <c r="D93" s="1"/>
      <c r="E93" s="1"/>
      <c r="F93" s="1"/>
      <c r="G93" s="1"/>
      <c r="H93" s="1"/>
      <c r="M93" s="110"/>
      <c r="N93" s="6"/>
      <c r="O93" s="1"/>
      <c r="P93" s="1"/>
      <c r="Q93" s="1"/>
      <c r="R93" s="1"/>
      <c r="X93" s="6"/>
      <c r="Y93" s="1"/>
      <c r="Z93" s="1"/>
      <c r="AA93" s="1"/>
      <c r="AB93" s="1"/>
    </row>
    <row r="94" spans="2:28" x14ac:dyDescent="0.5">
      <c r="B94" s="6"/>
      <c r="C94" s="1"/>
      <c r="D94" s="1"/>
      <c r="E94" s="1"/>
      <c r="F94" s="1"/>
      <c r="G94" s="1"/>
      <c r="H94" s="1"/>
      <c r="M94" s="110"/>
      <c r="N94" s="6"/>
      <c r="O94" s="1"/>
      <c r="P94" s="1"/>
      <c r="Q94" s="1"/>
      <c r="R94" s="1"/>
      <c r="X94" s="6"/>
      <c r="Y94" s="1"/>
      <c r="Z94" s="1"/>
      <c r="AA94" s="1"/>
      <c r="AB94" s="1"/>
    </row>
    <row r="95" spans="2:28" x14ac:dyDescent="0.5">
      <c r="B95" s="6"/>
      <c r="C95" s="1"/>
      <c r="D95" s="1"/>
      <c r="E95" s="1"/>
      <c r="F95" s="1"/>
      <c r="G95" s="1"/>
      <c r="H95" s="1"/>
      <c r="M95" s="110"/>
      <c r="N95" s="6"/>
      <c r="O95" s="1"/>
      <c r="P95" s="1"/>
      <c r="Q95" s="1"/>
      <c r="R95" s="1"/>
      <c r="X95" s="6"/>
      <c r="Y95" s="1"/>
      <c r="Z95" s="1"/>
      <c r="AA95" s="1"/>
      <c r="AB95" s="1"/>
    </row>
    <row r="96" spans="2:28" x14ac:dyDescent="0.5">
      <c r="B96" s="6"/>
      <c r="C96" s="1"/>
      <c r="D96" s="1"/>
      <c r="E96" s="1"/>
      <c r="F96" s="1"/>
      <c r="G96" s="1"/>
      <c r="H96" s="1"/>
      <c r="M96" s="110"/>
      <c r="N96" s="6"/>
      <c r="O96" s="1"/>
      <c r="P96" s="1"/>
      <c r="Q96" s="1"/>
      <c r="R96" s="1"/>
      <c r="X96" s="6"/>
      <c r="Y96" s="1"/>
      <c r="Z96" s="1"/>
      <c r="AA96" s="1"/>
      <c r="AB96" s="1"/>
    </row>
    <row r="97" spans="2:28" x14ac:dyDescent="0.5">
      <c r="B97" s="6"/>
      <c r="C97" s="1"/>
      <c r="D97" s="1"/>
      <c r="E97" s="1"/>
      <c r="F97" s="1"/>
      <c r="G97" s="1"/>
      <c r="H97" s="1"/>
      <c r="M97" s="110"/>
      <c r="N97" s="6"/>
      <c r="O97" s="1"/>
      <c r="P97" s="1"/>
      <c r="Q97" s="1"/>
      <c r="R97" s="1"/>
      <c r="X97" s="6"/>
      <c r="Y97" s="1"/>
      <c r="Z97" s="1"/>
      <c r="AA97" s="1"/>
      <c r="AB97" s="1"/>
    </row>
    <row r="98" spans="2:28" x14ac:dyDescent="0.5">
      <c r="B98" s="6"/>
      <c r="C98" s="1"/>
      <c r="D98" s="1"/>
      <c r="E98" s="1"/>
      <c r="F98" s="1"/>
      <c r="G98" s="1"/>
      <c r="H98" s="1"/>
      <c r="M98" s="110"/>
      <c r="N98" s="6"/>
      <c r="O98" s="1"/>
      <c r="P98" s="1"/>
      <c r="Q98" s="1"/>
      <c r="R98" s="1"/>
      <c r="X98" s="6"/>
      <c r="Y98" s="1"/>
      <c r="Z98" s="1"/>
      <c r="AA98" s="1"/>
      <c r="AB98" s="1"/>
    </row>
    <row r="99" spans="2:28" x14ac:dyDescent="0.5">
      <c r="B99" s="6"/>
      <c r="C99" s="1"/>
      <c r="D99" s="1"/>
      <c r="E99" s="1"/>
      <c r="F99" s="1"/>
      <c r="G99" s="1"/>
      <c r="H99" s="1"/>
      <c r="M99" s="110"/>
      <c r="N99" s="6"/>
      <c r="O99" s="1"/>
      <c r="P99" s="1"/>
      <c r="Q99" s="1"/>
      <c r="R99" s="1"/>
      <c r="X99" s="6"/>
      <c r="Y99" s="1"/>
      <c r="Z99" s="1"/>
      <c r="AA99" s="1"/>
      <c r="AB99" s="1"/>
    </row>
    <row r="100" spans="2:28" x14ac:dyDescent="0.5">
      <c r="B100" s="6"/>
      <c r="C100" s="1"/>
      <c r="D100" s="1"/>
      <c r="E100" s="1"/>
      <c r="F100" s="1"/>
      <c r="G100" s="1"/>
      <c r="H100" s="1"/>
      <c r="M100" s="110"/>
      <c r="N100" s="6"/>
      <c r="O100" s="1"/>
      <c r="P100" s="1"/>
      <c r="Q100" s="1"/>
      <c r="R100" s="1"/>
      <c r="X100" s="6"/>
      <c r="Y100" s="1"/>
      <c r="Z100" s="1"/>
      <c r="AA100" s="1"/>
      <c r="AB100" s="1"/>
    </row>
    <row r="101" spans="2:28" x14ac:dyDescent="0.5">
      <c r="B101" s="6"/>
      <c r="C101" s="1"/>
      <c r="D101" s="1"/>
      <c r="E101" s="1"/>
      <c r="F101" s="1"/>
      <c r="G101" s="1"/>
      <c r="H101" s="1"/>
      <c r="M101" s="110"/>
      <c r="N101" s="6"/>
      <c r="O101" s="1"/>
      <c r="P101" s="1"/>
      <c r="Q101" s="1"/>
      <c r="R101" s="1"/>
      <c r="X101" s="6"/>
      <c r="Y101" s="1"/>
      <c r="Z101" s="1"/>
      <c r="AA101" s="1"/>
      <c r="AB101" s="1"/>
    </row>
    <row r="102" spans="2:28" x14ac:dyDescent="0.5">
      <c r="B102" s="6"/>
      <c r="C102" s="1"/>
      <c r="D102" s="1"/>
      <c r="E102" s="1"/>
      <c r="F102" s="1"/>
      <c r="G102" s="1"/>
      <c r="H102" s="1"/>
      <c r="M102" s="110"/>
      <c r="N102" s="6"/>
      <c r="O102" s="1"/>
      <c r="P102" s="1"/>
      <c r="Q102" s="1"/>
      <c r="R102" s="1"/>
      <c r="X102" s="6"/>
      <c r="Y102" s="1"/>
      <c r="Z102" s="1"/>
      <c r="AA102" s="1"/>
      <c r="AB102" s="1"/>
    </row>
    <row r="103" spans="2:28" x14ac:dyDescent="0.5">
      <c r="B103" s="6"/>
      <c r="C103" s="1"/>
      <c r="D103" s="1"/>
      <c r="E103" s="1"/>
      <c r="F103" s="1"/>
      <c r="G103" s="1"/>
      <c r="H103" s="1"/>
      <c r="M103" s="110"/>
      <c r="N103" s="6"/>
      <c r="O103" s="1"/>
      <c r="P103" s="1"/>
      <c r="Q103" s="1"/>
      <c r="R103" s="1"/>
      <c r="X103" s="6"/>
      <c r="Y103" s="1"/>
      <c r="Z103" s="1"/>
      <c r="AA103" s="1"/>
      <c r="AB103" s="1"/>
    </row>
    <row r="104" spans="2:28" x14ac:dyDescent="0.5">
      <c r="B104" s="6"/>
      <c r="C104" s="1"/>
      <c r="D104" s="1"/>
      <c r="E104" s="1"/>
      <c r="F104" s="1"/>
      <c r="G104" s="1"/>
      <c r="H104" s="1"/>
      <c r="M104" s="110"/>
      <c r="N104" s="6"/>
      <c r="O104" s="1"/>
      <c r="P104" s="1"/>
      <c r="Q104" s="1"/>
      <c r="R104" s="1"/>
      <c r="X104" s="6"/>
      <c r="Y104" s="1"/>
      <c r="Z104" s="1"/>
      <c r="AA104" s="1"/>
      <c r="AB104" s="1"/>
    </row>
    <row r="105" spans="2:28" x14ac:dyDescent="0.5">
      <c r="B105" s="6"/>
      <c r="C105" s="1"/>
      <c r="D105" s="1"/>
      <c r="E105" s="1"/>
      <c r="F105" s="1"/>
      <c r="G105" s="1"/>
      <c r="H105" s="1"/>
      <c r="M105" s="110"/>
      <c r="N105" s="6"/>
      <c r="O105" s="1"/>
      <c r="P105" s="1"/>
      <c r="Q105" s="1"/>
      <c r="R105" s="1"/>
      <c r="X105" s="6"/>
      <c r="Y105" s="1"/>
      <c r="Z105" s="1"/>
      <c r="AA105" s="1"/>
      <c r="AB105" s="1"/>
    </row>
    <row r="106" spans="2:28" x14ac:dyDescent="0.5">
      <c r="B106" s="6"/>
      <c r="C106" s="1"/>
      <c r="D106" s="1"/>
      <c r="E106" s="1"/>
      <c r="F106" s="1"/>
      <c r="G106" s="1"/>
      <c r="H106" s="1"/>
      <c r="M106" s="110"/>
      <c r="N106" s="6"/>
      <c r="O106" s="1"/>
      <c r="P106" s="1"/>
      <c r="Q106" s="1"/>
      <c r="R106" s="1"/>
      <c r="X106" s="6"/>
      <c r="Y106" s="1"/>
      <c r="Z106" s="1"/>
      <c r="AA106" s="1"/>
      <c r="AB106" s="1"/>
    </row>
    <row r="107" spans="2:28" x14ac:dyDescent="0.5">
      <c r="B107" s="6"/>
      <c r="C107" s="1"/>
      <c r="D107" s="1"/>
      <c r="E107" s="1"/>
      <c r="F107" s="1"/>
      <c r="G107" s="1"/>
      <c r="H107" s="1"/>
      <c r="M107" s="110"/>
      <c r="N107" s="6"/>
      <c r="O107" s="1"/>
      <c r="P107" s="1"/>
      <c r="Q107" s="1"/>
      <c r="R107" s="1"/>
      <c r="X107" s="6"/>
      <c r="Y107" s="1"/>
      <c r="Z107" s="1"/>
      <c r="AA107" s="1"/>
      <c r="AB107" s="1"/>
    </row>
    <row r="108" spans="2:28" x14ac:dyDescent="0.5">
      <c r="B108" s="6"/>
      <c r="C108" s="1"/>
      <c r="D108" s="1"/>
      <c r="E108" s="1"/>
      <c r="F108" s="1"/>
      <c r="G108" s="1"/>
      <c r="H108" s="1"/>
      <c r="M108" s="110"/>
      <c r="N108" s="6"/>
      <c r="O108" s="1"/>
      <c r="P108" s="1"/>
      <c r="Q108" s="1"/>
      <c r="R108" s="1"/>
      <c r="X108" s="6"/>
      <c r="Y108" s="1"/>
      <c r="Z108" s="1"/>
      <c r="AA108" s="1"/>
      <c r="AB108" s="1"/>
    </row>
    <row r="109" spans="2:28" x14ac:dyDescent="0.5">
      <c r="B109" s="6"/>
      <c r="C109" s="1"/>
      <c r="D109" s="1"/>
      <c r="E109" s="1"/>
      <c r="F109" s="1"/>
      <c r="G109" s="1"/>
      <c r="H109" s="1"/>
      <c r="M109" s="110"/>
      <c r="N109" s="6"/>
      <c r="O109" s="1"/>
      <c r="P109" s="1"/>
      <c r="Q109" s="1"/>
      <c r="R109" s="1"/>
      <c r="X109" s="6"/>
      <c r="Y109" s="1"/>
      <c r="Z109" s="1"/>
      <c r="AA109" s="1"/>
      <c r="AB109" s="1"/>
    </row>
    <row r="110" spans="2:28" x14ac:dyDescent="0.5">
      <c r="B110" s="6"/>
      <c r="C110" s="1"/>
      <c r="D110" s="1"/>
      <c r="E110" s="1"/>
      <c r="F110" s="1"/>
      <c r="G110" s="1"/>
      <c r="H110" s="1"/>
      <c r="M110" s="110"/>
      <c r="N110" s="6"/>
      <c r="O110" s="1"/>
      <c r="P110" s="1"/>
      <c r="Q110" s="1"/>
      <c r="R110" s="1"/>
      <c r="X110" s="6"/>
      <c r="Y110" s="1"/>
      <c r="Z110" s="1"/>
      <c r="AA110" s="1"/>
      <c r="AB110" s="1"/>
    </row>
    <row r="111" spans="2:28" x14ac:dyDescent="0.5">
      <c r="B111" s="6"/>
      <c r="C111" s="1"/>
      <c r="D111" s="1"/>
      <c r="E111" s="1"/>
      <c r="F111" s="1"/>
      <c r="G111" s="1"/>
      <c r="H111" s="1"/>
      <c r="M111" s="110"/>
      <c r="N111" s="6"/>
      <c r="O111" s="1"/>
      <c r="P111" s="1"/>
      <c r="Q111" s="1"/>
      <c r="R111" s="1"/>
      <c r="X111" s="6"/>
      <c r="Y111" s="1"/>
      <c r="Z111" s="1"/>
      <c r="AA111" s="1"/>
      <c r="AB111" s="1"/>
    </row>
    <row r="112" spans="2:28" x14ac:dyDescent="0.5">
      <c r="B112" s="6"/>
      <c r="C112" s="1"/>
      <c r="D112" s="1"/>
      <c r="E112" s="1"/>
      <c r="F112" s="1"/>
      <c r="G112" s="1"/>
      <c r="H112" s="1"/>
      <c r="M112" s="110"/>
      <c r="N112" s="6"/>
      <c r="O112" s="1"/>
      <c r="P112" s="1"/>
      <c r="Q112" s="1"/>
      <c r="R112" s="1"/>
      <c r="X112" s="6"/>
      <c r="Y112" s="1"/>
      <c r="Z112" s="1"/>
      <c r="AA112" s="1"/>
      <c r="AB112" s="1"/>
    </row>
    <row r="113" spans="2:28" x14ac:dyDescent="0.5">
      <c r="B113" s="6"/>
      <c r="C113" s="1"/>
      <c r="D113" s="1"/>
      <c r="E113" s="1"/>
      <c r="F113" s="1"/>
      <c r="G113" s="1"/>
      <c r="H113" s="1"/>
      <c r="M113" s="110"/>
      <c r="N113" s="6"/>
      <c r="O113" s="1"/>
      <c r="P113" s="1"/>
      <c r="Q113" s="1"/>
      <c r="R113" s="1"/>
      <c r="X113" s="6"/>
      <c r="Y113" s="1"/>
      <c r="Z113" s="1"/>
      <c r="AA113" s="1"/>
      <c r="AB113" s="1"/>
    </row>
    <row r="114" spans="2:28" x14ac:dyDescent="0.5">
      <c r="B114" s="6"/>
      <c r="C114" s="1"/>
      <c r="D114" s="1"/>
      <c r="E114" s="1"/>
      <c r="F114" s="1"/>
      <c r="G114" s="1"/>
      <c r="H114" s="1"/>
      <c r="M114" s="110"/>
      <c r="N114" s="6"/>
      <c r="O114" s="1"/>
      <c r="P114" s="1"/>
      <c r="Q114" s="1"/>
      <c r="R114" s="1"/>
      <c r="X114" s="6"/>
      <c r="Y114" s="1"/>
      <c r="Z114" s="1"/>
      <c r="AA114" s="1"/>
      <c r="AB114" s="1"/>
    </row>
    <row r="115" spans="2:28" x14ac:dyDescent="0.5">
      <c r="B115" s="6"/>
      <c r="C115" s="1"/>
      <c r="D115" s="1"/>
      <c r="E115" s="1"/>
      <c r="F115" s="1"/>
      <c r="G115" s="1"/>
      <c r="H115" s="1"/>
      <c r="M115" s="110"/>
      <c r="N115" s="6"/>
      <c r="O115" s="1"/>
      <c r="P115" s="1"/>
      <c r="Q115" s="1"/>
      <c r="R115" s="1"/>
      <c r="X115" s="6"/>
      <c r="Y115" s="1"/>
      <c r="Z115" s="1"/>
      <c r="AA115" s="1"/>
      <c r="AB115" s="1"/>
    </row>
    <row r="116" spans="2:28" x14ac:dyDescent="0.5">
      <c r="B116" s="6"/>
      <c r="C116" s="1"/>
      <c r="D116" s="1"/>
      <c r="E116" s="1"/>
      <c r="F116" s="1"/>
      <c r="G116" s="1"/>
      <c r="H116" s="1"/>
      <c r="M116" s="110"/>
      <c r="N116" s="6"/>
      <c r="O116" s="1"/>
      <c r="P116" s="1"/>
      <c r="Q116" s="1"/>
      <c r="R116" s="1"/>
      <c r="X116" s="6"/>
      <c r="Y116" s="1"/>
      <c r="Z116" s="1"/>
      <c r="AA116" s="1"/>
      <c r="AB116" s="1"/>
    </row>
    <row r="117" spans="2:28" x14ac:dyDescent="0.5">
      <c r="B117" s="6"/>
      <c r="C117" s="1"/>
      <c r="D117" s="1"/>
      <c r="E117" s="1"/>
      <c r="F117" s="1"/>
      <c r="G117" s="1"/>
      <c r="H117" s="1"/>
      <c r="M117" s="110"/>
      <c r="N117" s="6"/>
      <c r="O117" s="1"/>
      <c r="P117" s="1"/>
      <c r="Q117" s="1"/>
      <c r="R117" s="1"/>
      <c r="X117" s="6"/>
      <c r="Y117" s="1"/>
      <c r="Z117" s="1"/>
      <c r="AA117" s="1"/>
      <c r="AB117" s="1"/>
    </row>
    <row r="118" spans="2:28" x14ac:dyDescent="0.5">
      <c r="B118" s="6"/>
      <c r="C118" s="1"/>
      <c r="D118" s="1"/>
      <c r="E118" s="1"/>
      <c r="F118" s="1"/>
      <c r="G118" s="1"/>
      <c r="H118" s="1"/>
      <c r="M118" s="110"/>
      <c r="N118" s="6"/>
      <c r="O118" s="1"/>
      <c r="P118" s="1"/>
      <c r="Q118" s="1"/>
      <c r="R118" s="1"/>
      <c r="X118" s="6"/>
      <c r="Y118" s="1"/>
      <c r="Z118" s="1"/>
      <c r="AA118" s="1"/>
      <c r="AB118" s="1"/>
    </row>
    <row r="119" spans="2:28" x14ac:dyDescent="0.5">
      <c r="B119" s="6"/>
      <c r="C119" s="1"/>
      <c r="D119" s="1"/>
      <c r="E119" s="1"/>
      <c r="F119" s="1"/>
      <c r="G119" s="1"/>
      <c r="H119" s="1"/>
      <c r="M119" s="110"/>
      <c r="N119" s="6"/>
      <c r="O119" s="1"/>
      <c r="P119" s="1"/>
      <c r="Q119" s="1"/>
      <c r="R119" s="1"/>
      <c r="X119" s="6"/>
      <c r="Y119" s="1"/>
      <c r="Z119" s="1"/>
      <c r="AA119" s="1"/>
      <c r="AB119" s="1"/>
    </row>
    <row r="120" spans="2:28" x14ac:dyDescent="0.5">
      <c r="B120" s="6"/>
      <c r="C120" s="1"/>
      <c r="D120" s="1"/>
      <c r="E120" s="1"/>
      <c r="F120" s="1"/>
      <c r="G120" s="1"/>
      <c r="H120" s="1"/>
      <c r="M120" s="110"/>
      <c r="N120" s="6"/>
      <c r="O120" s="1"/>
      <c r="P120" s="1"/>
      <c r="Q120" s="1"/>
      <c r="R120" s="1"/>
      <c r="X120" s="6"/>
      <c r="Y120" s="1"/>
      <c r="Z120" s="1"/>
      <c r="AA120" s="1"/>
      <c r="AB120" s="1"/>
    </row>
    <row r="121" spans="2:28" x14ac:dyDescent="0.5">
      <c r="B121" s="6"/>
      <c r="C121" s="1"/>
      <c r="D121" s="1"/>
      <c r="E121" s="1"/>
      <c r="F121" s="1"/>
      <c r="G121" s="1"/>
      <c r="H121" s="1"/>
      <c r="M121" s="110"/>
      <c r="N121" s="6"/>
      <c r="O121" s="1"/>
      <c r="P121" s="1"/>
      <c r="Q121" s="1"/>
      <c r="R121" s="1"/>
      <c r="X121" s="6"/>
      <c r="Y121" s="1"/>
      <c r="Z121" s="1"/>
      <c r="AA121" s="1"/>
      <c r="AB121" s="1"/>
    </row>
    <row r="122" spans="2:28" x14ac:dyDescent="0.5">
      <c r="B122" s="6"/>
      <c r="C122" s="1"/>
      <c r="D122" s="1"/>
      <c r="E122" s="1"/>
      <c r="F122" s="1"/>
      <c r="G122" s="1"/>
      <c r="H122" s="1"/>
      <c r="M122" s="110"/>
      <c r="N122" s="6"/>
      <c r="O122" s="1"/>
      <c r="P122" s="1"/>
      <c r="Q122" s="1"/>
      <c r="R122" s="1"/>
      <c r="X122" s="6"/>
      <c r="Y122" s="1"/>
      <c r="Z122" s="1"/>
      <c r="AA122" s="1"/>
      <c r="AB122" s="1"/>
    </row>
    <row r="123" spans="2:28" x14ac:dyDescent="0.5">
      <c r="B123" s="6"/>
      <c r="C123" s="1"/>
      <c r="D123" s="1"/>
      <c r="E123" s="1"/>
      <c r="F123" s="1"/>
      <c r="G123" s="1"/>
      <c r="H123" s="1"/>
      <c r="M123" s="110"/>
      <c r="N123" s="6"/>
      <c r="O123" s="1"/>
      <c r="P123" s="1"/>
      <c r="Q123" s="1"/>
      <c r="R123" s="1"/>
      <c r="X123" s="6"/>
      <c r="Y123" s="1"/>
      <c r="Z123" s="1"/>
      <c r="AA123" s="1"/>
      <c r="AB123" s="1"/>
    </row>
    <row r="124" spans="2:28" x14ac:dyDescent="0.5">
      <c r="B124" s="6"/>
      <c r="C124" s="1"/>
      <c r="D124" s="1"/>
      <c r="E124" s="1"/>
      <c r="F124" s="1"/>
      <c r="G124" s="1"/>
      <c r="H124" s="1"/>
      <c r="M124" s="110"/>
      <c r="N124" s="6"/>
      <c r="O124" s="1"/>
      <c r="P124" s="1"/>
      <c r="Q124" s="1"/>
      <c r="R124" s="1"/>
      <c r="X124" s="6"/>
      <c r="Y124" s="1"/>
      <c r="Z124" s="1"/>
      <c r="AA124" s="1"/>
      <c r="AB124" s="1"/>
    </row>
    <row r="125" spans="2:28" x14ac:dyDescent="0.5">
      <c r="B125" s="6"/>
      <c r="C125" s="1"/>
      <c r="D125" s="1"/>
      <c r="E125" s="1"/>
      <c r="F125" s="1"/>
      <c r="G125" s="1"/>
      <c r="H125" s="1"/>
      <c r="M125" s="110"/>
      <c r="N125" s="6"/>
      <c r="O125" s="1"/>
      <c r="P125" s="1"/>
      <c r="Q125" s="1"/>
      <c r="R125" s="1"/>
      <c r="X125" s="6"/>
      <c r="Y125" s="1"/>
      <c r="Z125" s="1"/>
      <c r="AA125" s="1"/>
      <c r="AB125" s="1"/>
    </row>
    <row r="126" spans="2:28" x14ac:dyDescent="0.5">
      <c r="B126" s="6"/>
      <c r="C126" s="1"/>
      <c r="D126" s="1"/>
      <c r="E126" s="1"/>
      <c r="F126" s="1"/>
      <c r="G126" s="1"/>
      <c r="H126" s="1"/>
      <c r="M126" s="110"/>
      <c r="N126" s="6"/>
      <c r="O126" s="1"/>
      <c r="P126" s="1"/>
      <c r="Q126" s="1"/>
      <c r="R126" s="1"/>
      <c r="X126" s="6"/>
      <c r="Y126" s="1"/>
      <c r="Z126" s="1"/>
      <c r="AA126" s="1"/>
      <c r="AB126" s="1"/>
    </row>
    <row r="127" spans="2:28" x14ac:dyDescent="0.5">
      <c r="B127" s="6"/>
      <c r="C127" s="1"/>
      <c r="D127" s="1"/>
      <c r="E127" s="1"/>
      <c r="F127" s="1"/>
      <c r="G127" s="1"/>
      <c r="H127" s="1"/>
      <c r="M127" s="110"/>
      <c r="N127" s="6"/>
      <c r="O127" s="1"/>
      <c r="P127" s="1"/>
      <c r="Q127" s="1"/>
      <c r="R127" s="1"/>
      <c r="X127" s="6"/>
      <c r="Y127" s="1"/>
      <c r="Z127" s="1"/>
      <c r="AA127" s="1"/>
      <c r="AB127" s="1"/>
    </row>
    <row r="128" spans="2:28" x14ac:dyDescent="0.5">
      <c r="B128" s="6"/>
      <c r="C128" s="1"/>
      <c r="D128" s="1"/>
      <c r="E128" s="1"/>
      <c r="F128" s="1"/>
      <c r="G128" s="1"/>
      <c r="H128" s="1"/>
      <c r="M128" s="110"/>
      <c r="N128" s="6"/>
      <c r="O128" s="1"/>
      <c r="P128" s="1"/>
      <c r="Q128" s="1"/>
      <c r="R128" s="1"/>
      <c r="X128" s="6"/>
      <c r="Y128" s="1"/>
      <c r="Z128" s="1"/>
      <c r="AA128" s="1"/>
      <c r="AB128" s="1"/>
    </row>
    <row r="129" spans="2:28" x14ac:dyDescent="0.5">
      <c r="B129" s="6"/>
      <c r="C129" s="1"/>
      <c r="D129" s="1"/>
      <c r="E129" s="1"/>
      <c r="F129" s="1"/>
      <c r="G129" s="1"/>
      <c r="H129" s="1"/>
      <c r="M129" s="110"/>
      <c r="N129" s="6"/>
      <c r="O129" s="1"/>
      <c r="P129" s="1"/>
      <c r="Q129" s="1"/>
      <c r="R129" s="1"/>
      <c r="X129" s="6"/>
      <c r="Y129" s="1"/>
      <c r="Z129" s="1"/>
      <c r="AA129" s="1"/>
      <c r="AB129" s="1"/>
    </row>
    <row r="130" spans="2:28" x14ac:dyDescent="0.5">
      <c r="B130" s="6"/>
      <c r="C130" s="1"/>
      <c r="D130" s="1"/>
      <c r="E130" s="1"/>
      <c r="F130" s="1"/>
      <c r="G130" s="1"/>
      <c r="H130" s="1"/>
      <c r="M130" s="110"/>
      <c r="N130" s="6"/>
      <c r="O130" s="1"/>
      <c r="P130" s="1"/>
      <c r="Q130" s="1"/>
      <c r="R130" s="1"/>
      <c r="X130" s="6"/>
      <c r="Y130" s="1"/>
      <c r="Z130" s="1"/>
      <c r="AA130" s="1"/>
      <c r="AB130" s="1"/>
    </row>
    <row r="131" spans="2:28" x14ac:dyDescent="0.5">
      <c r="B131" s="6"/>
      <c r="C131" s="1"/>
      <c r="D131" s="1"/>
      <c r="E131" s="1"/>
      <c r="F131" s="1"/>
      <c r="G131" s="1"/>
      <c r="H131" s="1"/>
      <c r="M131" s="110"/>
      <c r="N131" s="6"/>
      <c r="O131" s="1"/>
      <c r="P131" s="1"/>
      <c r="Q131" s="1"/>
      <c r="R131" s="1"/>
      <c r="X131" s="6"/>
      <c r="Y131" s="1"/>
      <c r="Z131" s="1"/>
      <c r="AA131" s="1"/>
      <c r="AB131" s="1"/>
    </row>
    <row r="132" spans="2:28" x14ac:dyDescent="0.5">
      <c r="B132" s="6"/>
      <c r="C132" s="1"/>
      <c r="D132" s="1"/>
      <c r="E132" s="1"/>
      <c r="F132" s="1"/>
      <c r="G132" s="1"/>
      <c r="H132" s="1"/>
      <c r="M132" s="110"/>
      <c r="N132" s="6"/>
      <c r="O132" s="1"/>
      <c r="P132" s="1"/>
      <c r="Q132" s="1"/>
      <c r="R132" s="1"/>
      <c r="X132" s="6"/>
      <c r="Y132" s="1"/>
      <c r="Z132" s="1"/>
      <c r="AA132" s="1"/>
      <c r="AB132" s="1"/>
    </row>
    <row r="133" spans="2:28" x14ac:dyDescent="0.5">
      <c r="B133" s="6"/>
      <c r="C133" s="1"/>
      <c r="D133" s="1"/>
      <c r="E133" s="1"/>
      <c r="F133" s="1"/>
      <c r="G133" s="1"/>
      <c r="H133" s="1"/>
      <c r="M133" s="110"/>
      <c r="N133" s="6"/>
      <c r="O133" s="1"/>
      <c r="P133" s="1"/>
      <c r="Q133" s="1"/>
      <c r="R133" s="1"/>
      <c r="X133" s="6"/>
      <c r="Y133" s="1"/>
      <c r="Z133" s="1"/>
      <c r="AA133" s="1"/>
      <c r="AB133" s="1"/>
    </row>
    <row r="134" spans="2:28" x14ac:dyDescent="0.5">
      <c r="B134" s="6"/>
      <c r="C134" s="1"/>
      <c r="D134" s="1"/>
      <c r="E134" s="1"/>
      <c r="F134" s="1"/>
      <c r="G134" s="1"/>
      <c r="H134" s="1"/>
      <c r="M134" s="110"/>
      <c r="N134" s="6"/>
      <c r="O134" s="1"/>
      <c r="P134" s="1"/>
      <c r="Q134" s="1"/>
      <c r="R134" s="1"/>
      <c r="X134" s="6"/>
      <c r="Y134" s="1"/>
      <c r="Z134" s="1"/>
      <c r="AA134" s="1"/>
      <c r="AB134" s="1"/>
    </row>
    <row r="135" spans="2:28" x14ac:dyDescent="0.5">
      <c r="B135" s="6"/>
      <c r="C135" s="1"/>
      <c r="D135" s="1"/>
      <c r="E135" s="1"/>
      <c r="F135" s="1"/>
      <c r="G135" s="1"/>
      <c r="H135" s="1"/>
      <c r="M135" s="110"/>
      <c r="N135" s="6"/>
      <c r="O135" s="1"/>
      <c r="P135" s="1"/>
      <c r="Q135" s="1"/>
      <c r="R135" s="1"/>
      <c r="X135" s="6"/>
      <c r="Y135" s="1"/>
      <c r="Z135" s="1"/>
      <c r="AA135" s="1"/>
      <c r="AB135" s="1"/>
    </row>
    <row r="136" spans="2:28" x14ac:dyDescent="0.5">
      <c r="B136" s="6"/>
      <c r="C136" s="1"/>
      <c r="D136" s="1"/>
      <c r="E136" s="1"/>
      <c r="F136" s="1"/>
      <c r="G136" s="1"/>
      <c r="H136" s="1"/>
      <c r="M136" s="110"/>
      <c r="N136" s="6"/>
      <c r="O136" s="1"/>
      <c r="P136" s="1"/>
      <c r="Q136" s="1"/>
      <c r="R136" s="1"/>
      <c r="X136" s="6"/>
      <c r="Y136" s="1"/>
      <c r="Z136" s="1"/>
      <c r="AA136" s="1"/>
      <c r="AB136" s="1"/>
    </row>
    <row r="137" spans="2:28" x14ac:dyDescent="0.5">
      <c r="B137" s="6"/>
      <c r="C137" s="1"/>
      <c r="D137" s="1"/>
      <c r="E137" s="1"/>
      <c r="F137" s="1"/>
      <c r="G137" s="1"/>
      <c r="H137" s="1"/>
      <c r="M137" s="110"/>
      <c r="N137" s="6"/>
      <c r="O137" s="1"/>
      <c r="P137" s="1"/>
      <c r="Q137" s="1"/>
      <c r="R137" s="1"/>
      <c r="X137" s="6"/>
      <c r="Y137" s="1"/>
      <c r="Z137" s="1"/>
      <c r="AA137" s="1"/>
      <c r="AB137" s="1"/>
    </row>
    <row r="138" spans="2:28" x14ac:dyDescent="0.5">
      <c r="B138" s="6"/>
      <c r="C138" s="1"/>
      <c r="D138" s="1"/>
      <c r="E138" s="1"/>
      <c r="F138" s="1"/>
      <c r="G138" s="1"/>
      <c r="H138" s="1"/>
      <c r="M138" s="110"/>
      <c r="N138" s="6"/>
      <c r="O138" s="1"/>
      <c r="P138" s="1"/>
      <c r="Q138" s="1"/>
      <c r="R138" s="1"/>
      <c r="X138" s="6"/>
      <c r="Y138" s="1"/>
      <c r="Z138" s="1"/>
      <c r="AA138" s="1"/>
      <c r="AB138" s="1"/>
    </row>
    <row r="139" spans="2:28" x14ac:dyDescent="0.5">
      <c r="B139" s="6"/>
      <c r="C139" s="1"/>
      <c r="D139" s="1"/>
      <c r="E139" s="1"/>
      <c r="F139" s="1"/>
      <c r="G139" s="1"/>
      <c r="H139" s="1"/>
      <c r="M139" s="110"/>
      <c r="N139" s="6"/>
      <c r="O139" s="1"/>
      <c r="P139" s="1"/>
      <c r="Q139" s="1"/>
      <c r="R139" s="1"/>
      <c r="X139" s="6"/>
      <c r="Y139" s="1"/>
      <c r="Z139" s="1"/>
      <c r="AA139" s="1"/>
      <c r="AB139" s="1"/>
    </row>
    <row r="140" spans="2:28" x14ac:dyDescent="0.5">
      <c r="B140" s="6"/>
      <c r="C140" s="1"/>
      <c r="D140" s="1"/>
      <c r="E140" s="1"/>
      <c r="F140" s="1"/>
      <c r="G140" s="1"/>
      <c r="H140" s="1"/>
      <c r="M140" s="110"/>
      <c r="N140" s="6"/>
      <c r="O140" s="1"/>
      <c r="P140" s="1"/>
      <c r="Q140" s="1"/>
      <c r="R140" s="1"/>
      <c r="X140" s="6"/>
      <c r="Y140" s="1"/>
      <c r="Z140" s="1"/>
      <c r="AA140" s="1"/>
      <c r="AB140" s="1"/>
    </row>
    <row r="141" spans="2:28" x14ac:dyDescent="0.5">
      <c r="B141" s="6"/>
      <c r="C141" s="1"/>
      <c r="D141" s="1"/>
      <c r="E141" s="1"/>
      <c r="F141" s="1"/>
      <c r="G141" s="1"/>
      <c r="H141" s="1"/>
      <c r="M141" s="110"/>
      <c r="N141" s="6"/>
      <c r="O141" s="1"/>
      <c r="P141" s="1"/>
      <c r="Q141" s="1"/>
      <c r="R141" s="1"/>
      <c r="X141" s="6"/>
      <c r="Y141" s="1"/>
      <c r="Z141" s="1"/>
      <c r="AA141" s="1"/>
      <c r="AB141" s="1"/>
    </row>
    <row r="142" spans="2:28" x14ac:dyDescent="0.5">
      <c r="B142" s="6"/>
      <c r="C142" s="1"/>
      <c r="D142" s="1"/>
      <c r="E142" s="1"/>
      <c r="F142" s="1"/>
      <c r="G142" s="1"/>
      <c r="H142" s="1"/>
      <c r="M142" s="110"/>
      <c r="N142" s="6"/>
      <c r="O142" s="1"/>
      <c r="P142" s="1"/>
      <c r="Q142" s="1"/>
      <c r="R142" s="1"/>
      <c r="X142" s="6"/>
      <c r="Y142" s="1"/>
      <c r="Z142" s="1"/>
      <c r="AA142" s="1"/>
      <c r="AB142" s="1"/>
    </row>
    <row r="143" spans="2:28" x14ac:dyDescent="0.5">
      <c r="B143" s="6"/>
      <c r="C143" s="1"/>
      <c r="D143" s="1"/>
      <c r="E143" s="1"/>
      <c r="F143" s="1"/>
      <c r="G143" s="1"/>
      <c r="H143" s="1"/>
      <c r="M143" s="110"/>
      <c r="N143" s="6"/>
      <c r="O143" s="1"/>
      <c r="P143" s="1"/>
      <c r="Q143" s="1"/>
      <c r="R143" s="1"/>
      <c r="X143" s="6"/>
      <c r="Y143" s="1"/>
      <c r="Z143" s="1"/>
      <c r="AA143" s="1"/>
      <c r="AB143" s="1"/>
    </row>
    <row r="144" spans="2:28" x14ac:dyDescent="0.5">
      <c r="B144" s="6"/>
      <c r="C144" s="1"/>
      <c r="D144" s="1"/>
      <c r="E144" s="1"/>
      <c r="F144" s="1"/>
      <c r="G144" s="1"/>
      <c r="H144" s="1"/>
      <c r="M144" s="110"/>
      <c r="N144" s="6"/>
      <c r="O144" s="1"/>
      <c r="P144" s="1"/>
      <c r="Q144" s="1"/>
      <c r="R144" s="1"/>
      <c r="X144" s="6"/>
      <c r="Y144" s="1"/>
      <c r="Z144" s="1"/>
      <c r="AA144" s="1"/>
      <c r="AB144" s="1"/>
    </row>
    <row r="145" spans="2:28" x14ac:dyDescent="0.5">
      <c r="B145" s="6"/>
      <c r="C145" s="1"/>
      <c r="D145" s="1"/>
      <c r="E145" s="1"/>
      <c r="F145" s="1"/>
      <c r="G145" s="1"/>
      <c r="H145" s="1"/>
      <c r="M145" s="110"/>
      <c r="N145" s="6"/>
      <c r="O145" s="1"/>
      <c r="P145" s="1"/>
      <c r="Q145" s="1"/>
      <c r="R145" s="1"/>
      <c r="X145" s="6"/>
      <c r="Y145" s="1"/>
      <c r="Z145" s="1"/>
      <c r="AA145" s="1"/>
      <c r="AB145" s="1"/>
    </row>
    <row r="146" spans="2:28" x14ac:dyDescent="0.5">
      <c r="B146" s="6"/>
      <c r="C146" s="1"/>
      <c r="D146" s="1"/>
      <c r="E146" s="1"/>
      <c r="F146" s="1"/>
      <c r="G146" s="1"/>
      <c r="H146" s="1"/>
      <c r="M146" s="110"/>
      <c r="N146" s="6"/>
      <c r="O146" s="1"/>
      <c r="P146" s="1"/>
      <c r="Q146" s="1"/>
      <c r="R146" s="1"/>
      <c r="X146" s="6"/>
      <c r="Y146" s="1"/>
      <c r="Z146" s="1"/>
      <c r="AA146" s="1"/>
      <c r="AB146" s="1"/>
    </row>
    <row r="147" spans="2:28" x14ac:dyDescent="0.5">
      <c r="B147" s="6"/>
      <c r="C147" s="1"/>
      <c r="D147" s="1"/>
      <c r="E147" s="1"/>
      <c r="F147" s="1"/>
      <c r="G147" s="1"/>
      <c r="H147" s="1"/>
      <c r="M147" s="110"/>
      <c r="N147" s="6"/>
      <c r="O147" s="1"/>
      <c r="P147" s="1"/>
      <c r="Q147" s="1"/>
      <c r="R147" s="1"/>
      <c r="X147" s="6"/>
      <c r="Y147" s="1"/>
      <c r="Z147" s="1"/>
      <c r="AA147" s="1"/>
      <c r="AB147" s="1"/>
    </row>
    <row r="148" spans="2:28" x14ac:dyDescent="0.5">
      <c r="B148" s="6"/>
      <c r="C148" s="1"/>
      <c r="D148" s="1"/>
      <c r="E148" s="1"/>
      <c r="F148" s="1"/>
      <c r="G148" s="1"/>
      <c r="H148" s="1"/>
      <c r="M148" s="110"/>
      <c r="N148" s="6"/>
      <c r="O148" s="1"/>
      <c r="P148" s="1"/>
      <c r="Q148" s="1"/>
      <c r="R148" s="1"/>
      <c r="X148" s="6"/>
      <c r="Y148" s="1"/>
      <c r="Z148" s="1"/>
      <c r="AA148" s="1"/>
      <c r="AB148" s="1"/>
    </row>
    <row r="149" spans="2:28" x14ac:dyDescent="0.5">
      <c r="B149" s="6"/>
      <c r="C149" s="1"/>
      <c r="D149" s="1"/>
      <c r="E149" s="1"/>
      <c r="F149" s="1"/>
      <c r="G149" s="1"/>
      <c r="H149" s="1"/>
      <c r="M149" s="110"/>
      <c r="N149" s="6"/>
      <c r="O149" s="1"/>
      <c r="P149" s="1"/>
      <c r="Q149" s="1"/>
      <c r="R149" s="1"/>
      <c r="X149" s="6"/>
      <c r="Y149" s="1"/>
      <c r="Z149" s="1"/>
      <c r="AA149" s="1"/>
      <c r="AB149" s="1"/>
    </row>
    <row r="150" spans="2:28" x14ac:dyDescent="0.5">
      <c r="B150" s="6"/>
      <c r="C150" s="1"/>
      <c r="D150" s="1"/>
      <c r="E150" s="1"/>
      <c r="F150" s="1"/>
      <c r="G150" s="1"/>
      <c r="H150" s="1"/>
      <c r="M150" s="110"/>
      <c r="N150" s="6"/>
      <c r="O150" s="1"/>
      <c r="P150" s="1"/>
      <c r="Q150" s="1"/>
      <c r="R150" s="1"/>
      <c r="X150" s="6"/>
      <c r="Y150" s="1"/>
      <c r="Z150" s="1"/>
      <c r="AA150" s="1"/>
      <c r="AB150" s="1"/>
    </row>
    <row r="151" spans="2:28" x14ac:dyDescent="0.5">
      <c r="B151" s="6"/>
      <c r="C151" s="1"/>
      <c r="D151" s="1"/>
      <c r="E151" s="1"/>
      <c r="F151" s="1"/>
      <c r="G151" s="1"/>
      <c r="H151" s="1"/>
      <c r="M151" s="110"/>
      <c r="N151" s="6"/>
      <c r="O151" s="1"/>
      <c r="P151" s="1"/>
      <c r="Q151" s="1"/>
      <c r="R151" s="1"/>
      <c r="X151" s="6"/>
      <c r="Y151" s="1"/>
      <c r="Z151" s="1"/>
      <c r="AA151" s="1"/>
      <c r="AB151" s="1"/>
    </row>
    <row r="152" spans="2:28" x14ac:dyDescent="0.5">
      <c r="B152" s="6"/>
      <c r="C152" s="1"/>
      <c r="D152" s="1"/>
      <c r="E152" s="1"/>
      <c r="F152" s="1"/>
      <c r="G152" s="1"/>
      <c r="H152" s="1"/>
      <c r="M152" s="110"/>
      <c r="N152" s="6"/>
      <c r="O152" s="1"/>
      <c r="P152" s="1"/>
      <c r="Q152" s="1"/>
      <c r="R152" s="1"/>
      <c r="X152" s="6"/>
      <c r="Y152" s="1"/>
      <c r="Z152" s="1"/>
      <c r="AA152" s="1"/>
      <c r="AB152" s="1"/>
    </row>
    <row r="153" spans="2:28" x14ac:dyDescent="0.5">
      <c r="B153" s="6"/>
      <c r="C153" s="1"/>
      <c r="D153" s="1"/>
      <c r="E153" s="1"/>
      <c r="F153" s="1"/>
      <c r="G153" s="1"/>
      <c r="H153" s="1"/>
      <c r="M153" s="110"/>
      <c r="N153" s="6"/>
      <c r="O153" s="1"/>
      <c r="P153" s="1"/>
      <c r="Q153" s="1"/>
      <c r="R153" s="1"/>
      <c r="X153" s="6"/>
      <c r="Y153" s="1"/>
      <c r="Z153" s="1"/>
      <c r="AA153" s="1"/>
      <c r="AB153" s="1"/>
    </row>
    <row r="154" spans="2:28" x14ac:dyDescent="0.5">
      <c r="B154" s="6"/>
      <c r="C154" s="1"/>
      <c r="D154" s="1"/>
      <c r="E154" s="1"/>
      <c r="F154" s="1"/>
      <c r="G154" s="1"/>
      <c r="H154" s="1"/>
      <c r="M154" s="110"/>
      <c r="N154" s="6"/>
      <c r="O154" s="1"/>
      <c r="P154" s="1"/>
      <c r="Q154" s="1"/>
      <c r="R154" s="1"/>
      <c r="X154" s="6"/>
      <c r="Y154" s="1"/>
      <c r="Z154" s="1"/>
      <c r="AA154" s="1"/>
      <c r="AB154" s="1"/>
    </row>
    <row r="155" spans="2:28" x14ac:dyDescent="0.5">
      <c r="B155" s="6"/>
      <c r="C155" s="1"/>
      <c r="D155" s="1"/>
      <c r="E155" s="1"/>
      <c r="F155" s="1"/>
      <c r="G155" s="1"/>
      <c r="H155" s="1"/>
      <c r="M155" s="110"/>
      <c r="N155" s="6"/>
      <c r="O155" s="1"/>
      <c r="P155" s="1"/>
      <c r="Q155" s="1"/>
      <c r="R155" s="1"/>
      <c r="X155" s="6"/>
      <c r="Y155" s="1"/>
      <c r="Z155" s="1"/>
      <c r="AA155" s="1"/>
      <c r="AB155" s="1"/>
    </row>
    <row r="156" spans="2:28" x14ac:dyDescent="0.5">
      <c r="B156" s="6"/>
      <c r="C156" s="1"/>
      <c r="D156" s="1"/>
      <c r="E156" s="1"/>
      <c r="F156" s="1"/>
      <c r="G156" s="1"/>
      <c r="H156" s="1"/>
      <c r="M156" s="110"/>
      <c r="N156" s="6"/>
      <c r="O156" s="1"/>
      <c r="P156" s="1"/>
      <c r="Q156" s="1"/>
      <c r="R156" s="1"/>
      <c r="X156" s="6"/>
      <c r="Y156" s="1"/>
      <c r="Z156" s="1"/>
      <c r="AA156" s="1"/>
      <c r="AB156" s="1"/>
    </row>
    <row r="157" spans="2:28" x14ac:dyDescent="0.5">
      <c r="B157" s="6"/>
      <c r="C157" s="1"/>
      <c r="D157" s="1"/>
      <c r="E157" s="1"/>
      <c r="F157" s="1"/>
      <c r="G157" s="1"/>
      <c r="H157" s="1"/>
      <c r="M157" s="110"/>
      <c r="N157" s="6"/>
      <c r="O157" s="1"/>
      <c r="P157" s="1"/>
      <c r="Q157" s="1"/>
      <c r="R157" s="1"/>
      <c r="X157" s="6"/>
      <c r="Y157" s="1"/>
      <c r="Z157" s="1"/>
      <c r="AA157" s="1"/>
      <c r="AB157" s="1"/>
    </row>
    <row r="158" spans="2:28" x14ac:dyDescent="0.5">
      <c r="B158" s="6"/>
      <c r="C158" s="1"/>
      <c r="D158" s="1"/>
      <c r="E158" s="1"/>
      <c r="F158" s="1"/>
      <c r="G158" s="1"/>
      <c r="H158" s="1"/>
      <c r="M158" s="110"/>
      <c r="N158" s="6"/>
      <c r="O158" s="1"/>
      <c r="P158" s="1"/>
      <c r="Q158" s="1"/>
      <c r="R158" s="1"/>
      <c r="X158" s="6"/>
      <c r="Y158" s="1"/>
      <c r="Z158" s="1"/>
      <c r="AA158" s="1"/>
      <c r="AB158" s="1"/>
    </row>
    <row r="159" spans="2:28" x14ac:dyDescent="0.5">
      <c r="B159" s="6"/>
      <c r="C159" s="1"/>
      <c r="D159" s="1"/>
      <c r="E159" s="1"/>
      <c r="F159" s="1"/>
      <c r="G159" s="1"/>
      <c r="H159" s="1"/>
      <c r="M159" s="110"/>
      <c r="N159" s="6"/>
      <c r="O159" s="1"/>
      <c r="P159" s="1"/>
      <c r="Q159" s="1"/>
      <c r="R159" s="1"/>
      <c r="X159" s="6"/>
      <c r="Y159" s="1"/>
      <c r="Z159" s="1"/>
      <c r="AA159" s="1"/>
      <c r="AB159" s="1"/>
    </row>
    <row r="160" spans="2:28" x14ac:dyDescent="0.5">
      <c r="B160" s="6"/>
      <c r="C160" s="1"/>
      <c r="D160" s="1"/>
      <c r="E160" s="1"/>
      <c r="F160" s="1"/>
      <c r="G160" s="1"/>
      <c r="H160" s="1"/>
      <c r="M160" s="110"/>
      <c r="N160" s="6"/>
      <c r="O160" s="1"/>
      <c r="P160" s="1"/>
      <c r="Q160" s="1"/>
      <c r="R160" s="1"/>
      <c r="X160" s="6"/>
      <c r="Y160" s="1"/>
      <c r="Z160" s="1"/>
      <c r="AA160" s="1"/>
      <c r="AB160" s="1"/>
    </row>
    <row r="161" spans="2:28" x14ac:dyDescent="0.5">
      <c r="B161" s="6"/>
      <c r="C161" s="1"/>
      <c r="D161" s="1"/>
      <c r="E161" s="1"/>
      <c r="F161" s="1"/>
      <c r="G161" s="1"/>
      <c r="H161" s="1"/>
      <c r="M161" s="110"/>
      <c r="N161" s="6"/>
      <c r="O161" s="1"/>
      <c r="P161" s="1"/>
      <c r="Q161" s="1"/>
      <c r="R161" s="1"/>
      <c r="X161" s="6"/>
      <c r="Y161" s="1"/>
      <c r="Z161" s="1"/>
      <c r="AA161" s="1"/>
      <c r="AB161" s="1"/>
    </row>
    <row r="162" spans="2:28" x14ac:dyDescent="0.5">
      <c r="B162" s="6"/>
      <c r="C162" s="1"/>
      <c r="D162" s="1"/>
      <c r="E162" s="1"/>
      <c r="F162" s="1"/>
      <c r="G162" s="1"/>
      <c r="H162" s="1"/>
      <c r="M162" s="110"/>
      <c r="N162" s="6"/>
      <c r="O162" s="1"/>
      <c r="P162" s="1"/>
      <c r="Q162" s="1"/>
      <c r="R162" s="1"/>
      <c r="X162" s="6"/>
      <c r="Y162" s="1"/>
      <c r="Z162" s="1"/>
      <c r="AA162" s="1"/>
      <c r="AB162" s="1"/>
    </row>
    <row r="163" spans="2:28" x14ac:dyDescent="0.5">
      <c r="B163" s="6"/>
      <c r="C163" s="1"/>
      <c r="D163" s="1"/>
      <c r="E163" s="1"/>
      <c r="F163" s="1"/>
      <c r="G163" s="1"/>
      <c r="H163" s="1"/>
      <c r="M163" s="110"/>
      <c r="N163" s="6"/>
      <c r="O163" s="1"/>
      <c r="P163" s="1"/>
      <c r="Q163" s="1"/>
      <c r="R163" s="1"/>
      <c r="X163" s="6"/>
      <c r="Y163" s="1"/>
      <c r="Z163" s="1"/>
      <c r="AA163" s="1"/>
      <c r="AB163" s="1"/>
    </row>
    <row r="164" spans="2:28" x14ac:dyDescent="0.5">
      <c r="B164" s="6"/>
      <c r="C164" s="1"/>
      <c r="D164" s="1"/>
      <c r="E164" s="1"/>
      <c r="F164" s="1"/>
      <c r="G164" s="1"/>
      <c r="H164" s="1"/>
      <c r="M164" s="110"/>
      <c r="N164" s="6"/>
      <c r="O164" s="1"/>
      <c r="P164" s="1"/>
      <c r="Q164" s="1"/>
      <c r="R164" s="1"/>
      <c r="X164" s="6"/>
      <c r="Y164" s="1"/>
      <c r="Z164" s="1"/>
      <c r="AA164" s="1"/>
      <c r="AB164" s="1"/>
    </row>
    <row r="165" spans="2:28" x14ac:dyDescent="0.5">
      <c r="B165" s="6"/>
      <c r="C165" s="1"/>
      <c r="D165" s="1"/>
      <c r="E165" s="1"/>
      <c r="F165" s="1"/>
      <c r="G165" s="1"/>
      <c r="H165" s="1"/>
      <c r="M165" s="110"/>
      <c r="N165" s="6"/>
      <c r="O165" s="1"/>
      <c r="P165" s="1"/>
      <c r="Q165" s="1"/>
      <c r="R165" s="1"/>
      <c r="X165" s="6"/>
      <c r="Y165" s="1"/>
      <c r="Z165" s="1"/>
      <c r="AA165" s="1"/>
      <c r="AB165" s="1"/>
    </row>
    <row r="166" spans="2:28" x14ac:dyDescent="0.5">
      <c r="B166" s="6"/>
      <c r="C166" s="1"/>
      <c r="D166" s="1"/>
      <c r="E166" s="1"/>
      <c r="F166" s="1"/>
      <c r="G166" s="1"/>
      <c r="H166" s="1"/>
      <c r="M166" s="110"/>
      <c r="N166" s="6"/>
      <c r="O166" s="1"/>
      <c r="P166" s="1"/>
      <c r="Q166" s="1"/>
      <c r="R166" s="1"/>
      <c r="X166" s="6"/>
      <c r="Y166" s="1"/>
      <c r="Z166" s="1"/>
      <c r="AA166" s="1"/>
      <c r="AB166" s="1"/>
    </row>
    <row r="167" spans="2:28" x14ac:dyDescent="0.5">
      <c r="B167" s="6"/>
      <c r="C167" s="1"/>
      <c r="D167" s="1"/>
      <c r="E167" s="1"/>
      <c r="F167" s="1"/>
      <c r="G167" s="1"/>
      <c r="H167" s="1"/>
      <c r="M167" s="110"/>
      <c r="N167" s="6"/>
      <c r="O167" s="1"/>
      <c r="P167" s="1"/>
      <c r="Q167" s="1"/>
      <c r="R167" s="1"/>
      <c r="X167" s="6"/>
      <c r="Y167" s="1"/>
      <c r="Z167" s="1"/>
      <c r="AA167" s="1"/>
      <c r="AB167" s="1"/>
    </row>
    <row r="168" spans="2:28" x14ac:dyDescent="0.5">
      <c r="B168" s="6"/>
      <c r="C168" s="1"/>
      <c r="D168" s="1"/>
      <c r="E168" s="1"/>
      <c r="F168" s="1"/>
      <c r="G168" s="1"/>
      <c r="H168" s="1"/>
      <c r="M168" s="110"/>
      <c r="N168" s="6"/>
      <c r="O168" s="1"/>
      <c r="P168" s="1"/>
      <c r="Q168" s="1"/>
      <c r="R168" s="1"/>
      <c r="X168" s="6"/>
      <c r="Y168" s="1"/>
      <c r="Z168" s="1"/>
      <c r="AA168" s="1"/>
      <c r="AB168" s="1"/>
    </row>
    <row r="169" spans="2:28" x14ac:dyDescent="0.5">
      <c r="B169" s="6"/>
      <c r="C169" s="1"/>
      <c r="D169" s="1"/>
      <c r="E169" s="1"/>
      <c r="F169" s="1"/>
      <c r="G169" s="1"/>
      <c r="H169" s="1"/>
      <c r="M169" s="110"/>
      <c r="N169" s="6"/>
      <c r="O169" s="1"/>
      <c r="P169" s="1"/>
      <c r="Q169" s="1"/>
      <c r="R169" s="1"/>
      <c r="X169" s="6"/>
      <c r="Y169" s="1"/>
      <c r="Z169" s="1"/>
      <c r="AA169" s="1"/>
      <c r="AB169" s="1"/>
    </row>
    <row r="170" spans="2:28" x14ac:dyDescent="0.5">
      <c r="B170" s="6"/>
      <c r="C170" s="1"/>
      <c r="D170" s="1"/>
      <c r="E170" s="1"/>
      <c r="F170" s="1"/>
      <c r="G170" s="1"/>
      <c r="H170" s="1"/>
      <c r="M170" s="110"/>
      <c r="N170" s="6"/>
      <c r="O170" s="1"/>
      <c r="P170" s="1"/>
      <c r="Q170" s="1"/>
      <c r="R170" s="1"/>
      <c r="X170" s="6"/>
      <c r="Y170" s="1"/>
      <c r="Z170" s="1"/>
      <c r="AA170" s="1"/>
      <c r="AB170" s="1"/>
    </row>
    <row r="171" spans="2:28" x14ac:dyDescent="0.5">
      <c r="B171" s="6"/>
      <c r="C171" s="1"/>
      <c r="D171" s="1"/>
      <c r="E171" s="1"/>
      <c r="F171" s="1"/>
      <c r="G171" s="1"/>
      <c r="H171" s="1"/>
      <c r="M171" s="110"/>
      <c r="N171" s="6"/>
      <c r="O171" s="1"/>
      <c r="P171" s="1"/>
      <c r="Q171" s="1"/>
      <c r="R171" s="1"/>
      <c r="X171" s="6"/>
      <c r="Y171" s="1"/>
      <c r="Z171" s="1"/>
      <c r="AA171" s="1"/>
      <c r="AB171" s="1"/>
    </row>
    <row r="172" spans="2:28" x14ac:dyDescent="0.5">
      <c r="B172" s="6"/>
      <c r="C172" s="1"/>
      <c r="D172" s="1"/>
      <c r="E172" s="1"/>
      <c r="F172" s="1"/>
      <c r="G172" s="1"/>
      <c r="H172" s="1"/>
      <c r="M172" s="110"/>
      <c r="N172" s="6"/>
      <c r="O172" s="1"/>
      <c r="P172" s="1"/>
      <c r="Q172" s="1"/>
      <c r="R172" s="1"/>
      <c r="X172" s="6"/>
      <c r="Y172" s="1"/>
      <c r="Z172" s="1"/>
      <c r="AA172" s="1"/>
      <c r="AB172" s="1"/>
    </row>
    <row r="173" spans="2:28" x14ac:dyDescent="0.5">
      <c r="B173" s="6"/>
      <c r="C173" s="1"/>
      <c r="D173" s="1"/>
      <c r="E173" s="1"/>
      <c r="F173" s="1"/>
      <c r="G173" s="1"/>
      <c r="H173" s="1"/>
      <c r="M173" s="110"/>
      <c r="N173" s="6"/>
      <c r="O173" s="1"/>
      <c r="P173" s="1"/>
      <c r="Q173" s="1"/>
      <c r="R173" s="1"/>
      <c r="X173" s="6"/>
      <c r="Y173" s="1"/>
      <c r="Z173" s="1"/>
      <c r="AA173" s="1"/>
      <c r="AB173" s="1"/>
    </row>
    <row r="174" spans="2:28" x14ac:dyDescent="0.5">
      <c r="B174" s="6"/>
      <c r="C174" s="1"/>
      <c r="D174" s="1"/>
      <c r="E174" s="1"/>
      <c r="F174" s="1"/>
      <c r="G174" s="1"/>
      <c r="H174" s="1"/>
      <c r="M174" s="110"/>
      <c r="N174" s="6"/>
      <c r="O174" s="1"/>
      <c r="P174" s="1"/>
      <c r="Q174" s="1"/>
      <c r="R174" s="1"/>
      <c r="X174" s="6"/>
      <c r="Y174" s="1"/>
      <c r="Z174" s="1"/>
      <c r="AA174" s="1"/>
      <c r="AB174" s="1"/>
    </row>
    <row r="175" spans="2:28" x14ac:dyDescent="0.5">
      <c r="B175" s="6"/>
      <c r="C175" s="1"/>
      <c r="D175" s="1"/>
      <c r="E175" s="1"/>
      <c r="F175" s="1"/>
      <c r="G175" s="1"/>
      <c r="H175" s="1"/>
      <c r="M175" s="110"/>
      <c r="N175" s="6"/>
      <c r="O175" s="1"/>
      <c r="P175" s="1"/>
      <c r="Q175" s="1"/>
      <c r="R175" s="1"/>
      <c r="X175" s="6"/>
      <c r="Y175" s="1"/>
      <c r="Z175" s="1"/>
      <c r="AA175" s="1"/>
      <c r="AB175" s="1"/>
    </row>
    <row r="176" spans="2:28" x14ac:dyDescent="0.5">
      <c r="B176" s="6"/>
      <c r="C176" s="1"/>
      <c r="D176" s="1"/>
      <c r="E176" s="1"/>
      <c r="F176" s="1"/>
      <c r="G176" s="1"/>
      <c r="H176" s="1"/>
      <c r="M176" s="110"/>
      <c r="N176" s="6"/>
      <c r="O176" s="1"/>
      <c r="P176" s="1"/>
      <c r="Q176" s="1"/>
      <c r="R176" s="1"/>
      <c r="X176" s="6"/>
      <c r="Y176" s="1"/>
      <c r="Z176" s="1"/>
      <c r="AA176" s="1"/>
      <c r="AB176" s="1"/>
    </row>
    <row r="177" spans="2:28" x14ac:dyDescent="0.5">
      <c r="B177" s="6"/>
      <c r="C177" s="1"/>
      <c r="D177" s="1"/>
      <c r="E177" s="1"/>
      <c r="F177" s="1"/>
      <c r="G177" s="1"/>
      <c r="H177" s="1"/>
      <c r="M177" s="110"/>
      <c r="N177" s="6"/>
      <c r="O177" s="1"/>
      <c r="P177" s="1"/>
      <c r="Q177" s="1"/>
      <c r="R177" s="1"/>
      <c r="X177" s="6"/>
      <c r="Y177" s="1"/>
      <c r="Z177" s="1"/>
      <c r="AA177" s="1"/>
      <c r="AB177" s="1"/>
    </row>
    <row r="178" spans="2:28" x14ac:dyDescent="0.5">
      <c r="B178" s="6"/>
      <c r="C178" s="1"/>
      <c r="D178" s="1"/>
      <c r="E178" s="1"/>
      <c r="F178" s="1"/>
      <c r="G178" s="1"/>
      <c r="H178" s="1"/>
      <c r="M178" s="110"/>
      <c r="N178" s="6"/>
      <c r="O178" s="1"/>
      <c r="P178" s="1"/>
      <c r="Q178" s="1"/>
      <c r="R178" s="1"/>
      <c r="X178" s="6"/>
      <c r="Y178" s="1"/>
      <c r="Z178" s="1"/>
      <c r="AA178" s="1"/>
      <c r="AB178" s="1"/>
    </row>
    <row r="179" spans="2:28" x14ac:dyDescent="0.5">
      <c r="B179" s="6"/>
      <c r="C179" s="1"/>
      <c r="D179" s="1"/>
      <c r="E179" s="1"/>
      <c r="F179" s="1"/>
      <c r="G179" s="1"/>
      <c r="H179" s="1"/>
      <c r="M179" s="110"/>
      <c r="N179" s="6"/>
      <c r="O179" s="1"/>
      <c r="P179" s="1"/>
      <c r="Q179" s="1"/>
      <c r="R179" s="1"/>
      <c r="X179" s="6"/>
      <c r="Y179" s="1"/>
      <c r="Z179" s="1"/>
      <c r="AA179" s="1"/>
      <c r="AB179" s="1"/>
    </row>
    <row r="180" spans="2:28" x14ac:dyDescent="0.5">
      <c r="B180" s="6"/>
      <c r="C180" s="1"/>
      <c r="D180" s="1"/>
      <c r="E180" s="1"/>
      <c r="F180" s="1"/>
      <c r="G180" s="1"/>
      <c r="H180" s="1"/>
      <c r="M180" s="110"/>
      <c r="N180" s="6"/>
      <c r="O180" s="1"/>
      <c r="P180" s="1"/>
      <c r="Q180" s="1"/>
      <c r="R180" s="1"/>
      <c r="X180" s="6"/>
      <c r="Y180" s="1"/>
      <c r="Z180" s="1"/>
      <c r="AA180" s="1"/>
      <c r="AB180" s="1"/>
    </row>
    <row r="181" spans="2:28" x14ac:dyDescent="0.5">
      <c r="B181" s="6"/>
      <c r="C181" s="1"/>
      <c r="D181" s="1"/>
      <c r="E181" s="1"/>
      <c r="F181" s="1"/>
      <c r="G181" s="1"/>
      <c r="H181" s="1"/>
      <c r="M181" s="110"/>
      <c r="N181" s="6"/>
      <c r="O181" s="1"/>
      <c r="P181" s="1"/>
      <c r="Q181" s="1"/>
      <c r="R181" s="1"/>
      <c r="X181" s="6"/>
      <c r="Y181" s="1"/>
      <c r="Z181" s="1"/>
      <c r="AA181" s="1"/>
      <c r="AB181" s="1"/>
    </row>
    <row r="182" spans="2:28" x14ac:dyDescent="0.5">
      <c r="B182" s="6"/>
      <c r="C182" s="1"/>
      <c r="D182" s="1"/>
      <c r="E182" s="1"/>
      <c r="F182" s="1"/>
      <c r="G182" s="1"/>
      <c r="H182" s="1"/>
      <c r="M182" s="110"/>
      <c r="N182" s="6"/>
      <c r="O182" s="1"/>
      <c r="P182" s="1"/>
      <c r="Q182" s="1"/>
      <c r="R182" s="1"/>
      <c r="X182" s="6"/>
      <c r="Y182" s="1"/>
      <c r="Z182" s="1"/>
      <c r="AA182" s="1"/>
      <c r="AB182" s="1"/>
    </row>
    <row r="183" spans="2:28" x14ac:dyDescent="0.5">
      <c r="B183" s="6"/>
      <c r="C183" s="1"/>
      <c r="D183" s="1"/>
      <c r="E183" s="1"/>
      <c r="F183" s="1"/>
      <c r="G183" s="1"/>
      <c r="H183" s="1"/>
      <c r="M183" s="110"/>
      <c r="N183" s="6"/>
      <c r="O183" s="1"/>
      <c r="P183" s="1"/>
      <c r="Q183" s="1"/>
      <c r="R183" s="1"/>
      <c r="X183" s="6"/>
      <c r="Y183" s="1"/>
      <c r="Z183" s="1"/>
      <c r="AA183" s="1"/>
      <c r="AB183" s="1"/>
    </row>
    <row r="184" spans="2:28" x14ac:dyDescent="0.5">
      <c r="B184" s="6"/>
      <c r="C184" s="1"/>
      <c r="D184" s="1"/>
      <c r="E184" s="1"/>
      <c r="F184" s="1"/>
      <c r="G184" s="1"/>
      <c r="H184" s="1"/>
      <c r="M184" s="110"/>
      <c r="N184" s="6"/>
      <c r="O184" s="1"/>
      <c r="P184" s="1"/>
      <c r="Q184" s="1"/>
      <c r="R184" s="1"/>
      <c r="X184" s="6"/>
      <c r="Y184" s="1"/>
      <c r="Z184" s="1"/>
      <c r="AA184" s="1"/>
      <c r="AB184" s="1"/>
    </row>
    <row r="185" spans="2:28" x14ac:dyDescent="0.5">
      <c r="B185" s="6"/>
      <c r="C185" s="1"/>
      <c r="D185" s="1"/>
      <c r="E185" s="1"/>
      <c r="F185" s="1"/>
      <c r="G185" s="1"/>
      <c r="H185" s="1"/>
      <c r="M185" s="110"/>
      <c r="N185" s="6"/>
      <c r="O185" s="1"/>
      <c r="P185" s="1"/>
      <c r="Q185" s="1"/>
      <c r="R185" s="1"/>
      <c r="X185" s="6"/>
      <c r="Y185" s="1"/>
      <c r="Z185" s="1"/>
      <c r="AA185" s="1"/>
      <c r="AB185" s="1"/>
    </row>
    <row r="186" spans="2:28" x14ac:dyDescent="0.5">
      <c r="B186" s="6"/>
      <c r="C186" s="1"/>
      <c r="D186" s="1"/>
      <c r="E186" s="1"/>
      <c r="F186" s="1"/>
      <c r="G186" s="1"/>
      <c r="H186" s="1"/>
      <c r="M186" s="110"/>
      <c r="N186" s="6"/>
      <c r="O186" s="1"/>
      <c r="P186" s="1"/>
      <c r="Q186" s="1"/>
      <c r="R186" s="1"/>
      <c r="X186" s="6"/>
      <c r="Y186" s="1"/>
      <c r="Z186" s="1"/>
      <c r="AA186" s="1"/>
      <c r="AB186" s="1"/>
    </row>
    <row r="187" spans="2:28" x14ac:dyDescent="0.5">
      <c r="B187" s="6"/>
      <c r="C187" s="1"/>
      <c r="D187" s="1"/>
      <c r="E187" s="1"/>
      <c r="F187" s="1"/>
      <c r="G187" s="1"/>
      <c r="H187" s="1"/>
      <c r="M187" s="110"/>
      <c r="N187" s="6"/>
      <c r="O187" s="1"/>
      <c r="P187" s="1"/>
      <c r="Q187" s="1"/>
      <c r="R187" s="1"/>
      <c r="X187" s="6"/>
      <c r="Y187" s="1"/>
      <c r="Z187" s="1"/>
      <c r="AA187" s="1"/>
      <c r="AB187" s="1"/>
    </row>
    <row r="188" spans="2:28" x14ac:dyDescent="0.5">
      <c r="B188" s="6"/>
      <c r="C188" s="1"/>
      <c r="D188" s="1"/>
      <c r="E188" s="1"/>
      <c r="F188" s="1"/>
      <c r="G188" s="1"/>
      <c r="H188" s="1"/>
      <c r="M188" s="110"/>
      <c r="N188" s="6"/>
      <c r="O188" s="1"/>
      <c r="P188" s="1"/>
      <c r="Q188" s="1"/>
      <c r="R188" s="1"/>
      <c r="X188" s="6"/>
      <c r="Y188" s="1"/>
      <c r="Z188" s="1"/>
      <c r="AA188" s="1"/>
      <c r="AB188" s="1"/>
    </row>
    <row r="189" spans="2:28" x14ac:dyDescent="0.5">
      <c r="B189" s="6"/>
      <c r="C189" s="1"/>
      <c r="D189" s="1"/>
      <c r="E189" s="1"/>
      <c r="F189" s="1"/>
      <c r="G189" s="1"/>
      <c r="H189" s="1"/>
      <c r="M189" s="110"/>
      <c r="N189" s="6"/>
      <c r="O189" s="1"/>
      <c r="P189" s="1"/>
      <c r="Q189" s="1"/>
      <c r="R189" s="1"/>
      <c r="X189" s="6"/>
      <c r="Y189" s="1"/>
      <c r="Z189" s="1"/>
      <c r="AA189" s="1"/>
      <c r="AB189" s="1"/>
    </row>
    <row r="190" spans="2:28" x14ac:dyDescent="0.5">
      <c r="B190" s="6"/>
      <c r="C190" s="1"/>
      <c r="D190" s="1"/>
      <c r="E190" s="1"/>
      <c r="F190" s="1"/>
      <c r="G190" s="1"/>
      <c r="H190" s="1"/>
      <c r="M190" s="110"/>
      <c r="N190" s="6"/>
      <c r="O190" s="1"/>
      <c r="P190" s="1"/>
      <c r="Q190" s="1"/>
      <c r="R190" s="1"/>
      <c r="X190" s="6"/>
      <c r="Y190" s="1"/>
      <c r="Z190" s="1"/>
      <c r="AA190" s="1"/>
      <c r="AB190" s="1"/>
    </row>
    <row r="191" spans="2:28" x14ac:dyDescent="0.5">
      <c r="B191" s="6"/>
      <c r="C191" s="1"/>
      <c r="D191" s="1"/>
      <c r="E191" s="1"/>
      <c r="F191" s="1"/>
      <c r="G191" s="1"/>
      <c r="H191" s="1"/>
      <c r="M191" s="110"/>
      <c r="N191" s="6"/>
      <c r="O191" s="1"/>
      <c r="P191" s="1"/>
      <c r="Q191" s="1"/>
      <c r="R191" s="1"/>
      <c r="X191" s="6"/>
      <c r="Y191" s="1"/>
      <c r="Z191" s="1"/>
      <c r="AA191" s="1"/>
      <c r="AB191" s="1"/>
    </row>
    <row r="192" spans="2:28" x14ac:dyDescent="0.5">
      <c r="B192" s="6"/>
      <c r="C192" s="1"/>
      <c r="D192" s="1"/>
      <c r="E192" s="1"/>
      <c r="F192" s="1"/>
      <c r="G192" s="1"/>
      <c r="H192" s="1"/>
      <c r="M192" s="110"/>
      <c r="N192" s="6"/>
      <c r="O192" s="1"/>
      <c r="P192" s="1"/>
      <c r="Q192" s="1"/>
      <c r="R192" s="1"/>
      <c r="X192" s="6"/>
      <c r="Y192" s="1"/>
      <c r="Z192" s="1"/>
      <c r="AA192" s="1"/>
      <c r="AB192" s="1"/>
    </row>
    <row r="193" spans="2:28" x14ac:dyDescent="0.5">
      <c r="B193" s="6"/>
      <c r="C193" s="1"/>
      <c r="D193" s="1"/>
      <c r="E193" s="1"/>
      <c r="F193" s="1"/>
      <c r="G193" s="1"/>
      <c r="H193" s="1"/>
      <c r="M193" s="110"/>
      <c r="N193" s="6"/>
      <c r="O193" s="1"/>
      <c r="P193" s="1"/>
      <c r="Q193" s="1"/>
      <c r="R193" s="1"/>
      <c r="X193" s="6"/>
      <c r="Y193" s="1"/>
      <c r="Z193" s="1"/>
      <c r="AA193" s="1"/>
      <c r="AB193" s="1"/>
    </row>
    <row r="194" spans="2:28" x14ac:dyDescent="0.5">
      <c r="B194" s="6"/>
      <c r="C194" s="1"/>
      <c r="D194" s="1"/>
      <c r="E194" s="1"/>
      <c r="F194" s="1"/>
      <c r="G194" s="1"/>
      <c r="H194" s="1"/>
      <c r="M194" s="110"/>
      <c r="N194" s="6"/>
      <c r="O194" s="1"/>
      <c r="P194" s="1"/>
      <c r="Q194" s="1"/>
      <c r="R194" s="1"/>
      <c r="X194" s="6"/>
      <c r="Y194" s="1"/>
      <c r="Z194" s="1"/>
      <c r="AA194" s="1"/>
      <c r="AB194" s="1"/>
    </row>
    <row r="195" spans="2:28" x14ac:dyDescent="0.5">
      <c r="B195" s="6"/>
      <c r="C195" s="1"/>
      <c r="D195" s="1"/>
      <c r="E195" s="1"/>
      <c r="F195" s="1"/>
      <c r="G195" s="1"/>
      <c r="H195" s="1"/>
      <c r="M195" s="110"/>
      <c r="N195" s="6"/>
      <c r="O195" s="1"/>
      <c r="P195" s="1"/>
      <c r="Q195" s="1"/>
      <c r="R195" s="1"/>
      <c r="X195" s="6"/>
      <c r="Y195" s="1"/>
      <c r="Z195" s="1"/>
      <c r="AA195" s="1"/>
      <c r="AB195" s="1"/>
    </row>
    <row r="196" spans="2:28" x14ac:dyDescent="0.5">
      <c r="B196" s="6"/>
      <c r="C196" s="1"/>
      <c r="D196" s="1"/>
      <c r="E196" s="1"/>
      <c r="F196" s="1"/>
      <c r="G196" s="1"/>
      <c r="H196" s="1"/>
      <c r="M196" s="110"/>
      <c r="N196" s="6"/>
      <c r="O196" s="1"/>
      <c r="P196" s="1"/>
      <c r="Q196" s="1"/>
      <c r="R196" s="1"/>
      <c r="X196" s="6"/>
      <c r="Y196" s="1"/>
      <c r="Z196" s="1"/>
      <c r="AA196" s="1"/>
      <c r="AB196" s="1"/>
    </row>
    <row r="197" spans="2:28" x14ac:dyDescent="0.5">
      <c r="B197" s="6"/>
      <c r="C197" s="1"/>
      <c r="D197" s="1"/>
      <c r="E197" s="1"/>
      <c r="F197" s="1"/>
      <c r="G197" s="1"/>
      <c r="H197" s="1"/>
      <c r="M197" s="110"/>
      <c r="N197" s="6"/>
      <c r="O197" s="1"/>
      <c r="P197" s="1"/>
      <c r="Q197" s="1"/>
      <c r="R197" s="1"/>
      <c r="X197" s="6"/>
      <c r="Y197" s="1"/>
      <c r="Z197" s="1"/>
      <c r="AA197" s="1"/>
      <c r="AB197" s="1"/>
    </row>
    <row r="198" spans="2:28" x14ac:dyDescent="0.5">
      <c r="B198" s="6"/>
      <c r="C198" s="1"/>
      <c r="D198" s="1"/>
      <c r="E198" s="1"/>
      <c r="F198" s="1"/>
      <c r="G198" s="1"/>
      <c r="H198" s="1"/>
      <c r="M198" s="110"/>
      <c r="N198" s="6"/>
      <c r="O198" s="1"/>
      <c r="P198" s="1"/>
      <c r="Q198" s="1"/>
      <c r="R198" s="1"/>
      <c r="X198" s="6"/>
      <c r="Y198" s="1"/>
      <c r="Z198" s="1"/>
      <c r="AA198" s="1"/>
      <c r="AB198" s="1"/>
    </row>
    <row r="199" spans="2:28" x14ac:dyDescent="0.5">
      <c r="B199" s="6"/>
      <c r="C199" s="1"/>
      <c r="D199" s="1"/>
      <c r="E199" s="1"/>
      <c r="F199" s="1"/>
      <c r="G199" s="1"/>
      <c r="H199" s="1"/>
      <c r="M199" s="110"/>
      <c r="N199" s="6"/>
      <c r="O199" s="1"/>
      <c r="P199" s="1"/>
      <c r="Q199" s="1"/>
      <c r="R199" s="1"/>
      <c r="X199" s="6"/>
      <c r="Y199" s="1"/>
      <c r="Z199" s="1"/>
      <c r="AA199" s="1"/>
      <c r="AB199" s="1"/>
    </row>
    <row r="200" spans="2:28" x14ac:dyDescent="0.5">
      <c r="B200" s="6"/>
      <c r="C200" s="1"/>
      <c r="D200" s="1"/>
      <c r="E200" s="1"/>
      <c r="F200" s="1"/>
      <c r="G200" s="1"/>
      <c r="H200" s="1"/>
      <c r="M200" s="110"/>
      <c r="N200" s="6"/>
      <c r="O200" s="1"/>
      <c r="P200" s="1"/>
      <c r="Q200" s="1"/>
      <c r="R200" s="1"/>
      <c r="X200" s="6"/>
      <c r="Y200" s="1"/>
      <c r="Z200" s="1"/>
      <c r="AA200" s="1"/>
      <c r="AB200" s="1"/>
    </row>
    <row r="201" spans="2:28" x14ac:dyDescent="0.5">
      <c r="B201" s="6"/>
      <c r="C201" s="1"/>
      <c r="D201" s="1"/>
      <c r="E201" s="1"/>
      <c r="F201" s="1"/>
      <c r="G201" s="1"/>
      <c r="H201" s="1"/>
      <c r="M201" s="110"/>
      <c r="N201" s="6"/>
      <c r="O201" s="1"/>
      <c r="P201" s="1"/>
      <c r="Q201" s="1"/>
      <c r="R201" s="1"/>
      <c r="X201" s="6"/>
      <c r="Y201" s="1"/>
      <c r="Z201" s="1"/>
      <c r="AA201" s="1"/>
      <c r="AB201" s="1"/>
    </row>
    <row r="202" spans="2:28" x14ac:dyDescent="0.5">
      <c r="B202" s="6"/>
      <c r="C202" s="1"/>
      <c r="D202" s="1"/>
      <c r="E202" s="1"/>
      <c r="F202" s="1"/>
      <c r="G202" s="1"/>
      <c r="H202" s="1"/>
      <c r="M202" s="110"/>
      <c r="N202" s="6"/>
      <c r="O202" s="1"/>
      <c r="P202" s="1"/>
      <c r="Q202" s="1"/>
      <c r="R202" s="1"/>
      <c r="X202" s="6"/>
      <c r="Y202" s="1"/>
      <c r="Z202" s="1"/>
      <c r="AA202" s="1"/>
      <c r="AB202" s="1"/>
    </row>
    <row r="203" spans="2:28" x14ac:dyDescent="0.5">
      <c r="B203" s="6"/>
      <c r="C203" s="1"/>
      <c r="D203" s="1"/>
      <c r="E203" s="1"/>
      <c r="F203" s="1"/>
      <c r="G203" s="1"/>
      <c r="H203" s="1"/>
      <c r="M203" s="110"/>
      <c r="N203" s="6"/>
      <c r="O203" s="1"/>
      <c r="P203" s="1"/>
      <c r="Q203" s="1"/>
      <c r="R203" s="1"/>
      <c r="X203" s="6"/>
      <c r="Y203" s="1"/>
      <c r="Z203" s="1"/>
      <c r="AA203" s="1"/>
      <c r="AB203" s="1"/>
    </row>
    <row r="204" spans="2:28" x14ac:dyDescent="0.5">
      <c r="B204" s="6"/>
      <c r="C204" s="1"/>
      <c r="D204" s="1"/>
      <c r="E204" s="1"/>
      <c r="F204" s="1"/>
      <c r="G204" s="1"/>
      <c r="H204" s="1"/>
      <c r="M204" s="110"/>
      <c r="N204" s="6"/>
      <c r="O204" s="1"/>
      <c r="P204" s="1"/>
      <c r="Q204" s="1"/>
      <c r="R204" s="1"/>
      <c r="X204" s="6"/>
      <c r="Y204" s="1"/>
      <c r="Z204" s="1"/>
      <c r="AA204" s="1"/>
      <c r="AB204" s="1"/>
    </row>
    <row r="205" spans="2:28" x14ac:dyDescent="0.5">
      <c r="B205" s="6"/>
      <c r="C205" s="1"/>
      <c r="D205" s="1"/>
      <c r="E205" s="1"/>
      <c r="F205" s="1"/>
      <c r="G205" s="1"/>
      <c r="H205" s="1"/>
      <c r="M205" s="110"/>
      <c r="N205" s="6"/>
      <c r="O205" s="1"/>
      <c r="P205" s="1"/>
      <c r="Q205" s="1"/>
      <c r="R205" s="1"/>
      <c r="X205" s="6"/>
      <c r="Y205" s="1"/>
      <c r="Z205" s="1"/>
      <c r="AA205" s="1"/>
      <c r="AB205" s="1"/>
    </row>
    <row r="206" spans="2:28" x14ac:dyDescent="0.5">
      <c r="B206" s="6"/>
      <c r="C206" s="1"/>
      <c r="D206" s="1"/>
      <c r="E206" s="1"/>
      <c r="F206" s="1"/>
      <c r="G206" s="1"/>
      <c r="H206" s="1"/>
      <c r="M206" s="110"/>
      <c r="N206" s="6"/>
      <c r="O206" s="1"/>
      <c r="P206" s="1"/>
      <c r="Q206" s="1"/>
      <c r="R206" s="1"/>
      <c r="X206" s="6"/>
      <c r="Y206" s="1"/>
      <c r="Z206" s="1"/>
      <c r="AA206" s="1"/>
      <c r="AB206" s="1"/>
    </row>
    <row r="207" spans="2:28" x14ac:dyDescent="0.5">
      <c r="B207" s="6"/>
      <c r="C207" s="1"/>
      <c r="D207" s="1"/>
      <c r="E207" s="1"/>
      <c r="F207" s="1"/>
      <c r="G207" s="1"/>
      <c r="H207" s="1"/>
      <c r="M207" s="110"/>
      <c r="N207" s="6"/>
      <c r="O207" s="1"/>
      <c r="P207" s="1"/>
      <c r="Q207" s="1"/>
      <c r="R207" s="1"/>
      <c r="X207" s="6"/>
      <c r="Y207" s="1"/>
      <c r="Z207" s="1"/>
      <c r="AA207" s="1"/>
      <c r="AB207" s="1"/>
    </row>
    <row r="208" spans="2:28" x14ac:dyDescent="0.5">
      <c r="B208" s="6"/>
      <c r="C208" s="1"/>
      <c r="D208" s="1"/>
      <c r="E208" s="1"/>
      <c r="F208" s="1"/>
      <c r="G208" s="1"/>
      <c r="H208" s="1"/>
      <c r="M208" s="110"/>
      <c r="N208" s="6"/>
      <c r="O208" s="1"/>
      <c r="P208" s="1"/>
      <c r="Q208" s="1"/>
      <c r="R208" s="1"/>
      <c r="X208" s="6"/>
      <c r="Y208" s="1"/>
      <c r="Z208" s="1"/>
      <c r="AA208" s="1"/>
      <c r="AB208" s="1"/>
    </row>
    <row r="209" spans="2:28" x14ac:dyDescent="0.5">
      <c r="B209" s="6"/>
      <c r="C209" s="1"/>
      <c r="D209" s="1"/>
      <c r="E209" s="1"/>
      <c r="F209" s="1"/>
      <c r="G209" s="1"/>
      <c r="H209" s="1"/>
      <c r="M209" s="110"/>
      <c r="N209" s="6"/>
      <c r="O209" s="1"/>
      <c r="P209" s="1"/>
      <c r="Q209" s="1"/>
      <c r="R209" s="1"/>
      <c r="X209" s="6"/>
      <c r="Y209" s="1"/>
      <c r="Z209" s="1"/>
      <c r="AA209" s="1"/>
      <c r="AB209" s="1"/>
    </row>
    <row r="210" spans="2:28" x14ac:dyDescent="0.5">
      <c r="B210" s="6"/>
      <c r="C210" s="1"/>
      <c r="D210" s="1"/>
      <c r="E210" s="1"/>
      <c r="F210" s="1"/>
      <c r="G210" s="1"/>
      <c r="H210" s="1"/>
      <c r="M210" s="110"/>
      <c r="N210" s="6"/>
      <c r="O210" s="1"/>
      <c r="P210" s="1"/>
      <c r="Q210" s="1"/>
      <c r="R210" s="1"/>
      <c r="X210" s="6"/>
      <c r="Y210" s="1"/>
      <c r="Z210" s="1"/>
      <c r="AA210" s="1"/>
      <c r="AB210" s="1"/>
    </row>
    <row r="211" spans="2:28" x14ac:dyDescent="0.5">
      <c r="B211" s="6"/>
      <c r="C211" s="1"/>
      <c r="D211" s="1"/>
      <c r="E211" s="1"/>
      <c r="F211" s="1"/>
      <c r="G211" s="1"/>
      <c r="H211" s="1"/>
      <c r="M211" s="110"/>
      <c r="N211" s="6"/>
      <c r="O211" s="1"/>
      <c r="P211" s="1"/>
      <c r="Q211" s="1"/>
      <c r="R211" s="1"/>
      <c r="X211" s="6"/>
      <c r="Y211" s="1"/>
      <c r="Z211" s="1"/>
      <c r="AA211" s="1"/>
      <c r="AB211" s="1"/>
    </row>
    <row r="212" spans="2:28" x14ac:dyDescent="0.5">
      <c r="B212" s="6"/>
      <c r="C212" s="1"/>
      <c r="D212" s="1"/>
      <c r="E212" s="1"/>
      <c r="F212" s="1"/>
      <c r="G212" s="1"/>
      <c r="H212" s="1"/>
      <c r="M212" s="110"/>
      <c r="N212" s="6"/>
      <c r="O212" s="1"/>
      <c r="P212" s="1"/>
      <c r="Q212" s="1"/>
      <c r="R212" s="1"/>
      <c r="X212" s="6"/>
      <c r="Y212" s="1"/>
      <c r="Z212" s="1"/>
      <c r="AA212" s="1"/>
      <c r="AB212" s="1"/>
    </row>
    <row r="213" spans="2:28" x14ac:dyDescent="0.5">
      <c r="B213" s="6"/>
      <c r="C213" s="1"/>
      <c r="D213" s="1"/>
      <c r="E213" s="1"/>
      <c r="F213" s="1"/>
      <c r="G213" s="1"/>
      <c r="H213" s="1"/>
      <c r="M213" s="110"/>
      <c r="N213" s="6"/>
      <c r="O213" s="1"/>
      <c r="P213" s="1"/>
      <c r="Q213" s="1"/>
      <c r="R213" s="1"/>
      <c r="X213" s="6"/>
      <c r="Y213" s="1"/>
      <c r="Z213" s="1"/>
      <c r="AA213" s="1"/>
      <c r="AB213" s="1"/>
    </row>
    <row r="214" spans="2:28" x14ac:dyDescent="0.5">
      <c r="B214" s="6"/>
      <c r="C214" s="1"/>
      <c r="D214" s="1"/>
      <c r="E214" s="1"/>
      <c r="F214" s="1"/>
      <c r="G214" s="1"/>
      <c r="H214" s="1"/>
      <c r="M214" s="110"/>
      <c r="N214" s="6"/>
      <c r="O214" s="1"/>
      <c r="P214" s="1"/>
      <c r="Q214" s="1"/>
      <c r="R214" s="1"/>
      <c r="X214" s="6"/>
      <c r="Y214" s="1"/>
      <c r="Z214" s="1"/>
      <c r="AA214" s="1"/>
      <c r="AB214" s="1"/>
    </row>
    <row r="215" spans="2:28" x14ac:dyDescent="0.5">
      <c r="B215" s="6"/>
      <c r="C215" s="1"/>
      <c r="D215" s="1"/>
      <c r="E215" s="1"/>
      <c r="F215" s="1"/>
      <c r="G215" s="1"/>
      <c r="H215" s="1"/>
      <c r="M215" s="110"/>
      <c r="N215" s="6"/>
      <c r="O215" s="1"/>
      <c r="P215" s="1"/>
      <c r="Q215" s="1"/>
      <c r="R215" s="1"/>
      <c r="X215" s="6"/>
      <c r="Y215" s="1"/>
      <c r="Z215" s="1"/>
      <c r="AA215" s="1"/>
      <c r="AB215" s="1"/>
    </row>
    <row r="216" spans="2:28" x14ac:dyDescent="0.5">
      <c r="B216" s="6"/>
      <c r="C216" s="1"/>
      <c r="D216" s="1"/>
      <c r="E216" s="1"/>
      <c r="F216" s="1"/>
      <c r="G216" s="1"/>
      <c r="H216" s="1"/>
      <c r="M216" s="110"/>
      <c r="N216" s="6"/>
      <c r="O216" s="1"/>
      <c r="P216" s="1"/>
      <c r="Q216" s="1"/>
      <c r="R216" s="1"/>
      <c r="X216" s="6"/>
      <c r="Y216" s="1"/>
      <c r="Z216" s="1"/>
      <c r="AA216" s="1"/>
      <c r="AB216" s="1"/>
    </row>
    <row r="217" spans="2:28" x14ac:dyDescent="0.5">
      <c r="B217" s="6"/>
      <c r="C217" s="1"/>
      <c r="D217" s="1"/>
      <c r="E217" s="1"/>
      <c r="F217" s="1"/>
      <c r="G217" s="1"/>
      <c r="H217" s="1"/>
      <c r="M217" s="110"/>
      <c r="N217" s="6"/>
      <c r="O217" s="1"/>
      <c r="P217" s="1"/>
      <c r="Q217" s="1"/>
      <c r="R217" s="1"/>
      <c r="X217" s="6"/>
      <c r="Y217" s="1"/>
      <c r="Z217" s="1"/>
      <c r="AA217" s="1"/>
      <c r="AB217" s="1"/>
    </row>
    <row r="218" spans="2:28" x14ac:dyDescent="0.5">
      <c r="B218" s="6"/>
      <c r="C218" s="1"/>
      <c r="D218" s="1"/>
      <c r="E218" s="1"/>
      <c r="F218" s="1"/>
      <c r="G218" s="1"/>
      <c r="H218" s="1"/>
      <c r="M218" s="110"/>
      <c r="N218" s="6"/>
      <c r="O218" s="1"/>
      <c r="P218" s="1"/>
      <c r="Q218" s="1"/>
      <c r="R218" s="1"/>
      <c r="X218" s="6"/>
      <c r="Y218" s="1"/>
      <c r="Z218" s="1"/>
      <c r="AA218" s="1"/>
      <c r="AB218" s="1"/>
    </row>
    <row r="219" spans="2:28" x14ac:dyDescent="0.5">
      <c r="B219" s="6"/>
      <c r="C219" s="1"/>
      <c r="D219" s="1"/>
      <c r="E219" s="1"/>
      <c r="F219" s="1"/>
      <c r="G219" s="1"/>
      <c r="H219" s="1"/>
      <c r="M219" s="110"/>
      <c r="N219" s="6"/>
      <c r="O219" s="1"/>
      <c r="P219" s="1"/>
      <c r="Q219" s="1"/>
      <c r="R219" s="1"/>
      <c r="X219" s="6"/>
      <c r="Y219" s="1"/>
      <c r="Z219" s="1"/>
      <c r="AA219" s="1"/>
      <c r="AB219" s="1"/>
    </row>
    <row r="220" spans="2:28" x14ac:dyDescent="0.5">
      <c r="B220" s="6"/>
      <c r="C220" s="1"/>
      <c r="D220" s="1"/>
      <c r="E220" s="1"/>
      <c r="F220" s="1"/>
      <c r="G220" s="1"/>
      <c r="H220" s="1"/>
      <c r="M220" s="110"/>
      <c r="N220" s="6"/>
      <c r="O220" s="1"/>
      <c r="P220" s="1"/>
      <c r="Q220" s="1"/>
      <c r="R220" s="1"/>
      <c r="X220" s="6"/>
      <c r="Y220" s="1"/>
      <c r="Z220" s="1"/>
      <c r="AA220" s="1"/>
      <c r="AB220" s="1"/>
    </row>
    <row r="221" spans="2:28" x14ac:dyDescent="0.5">
      <c r="B221" s="6"/>
      <c r="C221" s="1"/>
      <c r="D221" s="1"/>
      <c r="E221" s="1"/>
      <c r="F221" s="1"/>
      <c r="G221" s="1"/>
      <c r="H221" s="1"/>
      <c r="M221" s="110"/>
      <c r="N221" s="6"/>
      <c r="O221" s="1"/>
      <c r="P221" s="1"/>
      <c r="Q221" s="1"/>
      <c r="R221" s="1"/>
      <c r="X221" s="6"/>
      <c r="Y221" s="1"/>
      <c r="Z221" s="1"/>
      <c r="AA221" s="1"/>
      <c r="AB221" s="1"/>
    </row>
    <row r="222" spans="2:28" x14ac:dyDescent="0.5">
      <c r="B222" s="6"/>
      <c r="C222" s="1"/>
      <c r="D222" s="1"/>
      <c r="E222" s="1"/>
      <c r="F222" s="1"/>
      <c r="G222" s="1"/>
      <c r="H222" s="1"/>
      <c r="M222" s="110"/>
      <c r="N222" s="6"/>
      <c r="O222" s="1"/>
      <c r="P222" s="1"/>
      <c r="Q222" s="1"/>
      <c r="R222" s="1"/>
      <c r="X222" s="6"/>
      <c r="Y222" s="1"/>
      <c r="Z222" s="1"/>
      <c r="AA222" s="1"/>
      <c r="AB222" s="1"/>
    </row>
    <row r="223" spans="2:28" x14ac:dyDescent="0.5">
      <c r="B223" s="6"/>
      <c r="C223" s="1"/>
      <c r="D223" s="1"/>
      <c r="E223" s="1"/>
      <c r="F223" s="1"/>
      <c r="G223" s="1"/>
      <c r="H223" s="1"/>
      <c r="M223" s="110"/>
      <c r="N223" s="6"/>
      <c r="O223" s="1"/>
      <c r="P223" s="1"/>
      <c r="Q223" s="1"/>
      <c r="R223" s="1"/>
      <c r="X223" s="6"/>
      <c r="Y223" s="1"/>
      <c r="Z223" s="1"/>
      <c r="AA223" s="1"/>
      <c r="AB223" s="1"/>
    </row>
    <row r="224" spans="2:28" x14ac:dyDescent="0.5">
      <c r="B224" s="6"/>
      <c r="C224" s="1"/>
      <c r="D224" s="1"/>
      <c r="E224" s="1"/>
      <c r="F224" s="1"/>
      <c r="G224" s="1"/>
      <c r="H224" s="1"/>
      <c r="M224" s="110"/>
      <c r="N224" s="6"/>
      <c r="O224" s="1"/>
      <c r="P224" s="1"/>
      <c r="Q224" s="1"/>
      <c r="R224" s="1"/>
      <c r="X224" s="6"/>
      <c r="Y224" s="1"/>
      <c r="Z224" s="1"/>
      <c r="AA224" s="1"/>
      <c r="AB224" s="1"/>
    </row>
    <row r="225" spans="2:28" x14ac:dyDescent="0.5">
      <c r="B225" s="6"/>
      <c r="C225" s="1"/>
      <c r="D225" s="1"/>
      <c r="E225" s="1"/>
      <c r="F225" s="1"/>
      <c r="G225" s="1"/>
      <c r="H225" s="1"/>
      <c r="M225" s="110"/>
      <c r="N225" s="6"/>
      <c r="O225" s="1"/>
      <c r="P225" s="1"/>
      <c r="Q225" s="1"/>
      <c r="R225" s="1"/>
      <c r="X225" s="6"/>
      <c r="Y225" s="1"/>
      <c r="Z225" s="1"/>
      <c r="AA225" s="1"/>
      <c r="AB225" s="1"/>
    </row>
    <row r="226" spans="2:28" x14ac:dyDescent="0.5">
      <c r="B226" s="6"/>
      <c r="C226" s="1"/>
      <c r="D226" s="1"/>
      <c r="E226" s="1"/>
      <c r="F226" s="1"/>
      <c r="G226" s="1"/>
      <c r="H226" s="1"/>
      <c r="M226" s="110"/>
      <c r="N226" s="6"/>
      <c r="O226" s="1"/>
      <c r="P226" s="1"/>
      <c r="Q226" s="1"/>
      <c r="R226" s="1"/>
      <c r="X226" s="6"/>
      <c r="Y226" s="1"/>
      <c r="Z226" s="1"/>
      <c r="AA226" s="1"/>
      <c r="AB226" s="1"/>
    </row>
    <row r="227" spans="2:28" x14ac:dyDescent="0.5">
      <c r="B227" s="6"/>
      <c r="C227" s="1"/>
      <c r="D227" s="1"/>
      <c r="E227" s="1"/>
      <c r="F227" s="1"/>
      <c r="G227" s="1"/>
      <c r="H227" s="1"/>
      <c r="M227" s="110"/>
      <c r="N227" s="6"/>
      <c r="O227" s="1"/>
      <c r="P227" s="1"/>
      <c r="Q227" s="1"/>
      <c r="R227" s="1"/>
      <c r="X227" s="6"/>
      <c r="Y227" s="1"/>
      <c r="Z227" s="1"/>
      <c r="AA227" s="1"/>
      <c r="AB227" s="1"/>
    </row>
    <row r="228" spans="2:28" x14ac:dyDescent="0.5">
      <c r="B228" s="6"/>
      <c r="C228" s="1"/>
      <c r="D228" s="1"/>
      <c r="E228" s="1"/>
      <c r="F228" s="1"/>
      <c r="G228" s="1"/>
      <c r="H228" s="1"/>
      <c r="M228" s="110"/>
      <c r="N228" s="6"/>
      <c r="O228" s="1"/>
      <c r="P228" s="1"/>
      <c r="Q228" s="1"/>
      <c r="R228" s="1"/>
      <c r="X228" s="6"/>
      <c r="Y228" s="1"/>
      <c r="Z228" s="1"/>
      <c r="AA228" s="1"/>
      <c r="AB228" s="1"/>
    </row>
    <row r="229" spans="2:28" x14ac:dyDescent="0.5">
      <c r="B229" s="6"/>
      <c r="C229" s="1"/>
      <c r="D229" s="1"/>
      <c r="E229" s="1"/>
      <c r="F229" s="1"/>
      <c r="G229" s="1"/>
      <c r="H229" s="1"/>
      <c r="M229" s="110"/>
      <c r="N229" s="6"/>
      <c r="O229" s="1"/>
      <c r="P229" s="1"/>
      <c r="Q229" s="1"/>
      <c r="R229" s="1"/>
      <c r="X229" s="6"/>
      <c r="Y229" s="1"/>
      <c r="Z229" s="1"/>
      <c r="AA229" s="1"/>
      <c r="AB229" s="1"/>
    </row>
    <row r="230" spans="2:28" x14ac:dyDescent="0.5">
      <c r="B230" s="6"/>
      <c r="C230" s="1"/>
      <c r="D230" s="1"/>
      <c r="E230" s="1"/>
      <c r="F230" s="1"/>
      <c r="G230" s="1"/>
      <c r="H230" s="1"/>
      <c r="M230" s="110"/>
      <c r="N230" s="6"/>
      <c r="O230" s="1"/>
      <c r="P230" s="1"/>
      <c r="Q230" s="1"/>
      <c r="R230" s="1"/>
      <c r="X230" s="6"/>
      <c r="Y230" s="1"/>
      <c r="Z230" s="1"/>
      <c r="AA230" s="1"/>
      <c r="AB230" s="1"/>
    </row>
    <row r="231" spans="2:28" x14ac:dyDescent="0.5">
      <c r="B231" s="6"/>
      <c r="C231" s="1"/>
      <c r="D231" s="1"/>
      <c r="E231" s="1"/>
      <c r="F231" s="1"/>
      <c r="G231" s="1"/>
      <c r="H231" s="1"/>
      <c r="M231" s="110"/>
      <c r="N231" s="6"/>
      <c r="O231" s="1"/>
      <c r="P231" s="1"/>
      <c r="Q231" s="1"/>
      <c r="R231" s="1"/>
      <c r="X231" s="6"/>
      <c r="Y231" s="1"/>
      <c r="Z231" s="1"/>
      <c r="AA231" s="1"/>
      <c r="AB231" s="1"/>
    </row>
    <row r="232" spans="2:28" x14ac:dyDescent="0.5">
      <c r="B232" s="6"/>
      <c r="C232" s="1"/>
      <c r="D232" s="1"/>
      <c r="E232" s="1"/>
      <c r="F232" s="1"/>
      <c r="G232" s="1"/>
      <c r="H232" s="1"/>
      <c r="M232" s="110"/>
      <c r="N232" s="6"/>
      <c r="O232" s="1"/>
      <c r="P232" s="1"/>
      <c r="Q232" s="1"/>
      <c r="R232" s="1"/>
      <c r="X232" s="6"/>
      <c r="Y232" s="1"/>
      <c r="Z232" s="1"/>
      <c r="AA232" s="1"/>
      <c r="AB232" s="1"/>
    </row>
    <row r="233" spans="2:28" x14ac:dyDescent="0.5">
      <c r="B233" s="6"/>
      <c r="C233" s="1"/>
      <c r="D233" s="1"/>
      <c r="E233" s="1"/>
      <c r="F233" s="1"/>
      <c r="G233" s="1"/>
      <c r="H233" s="1"/>
      <c r="M233" s="110"/>
      <c r="N233" s="6"/>
      <c r="O233" s="1"/>
      <c r="P233" s="1"/>
      <c r="Q233" s="1"/>
      <c r="R233" s="1"/>
      <c r="X233" s="6"/>
      <c r="Y233" s="1"/>
      <c r="Z233" s="1"/>
      <c r="AA233" s="1"/>
      <c r="AB233" s="1"/>
    </row>
    <row r="234" spans="2:28" x14ac:dyDescent="0.5">
      <c r="B234" s="6"/>
      <c r="C234" s="1"/>
      <c r="D234" s="1"/>
      <c r="E234" s="1"/>
      <c r="F234" s="1"/>
      <c r="G234" s="1"/>
      <c r="H234" s="1"/>
      <c r="M234" s="110"/>
      <c r="N234" s="6"/>
      <c r="O234" s="1"/>
      <c r="P234" s="1"/>
      <c r="Q234" s="1"/>
      <c r="R234" s="1"/>
      <c r="X234" s="6"/>
      <c r="Y234" s="1"/>
      <c r="Z234" s="1"/>
      <c r="AA234" s="1"/>
      <c r="AB234" s="1"/>
    </row>
    <row r="235" spans="2:28" x14ac:dyDescent="0.5">
      <c r="B235" s="6"/>
      <c r="C235" s="1"/>
      <c r="D235" s="1"/>
      <c r="E235" s="1"/>
      <c r="F235" s="1"/>
      <c r="G235" s="1"/>
      <c r="H235" s="1"/>
      <c r="M235" s="110"/>
      <c r="N235" s="6"/>
      <c r="O235" s="1"/>
      <c r="P235" s="1"/>
      <c r="Q235" s="1"/>
      <c r="R235" s="1"/>
      <c r="X235" s="6"/>
      <c r="Y235" s="1"/>
      <c r="Z235" s="1"/>
      <c r="AA235" s="1"/>
      <c r="AB235" s="1"/>
    </row>
    <row r="236" spans="2:28" x14ac:dyDescent="0.5">
      <c r="B236" s="6"/>
      <c r="C236" s="1"/>
      <c r="D236" s="1"/>
      <c r="E236" s="1"/>
      <c r="F236" s="1"/>
      <c r="G236" s="1"/>
      <c r="H236" s="1"/>
      <c r="M236" s="110"/>
      <c r="N236" s="6"/>
      <c r="O236" s="1"/>
      <c r="P236" s="1"/>
      <c r="Q236" s="1"/>
      <c r="R236" s="1"/>
      <c r="X236" s="6"/>
      <c r="Y236" s="1"/>
      <c r="Z236" s="1"/>
      <c r="AA236" s="1"/>
      <c r="AB236" s="1"/>
    </row>
    <row r="237" spans="2:28" x14ac:dyDescent="0.5">
      <c r="B237" s="6"/>
      <c r="C237" s="1"/>
      <c r="D237" s="1"/>
      <c r="E237" s="1"/>
      <c r="F237" s="1"/>
      <c r="G237" s="1"/>
      <c r="H237" s="1"/>
      <c r="M237" s="110"/>
      <c r="N237" s="6"/>
      <c r="O237" s="1"/>
      <c r="P237" s="1"/>
      <c r="Q237" s="1"/>
      <c r="R237" s="1"/>
      <c r="X237" s="6"/>
      <c r="Y237" s="1"/>
      <c r="Z237" s="1"/>
      <c r="AA237" s="1"/>
      <c r="AB237" s="1"/>
    </row>
    <row r="238" spans="2:28" x14ac:dyDescent="0.5">
      <c r="B238" s="6"/>
      <c r="C238" s="1"/>
      <c r="D238" s="1"/>
      <c r="E238" s="1"/>
      <c r="F238" s="1"/>
      <c r="G238" s="1"/>
      <c r="H238" s="1"/>
      <c r="M238" s="110"/>
      <c r="N238" s="6"/>
      <c r="O238" s="1"/>
      <c r="P238" s="1"/>
      <c r="Q238" s="1"/>
      <c r="R238" s="1"/>
      <c r="X238" s="6"/>
      <c r="Y238" s="1"/>
      <c r="Z238" s="1"/>
      <c r="AA238" s="1"/>
      <c r="AB238" s="1"/>
    </row>
    <row r="239" spans="2:28" x14ac:dyDescent="0.5">
      <c r="B239" s="6"/>
      <c r="C239" s="1"/>
      <c r="D239" s="1"/>
      <c r="E239" s="1"/>
      <c r="F239" s="1"/>
      <c r="G239" s="1"/>
      <c r="H239" s="1"/>
      <c r="M239" s="110"/>
      <c r="N239" s="6"/>
      <c r="O239" s="1"/>
      <c r="P239" s="1"/>
      <c r="Q239" s="1"/>
      <c r="R239" s="1"/>
      <c r="X239" s="6"/>
      <c r="Y239" s="1"/>
      <c r="Z239" s="1"/>
      <c r="AA239" s="1"/>
      <c r="AB239" s="1"/>
    </row>
    <row r="240" spans="2:28" x14ac:dyDescent="0.5">
      <c r="B240" s="6"/>
      <c r="C240" s="1"/>
      <c r="D240" s="1"/>
      <c r="E240" s="1"/>
      <c r="F240" s="1"/>
      <c r="G240" s="1"/>
      <c r="H240" s="1"/>
      <c r="M240" s="110"/>
      <c r="N240" s="6"/>
      <c r="O240" s="1"/>
      <c r="P240" s="1"/>
      <c r="Q240" s="1"/>
      <c r="R240" s="1"/>
      <c r="X240" s="6"/>
      <c r="Y240" s="1"/>
      <c r="Z240" s="1"/>
      <c r="AA240" s="1"/>
      <c r="AB240" s="1"/>
    </row>
    <row r="241" spans="2:28" x14ac:dyDescent="0.5">
      <c r="B241" s="6"/>
      <c r="C241" s="1"/>
      <c r="D241" s="1"/>
      <c r="E241" s="1"/>
      <c r="F241" s="1"/>
      <c r="G241" s="1"/>
      <c r="H241" s="1"/>
      <c r="M241" s="110"/>
      <c r="N241" s="6"/>
      <c r="O241" s="1"/>
      <c r="P241" s="1"/>
      <c r="Q241" s="1"/>
      <c r="R241" s="1"/>
      <c r="X241" s="6"/>
      <c r="Y241" s="1"/>
      <c r="Z241" s="1"/>
      <c r="AA241" s="1"/>
      <c r="AB241" s="1"/>
    </row>
    <row r="242" spans="2:28" x14ac:dyDescent="0.5">
      <c r="B242" s="6"/>
      <c r="C242" s="1"/>
      <c r="D242" s="1"/>
      <c r="E242" s="1"/>
      <c r="F242" s="1"/>
      <c r="G242" s="1"/>
      <c r="H242" s="1"/>
      <c r="M242" s="110"/>
      <c r="N242" s="6"/>
      <c r="O242" s="1"/>
      <c r="P242" s="1"/>
      <c r="Q242" s="1"/>
      <c r="R242" s="1"/>
      <c r="X242" s="6"/>
      <c r="Y242" s="1"/>
      <c r="Z242" s="1"/>
      <c r="AA242" s="1"/>
      <c r="AB242" s="1"/>
    </row>
    <row r="243" spans="2:28" x14ac:dyDescent="0.5">
      <c r="B243" s="6"/>
      <c r="C243" s="1"/>
      <c r="D243" s="1"/>
      <c r="E243" s="1"/>
      <c r="F243" s="1"/>
      <c r="G243" s="1"/>
      <c r="H243" s="1"/>
      <c r="M243" s="110"/>
      <c r="N243" s="6"/>
      <c r="O243" s="1"/>
      <c r="P243" s="1"/>
      <c r="Q243" s="1"/>
      <c r="R243" s="1"/>
      <c r="X243" s="6"/>
      <c r="Y243" s="1"/>
      <c r="Z243" s="1"/>
      <c r="AA243" s="1"/>
      <c r="AB243" s="1"/>
    </row>
    <row r="244" spans="2:28" x14ac:dyDescent="0.5">
      <c r="B244" s="6"/>
      <c r="C244" s="1"/>
      <c r="D244" s="1"/>
      <c r="E244" s="1"/>
      <c r="F244" s="1"/>
      <c r="G244" s="1"/>
      <c r="H244" s="1"/>
      <c r="M244" s="110"/>
      <c r="N244" s="6"/>
      <c r="O244" s="1"/>
      <c r="P244" s="1"/>
      <c r="Q244" s="1"/>
      <c r="R244" s="1"/>
      <c r="X244" s="6"/>
      <c r="Y244" s="1"/>
      <c r="Z244" s="1"/>
      <c r="AA244" s="1"/>
      <c r="AB244" s="1"/>
    </row>
    <row r="245" spans="2:28" x14ac:dyDescent="0.5">
      <c r="B245" s="6"/>
      <c r="C245" s="1"/>
      <c r="D245" s="1"/>
      <c r="E245" s="1"/>
      <c r="F245" s="1"/>
      <c r="G245" s="1"/>
      <c r="H245" s="1"/>
      <c r="M245" s="110"/>
      <c r="N245" s="6"/>
      <c r="O245" s="1"/>
      <c r="P245" s="1"/>
      <c r="Q245" s="1"/>
      <c r="R245" s="1"/>
      <c r="X245" s="6"/>
      <c r="Y245" s="1"/>
      <c r="Z245" s="1"/>
      <c r="AA245" s="1"/>
      <c r="AB245" s="1"/>
    </row>
    <row r="246" spans="2:28" x14ac:dyDescent="0.5">
      <c r="B246" s="6"/>
      <c r="C246" s="1"/>
      <c r="D246" s="1"/>
      <c r="E246" s="1"/>
      <c r="F246" s="1"/>
      <c r="G246" s="1"/>
      <c r="H246" s="1"/>
      <c r="M246" s="110"/>
      <c r="N246" s="6"/>
      <c r="O246" s="1"/>
      <c r="P246" s="1"/>
      <c r="Q246" s="1"/>
      <c r="R246" s="1"/>
      <c r="X246" s="6"/>
      <c r="Y246" s="1"/>
      <c r="Z246" s="1"/>
      <c r="AA246" s="1"/>
      <c r="AB246" s="1"/>
    </row>
    <row r="247" spans="2:28" x14ac:dyDescent="0.5">
      <c r="B247" s="6"/>
      <c r="C247" s="1"/>
      <c r="D247" s="1"/>
      <c r="E247" s="1"/>
      <c r="F247" s="1"/>
      <c r="G247" s="1"/>
      <c r="H247" s="1"/>
      <c r="M247" s="110"/>
      <c r="N247" s="6"/>
      <c r="O247" s="1"/>
      <c r="P247" s="1"/>
      <c r="Q247" s="1"/>
      <c r="R247" s="1"/>
      <c r="X247" s="6"/>
      <c r="Y247" s="1"/>
      <c r="Z247" s="1"/>
      <c r="AA247" s="1"/>
      <c r="AB247" s="1"/>
    </row>
    <row r="248" spans="2:28" x14ac:dyDescent="0.5">
      <c r="B248" s="6"/>
      <c r="C248" s="1"/>
      <c r="D248" s="1"/>
      <c r="E248" s="1"/>
      <c r="F248" s="1"/>
      <c r="G248" s="1"/>
      <c r="H248" s="1"/>
      <c r="M248" s="110"/>
      <c r="N248" s="6"/>
      <c r="O248" s="1"/>
      <c r="P248" s="1"/>
      <c r="Q248" s="1"/>
      <c r="R248" s="1"/>
      <c r="X248" s="6"/>
      <c r="Y248" s="1"/>
      <c r="Z248" s="1"/>
      <c r="AA248" s="1"/>
      <c r="AB248" s="1"/>
    </row>
    <row r="249" spans="2:28" x14ac:dyDescent="0.5">
      <c r="B249" s="6"/>
      <c r="C249" s="1"/>
      <c r="D249" s="1"/>
      <c r="E249" s="1"/>
      <c r="F249" s="1"/>
      <c r="G249" s="1"/>
      <c r="H249" s="1"/>
      <c r="M249" s="110"/>
      <c r="N249" s="6"/>
      <c r="O249" s="1"/>
      <c r="P249" s="1"/>
      <c r="Q249" s="1"/>
      <c r="R249" s="1"/>
      <c r="X249" s="6"/>
      <c r="Y249" s="1"/>
      <c r="Z249" s="1"/>
      <c r="AA249" s="1"/>
      <c r="AB249" s="1"/>
    </row>
    <row r="250" spans="2:28" x14ac:dyDescent="0.5">
      <c r="B250" s="6"/>
      <c r="C250" s="1"/>
      <c r="D250" s="1"/>
      <c r="E250" s="1"/>
      <c r="F250" s="1"/>
      <c r="G250" s="1"/>
      <c r="H250" s="1"/>
      <c r="M250" s="110"/>
      <c r="N250" s="6"/>
      <c r="O250" s="1"/>
      <c r="P250" s="1"/>
      <c r="Q250" s="1"/>
      <c r="R250" s="1"/>
      <c r="X250" s="6"/>
      <c r="Y250" s="1"/>
      <c r="Z250" s="1"/>
      <c r="AA250" s="1"/>
      <c r="AB250" s="1"/>
    </row>
    <row r="251" spans="2:28" x14ac:dyDescent="0.5">
      <c r="B251" s="6"/>
      <c r="C251" s="1"/>
      <c r="D251" s="1"/>
      <c r="E251" s="1"/>
      <c r="F251" s="1"/>
      <c r="G251" s="1"/>
      <c r="H251" s="1"/>
      <c r="M251" s="110"/>
      <c r="N251" s="6"/>
      <c r="O251" s="1"/>
      <c r="P251" s="1"/>
      <c r="Q251" s="1"/>
      <c r="R251" s="1"/>
      <c r="X251" s="6"/>
      <c r="Y251" s="1"/>
      <c r="Z251" s="1"/>
      <c r="AA251" s="1"/>
      <c r="AB251" s="1"/>
    </row>
    <row r="252" spans="2:28" x14ac:dyDescent="0.5">
      <c r="B252" s="6"/>
      <c r="C252" s="1"/>
      <c r="D252" s="1"/>
      <c r="E252" s="1"/>
      <c r="F252" s="1"/>
      <c r="G252" s="1"/>
      <c r="H252" s="1"/>
      <c r="M252" s="110"/>
      <c r="N252" s="6"/>
      <c r="O252" s="1"/>
      <c r="P252" s="1"/>
      <c r="Q252" s="1"/>
      <c r="R252" s="1"/>
      <c r="X252" s="6"/>
      <c r="Y252" s="1"/>
      <c r="Z252" s="1"/>
      <c r="AA252" s="1"/>
      <c r="AB252" s="1"/>
    </row>
    <row r="253" spans="2:28" x14ac:dyDescent="0.5">
      <c r="B253" s="6"/>
      <c r="C253" s="1"/>
      <c r="D253" s="1"/>
      <c r="E253" s="1"/>
      <c r="F253" s="1"/>
      <c r="G253" s="1"/>
      <c r="H253" s="1"/>
      <c r="M253" s="110"/>
      <c r="N253" s="6"/>
      <c r="O253" s="1"/>
      <c r="P253" s="1"/>
      <c r="Q253" s="1"/>
      <c r="R253" s="1"/>
      <c r="X253" s="6"/>
      <c r="Y253" s="1"/>
      <c r="Z253" s="1"/>
      <c r="AA253" s="1"/>
      <c r="AB253" s="1"/>
    </row>
    <row r="254" spans="2:28" x14ac:dyDescent="0.5">
      <c r="B254" s="6"/>
      <c r="C254" s="1"/>
      <c r="D254" s="1"/>
      <c r="E254" s="1"/>
      <c r="F254" s="1"/>
      <c r="G254" s="1"/>
      <c r="H254" s="1"/>
      <c r="M254" s="110"/>
      <c r="N254" s="6"/>
      <c r="O254" s="1"/>
      <c r="P254" s="1"/>
      <c r="Q254" s="1"/>
      <c r="R254" s="1"/>
      <c r="X254" s="6"/>
      <c r="Y254" s="1"/>
      <c r="Z254" s="1"/>
      <c r="AA254" s="1"/>
      <c r="AB254" s="1"/>
    </row>
    <row r="255" spans="2:28" x14ac:dyDescent="0.5">
      <c r="B255" s="6"/>
      <c r="C255" s="1"/>
      <c r="D255" s="1"/>
      <c r="E255" s="1"/>
      <c r="F255" s="1"/>
      <c r="G255" s="1"/>
      <c r="H255" s="1"/>
      <c r="M255" s="110"/>
      <c r="N255" s="6"/>
      <c r="O255" s="1"/>
      <c r="P255" s="1"/>
      <c r="Q255" s="1"/>
      <c r="R255" s="1"/>
      <c r="X255" s="6"/>
      <c r="Y255" s="1"/>
      <c r="Z255" s="1"/>
      <c r="AA255" s="1"/>
      <c r="AB255" s="1"/>
    </row>
    <row r="256" spans="2:28" x14ac:dyDescent="0.5">
      <c r="B256" s="6"/>
      <c r="C256" s="1"/>
      <c r="D256" s="1"/>
      <c r="E256" s="1"/>
      <c r="F256" s="1"/>
      <c r="G256" s="1"/>
      <c r="H256" s="1"/>
      <c r="M256" s="110"/>
      <c r="N256" s="6"/>
      <c r="O256" s="1"/>
      <c r="P256" s="1"/>
      <c r="Q256" s="1"/>
      <c r="R256" s="1"/>
      <c r="X256" s="6"/>
      <c r="Y256" s="1"/>
      <c r="Z256" s="1"/>
      <c r="AA256" s="1"/>
      <c r="AB256" s="1"/>
    </row>
    <row r="257" spans="2:28" x14ac:dyDescent="0.5">
      <c r="B257" s="6"/>
      <c r="C257" s="1"/>
      <c r="D257" s="1"/>
      <c r="E257" s="1"/>
      <c r="F257" s="1"/>
      <c r="G257" s="1"/>
      <c r="H257" s="1"/>
      <c r="M257" s="110"/>
      <c r="N257" s="6"/>
      <c r="O257" s="1"/>
      <c r="P257" s="1"/>
      <c r="Q257" s="1"/>
      <c r="R257" s="1"/>
      <c r="X257" s="6"/>
      <c r="Y257" s="1"/>
      <c r="Z257" s="1"/>
      <c r="AA257" s="1"/>
      <c r="AB257" s="1"/>
    </row>
    <row r="258" spans="2:28" x14ac:dyDescent="0.5">
      <c r="B258" s="6"/>
      <c r="C258" s="1"/>
      <c r="D258" s="1"/>
      <c r="E258" s="1"/>
      <c r="F258" s="1"/>
      <c r="G258" s="1"/>
      <c r="H258" s="1"/>
      <c r="M258" s="110"/>
      <c r="N258" s="6"/>
      <c r="O258" s="1"/>
      <c r="P258" s="1"/>
      <c r="Q258" s="1"/>
      <c r="R258" s="1"/>
      <c r="X258" s="6"/>
      <c r="Y258" s="1"/>
      <c r="Z258" s="1"/>
      <c r="AA258" s="1"/>
      <c r="AB258" s="1"/>
    </row>
    <row r="259" spans="2:28" x14ac:dyDescent="0.5">
      <c r="B259" s="6"/>
      <c r="C259" s="1"/>
      <c r="D259" s="1"/>
      <c r="E259" s="1"/>
      <c r="F259" s="1"/>
      <c r="G259" s="1"/>
      <c r="H259" s="1"/>
      <c r="M259" s="110"/>
      <c r="N259" s="6"/>
      <c r="O259" s="1"/>
      <c r="P259" s="1"/>
      <c r="Q259" s="1"/>
      <c r="R259" s="1"/>
      <c r="X259" s="6"/>
      <c r="Y259" s="1"/>
      <c r="Z259" s="1"/>
      <c r="AA259" s="1"/>
      <c r="AB259" s="1"/>
    </row>
    <row r="260" spans="2:28" x14ac:dyDescent="0.5">
      <c r="B260" s="6"/>
      <c r="C260" s="1"/>
      <c r="D260" s="1"/>
      <c r="E260" s="1"/>
      <c r="F260" s="1"/>
      <c r="G260" s="1"/>
      <c r="H260" s="1"/>
      <c r="M260" s="110"/>
      <c r="N260" s="6"/>
      <c r="O260" s="1"/>
      <c r="P260" s="1"/>
      <c r="Q260" s="1"/>
      <c r="R260" s="1"/>
      <c r="X260" s="6"/>
      <c r="Y260" s="1"/>
      <c r="Z260" s="1"/>
      <c r="AA260" s="1"/>
      <c r="AB260" s="1"/>
    </row>
    <row r="261" spans="2:28" x14ac:dyDescent="0.5">
      <c r="B261" s="6"/>
      <c r="C261" s="1"/>
      <c r="D261" s="1"/>
      <c r="E261" s="1"/>
      <c r="F261" s="1"/>
      <c r="G261" s="1"/>
      <c r="H261" s="1"/>
      <c r="M261" s="110"/>
      <c r="N261" s="6"/>
      <c r="O261" s="1"/>
      <c r="P261" s="1"/>
      <c r="Q261" s="1"/>
      <c r="R261" s="1"/>
      <c r="X261" s="6"/>
      <c r="Y261" s="1"/>
      <c r="Z261" s="1"/>
      <c r="AA261" s="1"/>
      <c r="AB261" s="1"/>
    </row>
    <row r="262" spans="2:28" x14ac:dyDescent="0.5">
      <c r="B262" s="6"/>
      <c r="C262" s="1"/>
      <c r="D262" s="1"/>
      <c r="E262" s="1"/>
      <c r="F262" s="1"/>
      <c r="G262" s="1"/>
      <c r="H262" s="1"/>
      <c r="M262" s="110"/>
      <c r="N262" s="6"/>
      <c r="O262" s="1"/>
      <c r="P262" s="1"/>
      <c r="Q262" s="1"/>
      <c r="R262" s="1"/>
      <c r="X262" s="6"/>
      <c r="Y262" s="1"/>
      <c r="Z262" s="1"/>
      <c r="AA262" s="1"/>
      <c r="AB262" s="1"/>
    </row>
    <row r="263" spans="2:28" x14ac:dyDescent="0.5">
      <c r="B263" s="6"/>
      <c r="C263" s="1"/>
      <c r="D263" s="1"/>
      <c r="E263" s="1"/>
      <c r="F263" s="1"/>
      <c r="G263" s="1"/>
      <c r="H263" s="1"/>
      <c r="M263" s="110"/>
      <c r="N263" s="6"/>
      <c r="O263" s="1"/>
      <c r="P263" s="1"/>
      <c r="Q263" s="1"/>
      <c r="R263" s="1"/>
      <c r="X263" s="6"/>
      <c r="Y263" s="1"/>
      <c r="Z263" s="1"/>
      <c r="AA263" s="1"/>
      <c r="AB263" s="1"/>
    </row>
    <row r="264" spans="2:28" x14ac:dyDescent="0.5">
      <c r="B264" s="6"/>
      <c r="C264" s="1"/>
      <c r="D264" s="1"/>
      <c r="E264" s="1"/>
      <c r="F264" s="1"/>
      <c r="G264" s="1"/>
      <c r="H264" s="1"/>
      <c r="M264" s="110"/>
      <c r="N264" s="6"/>
      <c r="O264" s="1"/>
      <c r="P264" s="1"/>
      <c r="Q264" s="1"/>
      <c r="R264" s="1"/>
      <c r="X264" s="6"/>
      <c r="Y264" s="1"/>
      <c r="Z264" s="1"/>
      <c r="AA264" s="1"/>
      <c r="AB264" s="1"/>
    </row>
    <row r="265" spans="2:28" x14ac:dyDescent="0.5">
      <c r="B265" s="6"/>
      <c r="C265" s="1"/>
      <c r="D265" s="1"/>
      <c r="E265" s="1"/>
      <c r="F265" s="1"/>
      <c r="G265" s="1"/>
      <c r="H265" s="1"/>
      <c r="M265" s="110"/>
      <c r="N265" s="6"/>
      <c r="O265" s="1"/>
      <c r="P265" s="1"/>
      <c r="Q265" s="1"/>
      <c r="R265" s="1"/>
      <c r="X265" s="6"/>
      <c r="Y265" s="1"/>
      <c r="Z265" s="1"/>
      <c r="AA265" s="1"/>
      <c r="AB265" s="1"/>
    </row>
    <row r="266" spans="2:28" x14ac:dyDescent="0.5">
      <c r="B266" s="6"/>
      <c r="C266" s="1"/>
      <c r="D266" s="1"/>
      <c r="E266" s="1"/>
      <c r="F266" s="1"/>
      <c r="G266" s="1"/>
      <c r="H266" s="1"/>
      <c r="M266" s="110"/>
      <c r="N266" s="6"/>
      <c r="O266" s="1"/>
      <c r="P266" s="1"/>
      <c r="Q266" s="1"/>
      <c r="R266" s="1"/>
      <c r="X266" s="6"/>
      <c r="Y266" s="1"/>
      <c r="Z266" s="1"/>
      <c r="AA266" s="1"/>
      <c r="AB266" s="1"/>
    </row>
    <row r="267" spans="2:28" x14ac:dyDescent="0.5">
      <c r="B267" s="6"/>
      <c r="C267" s="1"/>
      <c r="D267" s="1"/>
      <c r="E267" s="1"/>
      <c r="F267" s="1"/>
      <c r="G267" s="1"/>
      <c r="H267" s="1"/>
      <c r="M267" s="110"/>
      <c r="N267" s="6"/>
      <c r="O267" s="1"/>
      <c r="P267" s="1"/>
      <c r="Q267" s="1"/>
      <c r="R267" s="1"/>
      <c r="X267" s="6"/>
      <c r="Y267" s="1"/>
      <c r="Z267" s="1"/>
      <c r="AA267" s="1"/>
      <c r="AB267" s="1"/>
    </row>
    <row r="268" spans="2:28" x14ac:dyDescent="0.5">
      <c r="B268" s="6"/>
      <c r="C268" s="1"/>
      <c r="D268" s="1"/>
      <c r="E268" s="1"/>
      <c r="F268" s="1"/>
      <c r="G268" s="1"/>
      <c r="H268" s="1"/>
      <c r="M268" s="110"/>
      <c r="N268" s="6"/>
      <c r="O268" s="1"/>
      <c r="P268" s="1"/>
      <c r="Q268" s="1"/>
      <c r="R268" s="1"/>
      <c r="X268" s="6"/>
      <c r="Y268" s="1"/>
      <c r="Z268" s="1"/>
      <c r="AA268" s="1"/>
      <c r="AB268" s="1"/>
    </row>
    <row r="269" spans="2:28" x14ac:dyDescent="0.5">
      <c r="B269" s="6"/>
      <c r="C269" s="1"/>
      <c r="D269" s="1"/>
      <c r="E269" s="1"/>
      <c r="F269" s="1"/>
      <c r="G269" s="1"/>
      <c r="H269" s="1"/>
      <c r="M269" s="110"/>
      <c r="N269" s="6"/>
      <c r="O269" s="1"/>
      <c r="P269" s="1"/>
      <c r="Q269" s="1"/>
      <c r="R269" s="1"/>
      <c r="X269" s="6"/>
      <c r="Y269" s="1"/>
      <c r="Z269" s="1"/>
      <c r="AA269" s="1"/>
      <c r="AB269" s="1"/>
    </row>
    <row r="270" spans="2:28" x14ac:dyDescent="0.5">
      <c r="B270" s="6"/>
      <c r="C270" s="1"/>
      <c r="D270" s="1"/>
      <c r="E270" s="1"/>
      <c r="F270" s="1"/>
      <c r="G270" s="1"/>
      <c r="H270" s="1"/>
      <c r="M270" s="110"/>
      <c r="N270" s="6"/>
      <c r="O270" s="1"/>
      <c r="P270" s="1"/>
      <c r="Q270" s="1"/>
      <c r="R270" s="1"/>
      <c r="X270" s="6"/>
      <c r="Y270" s="1"/>
      <c r="Z270" s="1"/>
      <c r="AA270" s="1"/>
      <c r="AB270" s="1"/>
    </row>
    <row r="271" spans="2:28" x14ac:dyDescent="0.5">
      <c r="B271" s="6"/>
      <c r="C271" s="1"/>
      <c r="D271" s="1"/>
      <c r="E271" s="1"/>
      <c r="F271" s="1"/>
      <c r="G271" s="1"/>
      <c r="H271" s="1"/>
      <c r="M271" s="110"/>
      <c r="N271" s="6"/>
      <c r="O271" s="1"/>
      <c r="P271" s="1"/>
      <c r="Q271" s="1"/>
      <c r="R271" s="1"/>
      <c r="X271" s="6"/>
      <c r="Y271" s="1"/>
      <c r="Z271" s="1"/>
      <c r="AA271" s="1"/>
      <c r="AB271" s="1"/>
    </row>
    <row r="272" spans="2:28" x14ac:dyDescent="0.5">
      <c r="B272" s="6"/>
      <c r="C272" s="1"/>
      <c r="D272" s="1"/>
      <c r="E272" s="1"/>
      <c r="F272" s="1"/>
      <c r="G272" s="1"/>
      <c r="H272" s="1"/>
      <c r="M272" s="110"/>
      <c r="N272" s="6"/>
      <c r="O272" s="1"/>
      <c r="P272" s="1"/>
      <c r="Q272" s="1"/>
      <c r="R272" s="1"/>
      <c r="X272" s="6"/>
      <c r="Y272" s="1"/>
      <c r="Z272" s="1"/>
      <c r="AA272" s="1"/>
      <c r="AB272" s="1"/>
    </row>
    <row r="273" spans="2:28" x14ac:dyDescent="0.5">
      <c r="B273" s="6"/>
      <c r="C273" s="1"/>
      <c r="D273" s="1"/>
      <c r="E273" s="1"/>
      <c r="F273" s="1"/>
      <c r="G273" s="1"/>
      <c r="H273" s="1"/>
      <c r="M273" s="110"/>
      <c r="N273" s="6"/>
      <c r="O273" s="1"/>
      <c r="P273" s="1"/>
      <c r="Q273" s="1"/>
      <c r="R273" s="1"/>
      <c r="X273" s="6"/>
      <c r="Y273" s="1"/>
      <c r="Z273" s="1"/>
      <c r="AA273" s="1"/>
      <c r="AB273" s="1"/>
    </row>
    <row r="274" spans="2:28" x14ac:dyDescent="0.5">
      <c r="B274" s="6"/>
      <c r="C274" s="1"/>
      <c r="D274" s="1"/>
      <c r="E274" s="1"/>
      <c r="F274" s="1"/>
      <c r="G274" s="1"/>
      <c r="H274" s="1"/>
      <c r="M274" s="110"/>
      <c r="N274" s="6"/>
      <c r="O274" s="1"/>
      <c r="P274" s="1"/>
      <c r="Q274" s="1"/>
      <c r="R274" s="1"/>
      <c r="X274" s="6"/>
      <c r="Y274" s="1"/>
      <c r="Z274" s="1"/>
      <c r="AA274" s="1"/>
      <c r="AB274" s="1"/>
    </row>
    <row r="275" spans="2:28" x14ac:dyDescent="0.5">
      <c r="B275" s="6"/>
      <c r="C275" s="1"/>
      <c r="D275" s="1"/>
      <c r="E275" s="1"/>
      <c r="F275" s="1"/>
      <c r="G275" s="1"/>
      <c r="H275" s="1"/>
      <c r="M275" s="110"/>
      <c r="N275" s="6"/>
      <c r="O275" s="1"/>
      <c r="P275" s="1"/>
      <c r="Q275" s="1"/>
      <c r="R275" s="1"/>
      <c r="X275" s="6"/>
      <c r="Y275" s="1"/>
      <c r="Z275" s="1"/>
      <c r="AA275" s="1"/>
      <c r="AB275" s="1"/>
    </row>
    <row r="276" spans="2:28" x14ac:dyDescent="0.5">
      <c r="B276" s="6"/>
      <c r="C276" s="1"/>
      <c r="D276" s="1"/>
      <c r="E276" s="1"/>
      <c r="F276" s="1"/>
      <c r="G276" s="1"/>
      <c r="H276" s="1"/>
      <c r="M276" s="110"/>
      <c r="N276" s="6"/>
      <c r="O276" s="1"/>
      <c r="P276" s="1"/>
      <c r="Q276" s="1"/>
      <c r="R276" s="1"/>
      <c r="X276" s="6"/>
      <c r="Y276" s="1"/>
      <c r="Z276" s="1"/>
      <c r="AA276" s="1"/>
      <c r="AB276" s="1"/>
    </row>
    <row r="277" spans="2:28" x14ac:dyDescent="0.5">
      <c r="B277" s="6"/>
      <c r="C277" s="1"/>
      <c r="D277" s="1"/>
      <c r="E277" s="1"/>
      <c r="F277" s="1"/>
      <c r="G277" s="1"/>
      <c r="H277" s="1"/>
      <c r="M277" s="110"/>
      <c r="N277" s="6"/>
      <c r="O277" s="1"/>
      <c r="P277" s="1"/>
      <c r="Q277" s="1"/>
      <c r="R277" s="1"/>
      <c r="X277" s="6"/>
      <c r="Y277" s="1"/>
      <c r="Z277" s="1"/>
      <c r="AA277" s="1"/>
      <c r="AB277" s="1"/>
    </row>
    <row r="278" spans="2:28" x14ac:dyDescent="0.5">
      <c r="B278" s="6"/>
      <c r="C278" s="1"/>
      <c r="D278" s="1"/>
      <c r="E278" s="1"/>
      <c r="F278" s="1"/>
      <c r="G278" s="1"/>
      <c r="H278" s="1"/>
      <c r="M278" s="110"/>
      <c r="N278" s="6"/>
      <c r="O278" s="1"/>
      <c r="P278" s="1"/>
      <c r="Q278" s="1"/>
      <c r="R278" s="1"/>
      <c r="X278" s="6"/>
      <c r="Y278" s="1"/>
      <c r="Z278" s="1"/>
      <c r="AA278" s="1"/>
      <c r="AB278" s="1"/>
    </row>
    <row r="279" spans="2:28" x14ac:dyDescent="0.5">
      <c r="B279" s="6"/>
      <c r="C279" s="1"/>
      <c r="D279" s="1"/>
      <c r="E279" s="1"/>
      <c r="F279" s="1"/>
      <c r="G279" s="1"/>
      <c r="H279" s="1"/>
      <c r="M279" s="110"/>
      <c r="N279" s="6"/>
      <c r="O279" s="1"/>
      <c r="P279" s="1"/>
      <c r="Q279" s="1"/>
      <c r="R279" s="1"/>
      <c r="X279" s="6"/>
      <c r="Y279" s="1"/>
      <c r="Z279" s="1"/>
      <c r="AA279" s="1"/>
      <c r="AB279" s="1"/>
    </row>
    <row r="280" spans="2:28" x14ac:dyDescent="0.5">
      <c r="B280" s="6"/>
      <c r="C280" s="1"/>
      <c r="D280" s="1"/>
      <c r="E280" s="1"/>
      <c r="F280" s="1"/>
      <c r="G280" s="1"/>
      <c r="H280" s="1"/>
      <c r="M280" s="110"/>
      <c r="N280" s="6"/>
      <c r="O280" s="1"/>
      <c r="P280" s="1"/>
      <c r="Q280" s="1"/>
      <c r="R280" s="1"/>
      <c r="X280" s="6"/>
      <c r="Y280" s="1"/>
      <c r="Z280" s="1"/>
      <c r="AA280" s="1"/>
      <c r="AB280" s="1"/>
    </row>
    <row r="281" spans="2:28" x14ac:dyDescent="0.5">
      <c r="B281" s="6"/>
      <c r="C281" s="1"/>
      <c r="D281" s="1"/>
      <c r="E281" s="1"/>
      <c r="F281" s="1"/>
      <c r="G281" s="1"/>
      <c r="H281" s="1"/>
      <c r="M281" s="110"/>
      <c r="N281" s="6"/>
      <c r="O281" s="1"/>
      <c r="P281" s="1"/>
      <c r="Q281" s="1"/>
      <c r="R281" s="1"/>
      <c r="X281" s="6"/>
      <c r="Y281" s="1"/>
      <c r="Z281" s="1"/>
      <c r="AA281" s="1"/>
      <c r="AB281" s="1"/>
    </row>
    <row r="282" spans="2:28" x14ac:dyDescent="0.5">
      <c r="B282" s="6"/>
      <c r="C282" s="1"/>
      <c r="D282" s="1"/>
      <c r="E282" s="1"/>
      <c r="F282" s="1"/>
      <c r="G282" s="1"/>
      <c r="H282" s="1"/>
      <c r="M282" s="110"/>
      <c r="N282" s="6"/>
      <c r="O282" s="1"/>
      <c r="P282" s="1"/>
      <c r="Q282" s="1"/>
      <c r="R282" s="1"/>
      <c r="X282" s="6"/>
      <c r="Y282" s="1"/>
      <c r="Z282" s="1"/>
      <c r="AA282" s="1"/>
      <c r="AB282" s="1"/>
    </row>
    <row r="283" spans="2:28" x14ac:dyDescent="0.5">
      <c r="B283" s="6"/>
      <c r="C283" s="1"/>
      <c r="D283" s="1"/>
      <c r="E283" s="1"/>
      <c r="F283" s="1"/>
      <c r="G283" s="1"/>
      <c r="H283" s="1"/>
      <c r="M283" s="110"/>
      <c r="N283" s="6"/>
      <c r="O283" s="1"/>
      <c r="P283" s="1"/>
      <c r="Q283" s="1"/>
      <c r="R283" s="1"/>
      <c r="X283" s="6"/>
      <c r="Y283" s="1"/>
      <c r="Z283" s="1"/>
      <c r="AA283" s="1"/>
      <c r="AB283" s="1"/>
    </row>
    <row r="284" spans="2:28" x14ac:dyDescent="0.5">
      <c r="B284" s="6"/>
      <c r="C284" s="1"/>
      <c r="D284" s="1"/>
      <c r="E284" s="1"/>
      <c r="F284" s="1"/>
      <c r="G284" s="1"/>
      <c r="H284" s="1"/>
      <c r="M284" s="110"/>
      <c r="N284" s="6"/>
      <c r="O284" s="1"/>
      <c r="P284" s="1"/>
      <c r="Q284" s="1"/>
      <c r="R284" s="1"/>
      <c r="X284" s="6"/>
      <c r="Y284" s="1"/>
      <c r="Z284" s="1"/>
      <c r="AA284" s="1"/>
      <c r="AB284" s="1"/>
    </row>
    <row r="285" spans="2:28" x14ac:dyDescent="0.5">
      <c r="B285" s="6"/>
      <c r="C285" s="1"/>
      <c r="D285" s="1"/>
      <c r="E285" s="1"/>
      <c r="F285" s="1"/>
      <c r="G285" s="1"/>
      <c r="H285" s="1"/>
      <c r="M285" s="110"/>
      <c r="N285" s="6"/>
      <c r="O285" s="1"/>
      <c r="P285" s="1"/>
      <c r="Q285" s="1"/>
      <c r="R285" s="1"/>
      <c r="X285" s="6"/>
      <c r="Y285" s="1"/>
      <c r="Z285" s="1"/>
      <c r="AA285" s="1"/>
      <c r="AB285" s="1"/>
    </row>
    <row r="286" spans="2:28" x14ac:dyDescent="0.5">
      <c r="B286" s="6"/>
      <c r="C286" s="1"/>
      <c r="D286" s="1"/>
      <c r="E286" s="1"/>
      <c r="F286" s="1"/>
      <c r="G286" s="1"/>
      <c r="H286" s="1"/>
      <c r="M286" s="110"/>
      <c r="N286" s="6"/>
      <c r="O286" s="1"/>
      <c r="P286" s="1"/>
      <c r="Q286" s="1"/>
      <c r="R286" s="1"/>
      <c r="X286" s="6"/>
      <c r="Y286" s="1"/>
      <c r="Z286" s="1"/>
      <c r="AA286" s="1"/>
      <c r="AB286" s="1"/>
    </row>
    <row r="287" spans="2:28" x14ac:dyDescent="0.5">
      <c r="B287" s="6"/>
      <c r="C287" s="1"/>
      <c r="D287" s="1"/>
      <c r="E287" s="1"/>
      <c r="F287" s="1"/>
      <c r="G287" s="1"/>
      <c r="H287" s="1"/>
      <c r="M287" s="110"/>
      <c r="N287" s="6"/>
      <c r="O287" s="1"/>
      <c r="P287" s="1"/>
      <c r="Q287" s="1"/>
      <c r="R287" s="1"/>
      <c r="X287" s="6"/>
      <c r="Y287" s="1"/>
      <c r="Z287" s="1"/>
      <c r="AA287" s="1"/>
      <c r="AB287" s="1"/>
    </row>
    <row r="288" spans="2:28" x14ac:dyDescent="0.5">
      <c r="B288" s="6"/>
      <c r="C288" s="1"/>
      <c r="D288" s="1"/>
      <c r="E288" s="1"/>
      <c r="F288" s="1"/>
      <c r="G288" s="1"/>
      <c r="H288" s="1"/>
      <c r="M288" s="110"/>
      <c r="N288" s="6"/>
      <c r="O288" s="1"/>
      <c r="P288" s="1"/>
      <c r="Q288" s="1"/>
      <c r="R288" s="1"/>
      <c r="X288" s="6"/>
      <c r="Y288" s="1"/>
      <c r="Z288" s="1"/>
      <c r="AA288" s="1"/>
      <c r="AB288" s="1"/>
    </row>
    <row r="289" spans="2:28" x14ac:dyDescent="0.5">
      <c r="B289" s="6"/>
      <c r="C289" s="1"/>
      <c r="D289" s="1"/>
      <c r="E289" s="1"/>
      <c r="F289" s="1"/>
      <c r="G289" s="1"/>
      <c r="H289" s="1"/>
      <c r="M289" s="110"/>
      <c r="N289" s="6"/>
      <c r="O289" s="1"/>
      <c r="P289" s="1"/>
      <c r="Q289" s="1"/>
      <c r="R289" s="1"/>
      <c r="X289" s="6"/>
      <c r="Y289" s="1"/>
      <c r="Z289" s="1"/>
      <c r="AA289" s="1"/>
      <c r="AB289" s="1"/>
    </row>
    <row r="290" spans="2:28" x14ac:dyDescent="0.5">
      <c r="B290" s="6"/>
      <c r="C290" s="1"/>
      <c r="D290" s="1"/>
      <c r="E290" s="1"/>
      <c r="F290" s="1"/>
      <c r="G290" s="1"/>
      <c r="H290" s="1"/>
      <c r="M290" s="110"/>
      <c r="N290" s="6"/>
      <c r="O290" s="1"/>
      <c r="P290" s="1"/>
      <c r="Q290" s="1"/>
      <c r="R290" s="1"/>
      <c r="X290" s="6"/>
      <c r="Y290" s="1"/>
      <c r="Z290" s="1"/>
      <c r="AA290" s="1"/>
      <c r="AB290" s="1"/>
    </row>
    <row r="291" spans="2:28" x14ac:dyDescent="0.5">
      <c r="B291" s="6"/>
      <c r="C291" s="1"/>
      <c r="D291" s="1"/>
      <c r="E291" s="1"/>
      <c r="F291" s="1"/>
      <c r="G291" s="1"/>
      <c r="H291" s="1"/>
      <c r="M291" s="110"/>
      <c r="N291" s="6"/>
      <c r="O291" s="1"/>
      <c r="P291" s="1"/>
      <c r="Q291" s="1"/>
      <c r="R291" s="1"/>
      <c r="X291" s="6"/>
      <c r="Y291" s="1"/>
      <c r="Z291" s="1"/>
      <c r="AA291" s="1"/>
      <c r="AB291" s="1"/>
    </row>
    <row r="292" spans="2:28" x14ac:dyDescent="0.5">
      <c r="B292" s="6"/>
      <c r="C292" s="1"/>
      <c r="D292" s="1"/>
      <c r="E292" s="1"/>
      <c r="F292" s="1"/>
      <c r="G292" s="1"/>
      <c r="H292" s="1"/>
      <c r="M292" s="110"/>
      <c r="N292" s="6"/>
      <c r="O292" s="1"/>
      <c r="P292" s="1"/>
      <c r="Q292" s="1"/>
      <c r="R292" s="1"/>
      <c r="X292" s="6"/>
      <c r="Y292" s="1"/>
      <c r="Z292" s="1"/>
      <c r="AA292" s="1"/>
      <c r="AB292" s="1"/>
    </row>
    <row r="293" spans="2:28" x14ac:dyDescent="0.5">
      <c r="B293" s="6"/>
      <c r="C293" s="1"/>
      <c r="D293" s="1"/>
      <c r="E293" s="1"/>
      <c r="F293" s="1"/>
      <c r="G293" s="1"/>
      <c r="H293" s="1"/>
      <c r="M293" s="110"/>
      <c r="N293" s="6"/>
      <c r="O293" s="1"/>
      <c r="P293" s="1"/>
      <c r="Q293" s="1"/>
      <c r="R293" s="1"/>
      <c r="X293" s="6"/>
      <c r="Y293" s="1"/>
      <c r="Z293" s="1"/>
      <c r="AA293" s="1"/>
      <c r="AB293" s="1"/>
    </row>
    <row r="294" spans="2:28" x14ac:dyDescent="0.5">
      <c r="B294" s="6"/>
      <c r="C294" s="1"/>
      <c r="D294" s="1"/>
      <c r="E294" s="1"/>
      <c r="F294" s="1"/>
      <c r="G294" s="1"/>
      <c r="H294" s="1"/>
      <c r="M294" s="110"/>
      <c r="N294" s="6"/>
      <c r="O294" s="1"/>
      <c r="P294" s="1"/>
      <c r="Q294" s="1"/>
      <c r="R294" s="1"/>
      <c r="X294" s="6"/>
      <c r="Y294" s="1"/>
      <c r="Z294" s="1"/>
      <c r="AA294" s="1"/>
      <c r="AB294" s="1"/>
    </row>
    <row r="295" spans="2:28" x14ac:dyDescent="0.5">
      <c r="B295" s="6"/>
      <c r="C295" s="1"/>
      <c r="D295" s="1"/>
      <c r="E295" s="1"/>
      <c r="F295" s="1"/>
      <c r="G295" s="1"/>
      <c r="H295" s="1"/>
      <c r="M295" s="110"/>
      <c r="N295" s="6"/>
      <c r="O295" s="1"/>
      <c r="P295" s="1"/>
      <c r="Q295" s="1"/>
      <c r="R295" s="1"/>
      <c r="X295" s="6"/>
      <c r="Y295" s="1"/>
      <c r="Z295" s="1"/>
      <c r="AA295" s="1"/>
      <c r="AB295" s="1"/>
    </row>
    <row r="296" spans="2:28" x14ac:dyDescent="0.5">
      <c r="B296" s="6"/>
      <c r="C296" s="1"/>
      <c r="D296" s="1"/>
      <c r="E296" s="1"/>
      <c r="F296" s="1"/>
      <c r="G296" s="1"/>
      <c r="H296" s="1"/>
      <c r="M296" s="110"/>
      <c r="N296" s="6"/>
      <c r="O296" s="1"/>
      <c r="P296" s="1"/>
      <c r="Q296" s="1"/>
      <c r="R296" s="1"/>
      <c r="X296" s="6"/>
      <c r="Y296" s="1"/>
      <c r="Z296" s="1"/>
      <c r="AA296" s="1"/>
      <c r="AB296" s="1"/>
    </row>
    <row r="297" spans="2:28" x14ac:dyDescent="0.5">
      <c r="B297" s="6"/>
      <c r="C297" s="1"/>
      <c r="D297" s="1"/>
      <c r="E297" s="1"/>
      <c r="F297" s="1"/>
      <c r="G297" s="1"/>
      <c r="H297" s="1"/>
      <c r="M297" s="110"/>
      <c r="N297" s="6"/>
      <c r="O297" s="1"/>
      <c r="P297" s="1"/>
      <c r="Q297" s="1"/>
      <c r="R297" s="1"/>
      <c r="X297" s="6"/>
      <c r="Y297" s="1"/>
      <c r="Z297" s="1"/>
      <c r="AA297" s="1"/>
      <c r="AB297" s="1"/>
    </row>
    <row r="298" spans="2:28" x14ac:dyDescent="0.5">
      <c r="B298" s="6"/>
      <c r="C298" s="1"/>
      <c r="D298" s="1"/>
      <c r="E298" s="1"/>
      <c r="F298" s="1"/>
      <c r="G298" s="1"/>
      <c r="H298" s="1"/>
      <c r="M298" s="110"/>
      <c r="N298" s="6"/>
      <c r="O298" s="1"/>
      <c r="P298" s="1"/>
      <c r="Q298" s="1"/>
      <c r="R298" s="1"/>
      <c r="X298" s="6"/>
      <c r="Y298" s="1"/>
      <c r="Z298" s="1"/>
      <c r="AA298" s="1"/>
      <c r="AB298" s="1"/>
    </row>
    <row r="299" spans="2:28" x14ac:dyDescent="0.5">
      <c r="B299" s="6"/>
      <c r="C299" s="1"/>
      <c r="D299" s="1"/>
      <c r="E299" s="1"/>
      <c r="F299" s="1"/>
      <c r="G299" s="1"/>
      <c r="H299" s="1"/>
      <c r="M299" s="110"/>
      <c r="N299" s="6"/>
      <c r="O299" s="1"/>
      <c r="P299" s="1"/>
      <c r="Q299" s="1"/>
      <c r="R299" s="1"/>
      <c r="X299" s="6"/>
      <c r="Y299" s="1"/>
      <c r="Z299" s="1"/>
      <c r="AA299" s="1"/>
      <c r="AB299" s="1"/>
    </row>
    <row r="300" spans="2:28" x14ac:dyDescent="0.5">
      <c r="B300" s="6"/>
      <c r="C300" s="1"/>
      <c r="D300" s="1"/>
      <c r="E300" s="1"/>
      <c r="F300" s="1"/>
      <c r="G300" s="1"/>
      <c r="H300" s="1"/>
      <c r="M300" s="110"/>
      <c r="N300" s="6"/>
      <c r="O300" s="1"/>
      <c r="P300" s="1"/>
      <c r="Q300" s="1"/>
      <c r="R300" s="1"/>
      <c r="X300" s="6"/>
      <c r="Y300" s="1"/>
      <c r="Z300" s="1"/>
      <c r="AA300" s="1"/>
      <c r="AB300" s="1"/>
    </row>
    <row r="301" spans="2:28" x14ac:dyDescent="0.5">
      <c r="B301" s="6"/>
      <c r="C301" s="1"/>
      <c r="D301" s="1"/>
      <c r="E301" s="1"/>
      <c r="F301" s="1"/>
      <c r="G301" s="1"/>
      <c r="H301" s="1"/>
      <c r="M301" s="110"/>
      <c r="N301" s="6"/>
      <c r="O301" s="1"/>
      <c r="P301" s="1"/>
      <c r="Q301" s="1"/>
      <c r="R301" s="1"/>
      <c r="X301" s="6"/>
      <c r="Y301" s="1"/>
      <c r="Z301" s="1"/>
      <c r="AA301" s="1"/>
      <c r="AB301" s="1"/>
    </row>
    <row r="302" spans="2:28" x14ac:dyDescent="0.5">
      <c r="B302" s="6"/>
      <c r="C302" s="1"/>
      <c r="D302" s="1"/>
      <c r="E302" s="1"/>
      <c r="F302" s="1"/>
      <c r="G302" s="1"/>
      <c r="H302" s="1"/>
      <c r="M302" s="110"/>
      <c r="N302" s="6"/>
      <c r="O302" s="1"/>
      <c r="P302" s="1"/>
      <c r="Q302" s="1"/>
      <c r="R302" s="1"/>
      <c r="X302" s="6"/>
      <c r="Y302" s="1"/>
      <c r="Z302" s="1"/>
      <c r="AA302" s="1"/>
      <c r="AB302" s="1"/>
    </row>
    <row r="303" spans="2:28" x14ac:dyDescent="0.5">
      <c r="B303" s="6"/>
      <c r="C303" s="1"/>
      <c r="D303" s="1"/>
      <c r="E303" s="1"/>
      <c r="F303" s="1"/>
      <c r="G303" s="1"/>
      <c r="H303" s="1"/>
      <c r="M303" s="110"/>
      <c r="N303" s="6"/>
      <c r="O303" s="1"/>
      <c r="P303" s="1"/>
      <c r="Q303" s="1"/>
      <c r="R303" s="1"/>
      <c r="X303" s="6"/>
      <c r="Y303" s="1"/>
      <c r="Z303" s="1"/>
      <c r="AA303" s="1"/>
      <c r="AB303" s="1"/>
    </row>
    <row r="304" spans="2:28" x14ac:dyDescent="0.5">
      <c r="B304" s="6"/>
      <c r="C304" s="1"/>
      <c r="D304" s="1"/>
      <c r="E304" s="1"/>
      <c r="F304" s="1"/>
      <c r="G304" s="1"/>
      <c r="H304" s="1"/>
      <c r="M304" s="110"/>
      <c r="N304" s="6"/>
      <c r="O304" s="1"/>
      <c r="P304" s="1"/>
      <c r="Q304" s="1"/>
      <c r="R304" s="1"/>
      <c r="X304" s="6"/>
      <c r="Y304" s="1"/>
      <c r="Z304" s="1"/>
      <c r="AA304" s="1"/>
      <c r="AB304" s="1"/>
    </row>
    <row r="305" spans="2:28" x14ac:dyDescent="0.5">
      <c r="B305" s="6"/>
      <c r="C305" s="1"/>
      <c r="D305" s="1"/>
      <c r="E305" s="1"/>
      <c r="F305" s="1"/>
      <c r="G305" s="1"/>
      <c r="H305" s="1"/>
      <c r="M305" s="110"/>
      <c r="N305" s="6"/>
      <c r="O305" s="1"/>
      <c r="P305" s="1"/>
      <c r="Q305" s="1"/>
      <c r="R305" s="1"/>
      <c r="X305" s="6"/>
      <c r="Y305" s="1"/>
      <c r="Z305" s="1"/>
      <c r="AA305" s="1"/>
      <c r="AB305" s="1"/>
    </row>
    <row r="306" spans="2:28" x14ac:dyDescent="0.5">
      <c r="B306" s="6"/>
      <c r="C306" s="1"/>
      <c r="D306" s="1"/>
      <c r="E306" s="1"/>
      <c r="F306" s="1"/>
      <c r="G306" s="1"/>
      <c r="H306" s="1"/>
      <c r="M306" s="110"/>
      <c r="N306" s="6"/>
      <c r="O306" s="1"/>
      <c r="P306" s="1"/>
      <c r="Q306" s="1"/>
      <c r="R306" s="1"/>
      <c r="X306" s="6"/>
      <c r="Y306" s="1"/>
      <c r="Z306" s="1"/>
      <c r="AA306" s="1"/>
      <c r="AB306" s="1"/>
    </row>
    <row r="307" spans="2:28" x14ac:dyDescent="0.5">
      <c r="B307" s="6"/>
      <c r="C307" s="1"/>
      <c r="D307" s="1"/>
      <c r="E307" s="1"/>
      <c r="F307" s="1"/>
      <c r="G307" s="1"/>
      <c r="H307" s="1"/>
      <c r="M307" s="110"/>
      <c r="N307" s="6"/>
      <c r="O307" s="1"/>
      <c r="P307" s="1"/>
      <c r="Q307" s="1"/>
      <c r="R307" s="1"/>
      <c r="X307" s="6"/>
      <c r="Y307" s="1"/>
      <c r="Z307" s="1"/>
      <c r="AA307" s="1"/>
      <c r="AB307" s="1"/>
    </row>
    <row r="308" spans="2:28" x14ac:dyDescent="0.5">
      <c r="B308" s="6"/>
      <c r="C308" s="1"/>
      <c r="D308" s="1"/>
      <c r="E308" s="1"/>
      <c r="F308" s="1"/>
      <c r="G308" s="1"/>
      <c r="H308" s="1"/>
      <c r="M308" s="110"/>
      <c r="N308" s="6"/>
      <c r="O308" s="1"/>
      <c r="P308" s="1"/>
      <c r="Q308" s="1"/>
      <c r="R308" s="1"/>
      <c r="X308" s="6"/>
      <c r="Y308" s="1"/>
      <c r="Z308" s="1"/>
      <c r="AA308" s="1"/>
      <c r="AB308" s="1"/>
    </row>
    <row r="309" spans="2:28" x14ac:dyDescent="0.5">
      <c r="B309" s="6"/>
      <c r="C309" s="1"/>
      <c r="D309" s="1"/>
      <c r="E309" s="1"/>
      <c r="F309" s="1"/>
      <c r="G309" s="1"/>
      <c r="H309" s="1"/>
      <c r="M309" s="110"/>
      <c r="N309" s="6"/>
      <c r="O309" s="1"/>
      <c r="P309" s="1"/>
      <c r="Q309" s="1"/>
      <c r="R309" s="1"/>
      <c r="X309" s="6"/>
      <c r="Y309" s="1"/>
      <c r="Z309" s="1"/>
      <c r="AA309" s="1"/>
      <c r="AB309" s="1"/>
    </row>
    <row r="310" spans="2:28" x14ac:dyDescent="0.5">
      <c r="B310" s="6"/>
      <c r="C310" s="1"/>
      <c r="D310" s="1"/>
      <c r="E310" s="1"/>
      <c r="F310" s="1"/>
      <c r="G310" s="1"/>
      <c r="H310" s="1"/>
      <c r="M310" s="110"/>
      <c r="N310" s="6"/>
      <c r="O310" s="1"/>
      <c r="P310" s="1"/>
      <c r="Q310" s="1"/>
      <c r="R310" s="1"/>
      <c r="X310" s="6"/>
      <c r="Y310" s="1"/>
      <c r="Z310" s="1"/>
      <c r="AA310" s="1"/>
      <c r="AB310" s="1"/>
    </row>
    <row r="311" spans="2:28" x14ac:dyDescent="0.5">
      <c r="B311" s="6"/>
      <c r="C311" s="1"/>
      <c r="D311" s="1"/>
      <c r="E311" s="1"/>
      <c r="F311" s="1"/>
      <c r="G311" s="1"/>
      <c r="H311" s="1"/>
      <c r="M311" s="110"/>
      <c r="N311" s="6"/>
      <c r="O311" s="1"/>
      <c r="P311" s="1"/>
      <c r="Q311" s="1"/>
      <c r="R311" s="1"/>
      <c r="X311" s="6"/>
      <c r="Y311" s="1"/>
      <c r="Z311" s="1"/>
      <c r="AA311" s="1"/>
      <c r="AB311" s="1"/>
    </row>
    <row r="312" spans="2:28" x14ac:dyDescent="0.5">
      <c r="B312" s="6"/>
      <c r="C312" s="1"/>
      <c r="D312" s="1"/>
      <c r="E312" s="1"/>
      <c r="F312" s="1"/>
      <c r="G312" s="1"/>
      <c r="H312" s="1"/>
      <c r="M312" s="110"/>
      <c r="N312" s="6"/>
      <c r="O312" s="1"/>
      <c r="P312" s="1"/>
      <c r="Q312" s="1"/>
      <c r="R312" s="1"/>
      <c r="X312" s="6"/>
      <c r="Y312" s="1"/>
      <c r="Z312" s="1"/>
      <c r="AA312" s="1"/>
      <c r="AB312" s="1"/>
    </row>
    <row r="313" spans="2:28" x14ac:dyDescent="0.5">
      <c r="B313" s="6"/>
      <c r="C313" s="1"/>
      <c r="D313" s="1"/>
      <c r="E313" s="1"/>
      <c r="F313" s="1"/>
      <c r="G313" s="1"/>
      <c r="H313" s="1"/>
      <c r="M313" s="110"/>
      <c r="N313" s="6"/>
      <c r="O313" s="1"/>
      <c r="P313" s="1"/>
      <c r="Q313" s="1"/>
      <c r="R313" s="1"/>
      <c r="X313" s="6"/>
      <c r="Y313" s="1"/>
      <c r="Z313" s="1"/>
      <c r="AA313" s="1"/>
      <c r="AB313" s="1"/>
    </row>
    <row r="314" spans="2:28" x14ac:dyDescent="0.5">
      <c r="B314" s="6"/>
      <c r="C314" s="1"/>
      <c r="D314" s="1"/>
      <c r="E314" s="1"/>
      <c r="F314" s="1"/>
      <c r="G314" s="1"/>
      <c r="H314" s="1"/>
      <c r="M314" s="110"/>
      <c r="N314" s="6"/>
      <c r="O314" s="1"/>
      <c r="P314" s="1"/>
      <c r="Q314" s="1"/>
      <c r="R314" s="1"/>
      <c r="X314" s="6"/>
      <c r="Y314" s="1"/>
      <c r="Z314" s="1"/>
      <c r="AA314" s="1"/>
      <c r="AB314" s="1"/>
    </row>
    <row r="315" spans="2:28" x14ac:dyDescent="0.5">
      <c r="B315" s="6"/>
      <c r="C315" s="1"/>
      <c r="D315" s="1"/>
      <c r="E315" s="1"/>
      <c r="F315" s="1"/>
      <c r="G315" s="1"/>
      <c r="H315" s="1"/>
      <c r="M315" s="110"/>
      <c r="N315" s="6"/>
      <c r="O315" s="1"/>
      <c r="P315" s="1"/>
      <c r="Q315" s="1"/>
      <c r="R315" s="1"/>
      <c r="X315" s="6"/>
      <c r="Y315" s="1"/>
      <c r="Z315" s="1"/>
      <c r="AA315" s="1"/>
      <c r="AB315" s="1"/>
    </row>
    <row r="316" spans="2:28" x14ac:dyDescent="0.5">
      <c r="B316" s="6"/>
      <c r="C316" s="1"/>
      <c r="D316" s="1"/>
      <c r="E316" s="1"/>
      <c r="F316" s="1"/>
      <c r="G316" s="1"/>
      <c r="H316" s="1"/>
      <c r="M316" s="110"/>
      <c r="N316" s="6"/>
      <c r="O316" s="1"/>
      <c r="P316" s="1"/>
      <c r="Q316" s="1"/>
      <c r="R316" s="1"/>
      <c r="X316" s="6"/>
      <c r="Y316" s="1"/>
      <c r="Z316" s="1"/>
      <c r="AA316" s="1"/>
      <c r="AB316" s="1"/>
    </row>
    <row r="317" spans="2:28" x14ac:dyDescent="0.5">
      <c r="B317" s="6"/>
      <c r="C317" s="1"/>
      <c r="D317" s="1"/>
      <c r="E317" s="1"/>
      <c r="F317" s="1"/>
      <c r="G317" s="1"/>
      <c r="H317" s="1"/>
      <c r="M317" s="110"/>
      <c r="N317" s="6"/>
      <c r="O317" s="1"/>
      <c r="P317" s="1"/>
      <c r="Q317" s="1"/>
      <c r="R317" s="1"/>
      <c r="X317" s="6"/>
      <c r="Y317" s="1"/>
      <c r="Z317" s="1"/>
      <c r="AA317" s="1"/>
      <c r="AB317" s="1"/>
    </row>
    <row r="318" spans="2:28" x14ac:dyDescent="0.5">
      <c r="B318" s="6"/>
      <c r="C318" s="1"/>
      <c r="D318" s="1"/>
      <c r="E318" s="1"/>
      <c r="F318" s="1"/>
      <c r="G318" s="1"/>
      <c r="H318" s="1"/>
      <c r="M318" s="110"/>
      <c r="N318" s="6"/>
      <c r="O318" s="1"/>
      <c r="P318" s="1"/>
      <c r="Q318" s="1"/>
      <c r="R318" s="1"/>
      <c r="X318" s="6"/>
      <c r="Y318" s="1"/>
      <c r="Z318" s="1"/>
      <c r="AA318" s="1"/>
      <c r="AB318" s="1"/>
    </row>
    <row r="319" spans="2:28" x14ac:dyDescent="0.5">
      <c r="B319" s="6"/>
      <c r="C319" s="1"/>
      <c r="D319" s="1"/>
      <c r="E319" s="1"/>
      <c r="F319" s="1"/>
      <c r="G319" s="1"/>
      <c r="H319" s="1"/>
      <c r="M319" s="110"/>
      <c r="N319" s="6"/>
      <c r="O319" s="1"/>
      <c r="P319" s="1"/>
      <c r="Q319" s="1"/>
      <c r="R319" s="1"/>
      <c r="X319" s="6"/>
      <c r="Y319" s="1"/>
      <c r="Z319" s="1"/>
      <c r="AA319" s="1"/>
      <c r="AB319" s="1"/>
    </row>
    <row r="320" spans="2:28" x14ac:dyDescent="0.5">
      <c r="B320" s="6"/>
      <c r="C320" s="1"/>
      <c r="D320" s="1"/>
      <c r="E320" s="1"/>
      <c r="F320" s="1"/>
      <c r="G320" s="1"/>
      <c r="H320" s="1"/>
      <c r="M320" s="110"/>
      <c r="N320" s="6"/>
      <c r="O320" s="1"/>
      <c r="P320" s="1"/>
      <c r="Q320" s="1"/>
      <c r="R320" s="1"/>
      <c r="X320" s="6"/>
      <c r="Y320" s="1"/>
      <c r="Z320" s="1"/>
      <c r="AA320" s="1"/>
      <c r="AB320" s="1"/>
    </row>
    <row r="321" spans="2:28" x14ac:dyDescent="0.5">
      <c r="B321" s="6"/>
      <c r="C321" s="1"/>
      <c r="D321" s="1"/>
      <c r="E321" s="1"/>
      <c r="F321" s="1"/>
      <c r="G321" s="1"/>
      <c r="H321" s="1"/>
      <c r="M321" s="110"/>
      <c r="N321" s="6"/>
      <c r="O321" s="1"/>
      <c r="P321" s="1"/>
      <c r="Q321" s="1"/>
      <c r="R321" s="1"/>
      <c r="X321" s="6"/>
      <c r="Y321" s="1"/>
      <c r="Z321" s="1"/>
      <c r="AA321" s="1"/>
      <c r="AB321" s="1"/>
    </row>
    <row r="322" spans="2:28" x14ac:dyDescent="0.5">
      <c r="B322" s="6"/>
      <c r="C322" s="1"/>
      <c r="D322" s="1"/>
      <c r="E322" s="1"/>
      <c r="F322" s="1"/>
      <c r="G322" s="1"/>
      <c r="H322" s="1"/>
      <c r="M322" s="110"/>
      <c r="N322" s="6"/>
      <c r="O322" s="1"/>
      <c r="P322" s="1"/>
      <c r="Q322" s="1"/>
      <c r="R322" s="1"/>
      <c r="X322" s="6"/>
      <c r="Y322" s="1"/>
      <c r="Z322" s="1"/>
      <c r="AA322" s="1"/>
      <c r="AB322" s="1"/>
    </row>
    <row r="323" spans="2:28" x14ac:dyDescent="0.5">
      <c r="B323" s="6"/>
      <c r="C323" s="1"/>
      <c r="D323" s="1"/>
      <c r="E323" s="1"/>
      <c r="F323" s="1"/>
      <c r="G323" s="1"/>
      <c r="H323" s="1"/>
      <c r="M323" s="110"/>
      <c r="N323" s="6"/>
      <c r="O323" s="1"/>
      <c r="P323" s="1"/>
      <c r="Q323" s="1"/>
      <c r="R323" s="1"/>
      <c r="X323" s="6"/>
      <c r="Y323" s="1"/>
      <c r="Z323" s="1"/>
      <c r="AA323" s="1"/>
      <c r="AB323" s="1"/>
    </row>
    <row r="324" spans="2:28" x14ac:dyDescent="0.5">
      <c r="B324" s="6"/>
      <c r="C324" s="1"/>
      <c r="D324" s="1"/>
      <c r="E324" s="1"/>
      <c r="F324" s="1"/>
      <c r="G324" s="1"/>
      <c r="H324" s="1"/>
      <c r="M324" s="110"/>
      <c r="N324" s="6"/>
      <c r="O324" s="1"/>
      <c r="P324" s="1"/>
      <c r="Q324" s="1"/>
      <c r="R324" s="1"/>
      <c r="X324" s="6"/>
      <c r="Y324" s="1"/>
      <c r="Z324" s="1"/>
      <c r="AA324" s="1"/>
      <c r="AB324" s="1"/>
    </row>
    <row r="325" spans="2:28" x14ac:dyDescent="0.5">
      <c r="B325" s="6"/>
      <c r="C325" s="1"/>
      <c r="D325" s="1"/>
      <c r="E325" s="1"/>
      <c r="F325" s="1"/>
      <c r="G325" s="1"/>
      <c r="H325" s="1"/>
      <c r="M325" s="110"/>
      <c r="N325" s="6"/>
      <c r="O325" s="1"/>
      <c r="P325" s="1"/>
      <c r="Q325" s="1"/>
      <c r="R325" s="1"/>
      <c r="X325" s="6"/>
      <c r="Y325" s="1"/>
      <c r="Z325" s="1"/>
      <c r="AA325" s="1"/>
      <c r="AB325" s="1"/>
    </row>
    <row r="326" spans="2:28" x14ac:dyDescent="0.5">
      <c r="B326" s="6"/>
      <c r="C326" s="1"/>
      <c r="D326" s="1"/>
      <c r="E326" s="1"/>
      <c r="F326" s="1"/>
      <c r="G326" s="1"/>
      <c r="H326" s="1"/>
      <c r="M326" s="110"/>
      <c r="N326" s="6"/>
      <c r="O326" s="1"/>
      <c r="P326" s="1"/>
      <c r="Q326" s="1"/>
      <c r="R326" s="1"/>
      <c r="X326" s="6"/>
      <c r="Y326" s="1"/>
      <c r="Z326" s="1"/>
      <c r="AA326" s="1"/>
      <c r="AB326" s="1"/>
    </row>
    <row r="327" spans="2:28" x14ac:dyDescent="0.5">
      <c r="B327" s="6"/>
      <c r="C327" s="1"/>
      <c r="D327" s="1"/>
      <c r="E327" s="1"/>
      <c r="F327" s="1"/>
      <c r="G327" s="1"/>
      <c r="H327" s="1"/>
      <c r="M327" s="110"/>
      <c r="N327" s="6"/>
      <c r="O327" s="1"/>
      <c r="P327" s="1"/>
      <c r="Q327" s="1"/>
      <c r="R327" s="1"/>
      <c r="X327" s="6"/>
      <c r="Y327" s="1"/>
      <c r="Z327" s="1"/>
      <c r="AA327" s="1"/>
      <c r="AB327" s="1"/>
    </row>
    <row r="328" spans="2:28" x14ac:dyDescent="0.5">
      <c r="B328" s="6"/>
      <c r="C328" s="1"/>
      <c r="D328" s="1"/>
      <c r="E328" s="1"/>
      <c r="F328" s="1"/>
      <c r="G328" s="1"/>
      <c r="H328" s="1"/>
      <c r="M328" s="110"/>
      <c r="N328" s="6"/>
      <c r="O328" s="1"/>
      <c r="P328" s="1"/>
      <c r="Q328" s="1"/>
      <c r="R328" s="1"/>
      <c r="X328" s="6"/>
      <c r="Y328" s="1"/>
      <c r="Z328" s="1"/>
      <c r="AA328" s="1"/>
      <c r="AB328" s="1"/>
    </row>
    <row r="329" spans="2:28" x14ac:dyDescent="0.5">
      <c r="B329" s="6"/>
      <c r="C329" s="1"/>
      <c r="D329" s="1"/>
      <c r="E329" s="1"/>
      <c r="F329" s="1"/>
      <c r="G329" s="1"/>
      <c r="H329" s="1"/>
      <c r="M329" s="110"/>
      <c r="N329" s="6"/>
      <c r="O329" s="1"/>
      <c r="P329" s="1"/>
      <c r="Q329" s="1"/>
      <c r="R329" s="1"/>
      <c r="X329" s="6"/>
      <c r="Y329" s="1"/>
      <c r="Z329" s="1"/>
      <c r="AA329" s="1"/>
      <c r="AB329" s="1"/>
    </row>
    <row r="330" spans="2:28" x14ac:dyDescent="0.5">
      <c r="B330" s="6"/>
      <c r="C330" s="1"/>
      <c r="D330" s="1"/>
      <c r="E330" s="1"/>
      <c r="F330" s="1"/>
      <c r="G330" s="1"/>
      <c r="H330" s="1"/>
      <c r="M330" s="110"/>
      <c r="N330" s="6"/>
      <c r="O330" s="1"/>
      <c r="P330" s="1"/>
      <c r="Q330" s="1"/>
      <c r="R330" s="1"/>
      <c r="X330" s="6"/>
      <c r="Y330" s="1"/>
      <c r="Z330" s="1"/>
      <c r="AA330" s="1"/>
      <c r="AB330" s="1"/>
    </row>
    <row r="331" spans="2:28" x14ac:dyDescent="0.5">
      <c r="B331" s="6"/>
      <c r="C331" s="1"/>
      <c r="D331" s="1"/>
      <c r="E331" s="1"/>
      <c r="F331" s="1"/>
      <c r="G331" s="1"/>
      <c r="H331" s="1"/>
      <c r="M331" s="110"/>
      <c r="N331" s="6"/>
      <c r="O331" s="1"/>
      <c r="P331" s="1"/>
      <c r="Q331" s="1"/>
      <c r="R331" s="1"/>
      <c r="X331" s="6"/>
      <c r="Y331" s="1"/>
      <c r="Z331" s="1"/>
      <c r="AA331" s="1"/>
      <c r="AB331" s="1"/>
    </row>
    <row r="332" spans="2:28" x14ac:dyDescent="0.5">
      <c r="B332" s="6"/>
      <c r="C332" s="1"/>
      <c r="D332" s="1"/>
      <c r="E332" s="1"/>
      <c r="F332" s="1"/>
      <c r="G332" s="1"/>
      <c r="H332" s="1"/>
      <c r="M332" s="110"/>
      <c r="N332" s="6"/>
      <c r="O332" s="1"/>
      <c r="P332" s="1"/>
      <c r="Q332" s="1"/>
      <c r="R332" s="1"/>
      <c r="X332" s="6"/>
      <c r="Y332" s="1"/>
      <c r="Z332" s="1"/>
      <c r="AA332" s="1"/>
      <c r="AB332" s="1"/>
    </row>
    <row r="333" spans="2:28" x14ac:dyDescent="0.5">
      <c r="B333" s="6"/>
      <c r="C333" s="1"/>
      <c r="D333" s="1"/>
      <c r="E333" s="1"/>
      <c r="F333" s="1"/>
      <c r="G333" s="1"/>
      <c r="H333" s="1"/>
      <c r="M333" s="110"/>
      <c r="N333" s="6"/>
      <c r="O333" s="1"/>
      <c r="P333" s="1"/>
      <c r="Q333" s="1"/>
      <c r="R333" s="1"/>
      <c r="X333" s="6"/>
      <c r="Y333" s="1"/>
      <c r="Z333" s="1"/>
      <c r="AA333" s="1"/>
      <c r="AB333" s="1"/>
    </row>
    <row r="334" spans="2:28" x14ac:dyDescent="0.5">
      <c r="B334" s="6"/>
      <c r="C334" s="1"/>
      <c r="D334" s="1"/>
      <c r="E334" s="1"/>
      <c r="F334" s="1"/>
      <c r="G334" s="1"/>
      <c r="H334" s="1"/>
      <c r="M334" s="110"/>
      <c r="N334" s="6"/>
      <c r="O334" s="1"/>
      <c r="P334" s="1"/>
      <c r="Q334" s="1"/>
      <c r="R334" s="1"/>
      <c r="X334" s="6"/>
      <c r="Y334" s="1"/>
      <c r="Z334" s="1"/>
      <c r="AA334" s="1"/>
      <c r="AB334" s="1"/>
    </row>
    <row r="335" spans="2:28" x14ac:dyDescent="0.5">
      <c r="B335" s="6"/>
      <c r="C335" s="1"/>
      <c r="D335" s="1"/>
      <c r="E335" s="1"/>
      <c r="F335" s="1"/>
      <c r="G335" s="1"/>
      <c r="H335" s="1"/>
      <c r="M335" s="110"/>
      <c r="N335" s="6"/>
      <c r="O335" s="1"/>
      <c r="P335" s="1"/>
      <c r="Q335" s="1"/>
      <c r="R335" s="1"/>
      <c r="X335" s="6"/>
      <c r="Y335" s="1"/>
      <c r="Z335" s="1"/>
      <c r="AA335" s="1"/>
      <c r="AB335" s="1"/>
    </row>
    <row r="336" spans="2:28" x14ac:dyDescent="0.5">
      <c r="B336" s="6"/>
      <c r="C336" s="1"/>
      <c r="D336" s="1"/>
      <c r="E336" s="1"/>
      <c r="F336" s="1"/>
      <c r="G336" s="1"/>
      <c r="H336" s="1"/>
      <c r="M336" s="110"/>
      <c r="N336" s="6"/>
      <c r="O336" s="1"/>
      <c r="P336" s="1"/>
      <c r="Q336" s="1"/>
      <c r="R336" s="1"/>
      <c r="X336" s="6"/>
      <c r="Y336" s="1"/>
      <c r="Z336" s="1"/>
      <c r="AA336" s="1"/>
      <c r="AB336" s="1"/>
    </row>
    <row r="337" spans="2:28" x14ac:dyDescent="0.5">
      <c r="B337" s="6"/>
      <c r="C337" s="1"/>
      <c r="D337" s="1"/>
      <c r="E337" s="1"/>
      <c r="F337" s="1"/>
      <c r="G337" s="1"/>
      <c r="H337" s="1"/>
      <c r="M337" s="110"/>
      <c r="N337" s="6"/>
      <c r="O337" s="1"/>
      <c r="P337" s="1"/>
      <c r="Q337" s="1"/>
      <c r="R337" s="1"/>
      <c r="X337" s="6"/>
      <c r="Y337" s="1"/>
      <c r="Z337" s="1"/>
      <c r="AA337" s="1"/>
      <c r="AB337" s="1"/>
    </row>
    <row r="338" spans="2:28" x14ac:dyDescent="0.5">
      <c r="B338" s="6"/>
      <c r="C338" s="1"/>
      <c r="D338" s="1"/>
      <c r="E338" s="1"/>
      <c r="F338" s="1"/>
      <c r="G338" s="1"/>
      <c r="H338" s="1"/>
      <c r="M338" s="110"/>
      <c r="N338" s="6"/>
      <c r="O338" s="1"/>
      <c r="P338" s="1"/>
      <c r="Q338" s="1"/>
      <c r="R338" s="1"/>
      <c r="X338" s="6"/>
      <c r="Y338" s="1"/>
      <c r="Z338" s="1"/>
      <c r="AA338" s="1"/>
      <c r="AB338" s="1"/>
    </row>
    <row r="339" spans="2:28" x14ac:dyDescent="0.5">
      <c r="B339" s="6"/>
      <c r="C339" s="1"/>
      <c r="D339" s="1"/>
      <c r="E339" s="1"/>
      <c r="F339" s="1"/>
      <c r="G339" s="1"/>
      <c r="H339" s="1"/>
      <c r="M339" s="110"/>
      <c r="N339" s="6"/>
      <c r="O339" s="1"/>
      <c r="P339" s="1"/>
      <c r="Q339" s="1"/>
      <c r="R339" s="1"/>
      <c r="X339" s="6"/>
      <c r="Y339" s="1"/>
      <c r="Z339" s="1"/>
      <c r="AA339" s="1"/>
      <c r="AB339" s="1"/>
    </row>
    <row r="340" spans="2:28" x14ac:dyDescent="0.5">
      <c r="B340" s="6"/>
      <c r="C340" s="1"/>
      <c r="D340" s="1"/>
      <c r="E340" s="1"/>
      <c r="F340" s="1"/>
      <c r="G340" s="1"/>
      <c r="H340" s="1"/>
      <c r="M340" s="110"/>
      <c r="N340" s="6"/>
      <c r="O340" s="1"/>
      <c r="P340" s="1"/>
      <c r="Q340" s="1"/>
      <c r="R340" s="1"/>
      <c r="X340" s="6"/>
      <c r="Y340" s="1"/>
      <c r="Z340" s="1"/>
      <c r="AA340" s="1"/>
      <c r="AB340" s="1"/>
    </row>
    <row r="341" spans="2:28" x14ac:dyDescent="0.5">
      <c r="B341" s="6"/>
      <c r="C341" s="1"/>
      <c r="D341" s="1"/>
      <c r="E341" s="1"/>
      <c r="F341" s="1"/>
      <c r="G341" s="1"/>
      <c r="H341" s="1"/>
      <c r="M341" s="110"/>
      <c r="N341" s="6"/>
      <c r="O341" s="1"/>
      <c r="P341" s="1"/>
      <c r="Q341" s="1"/>
      <c r="R341" s="1"/>
      <c r="X341" s="6"/>
      <c r="Y341" s="1"/>
      <c r="Z341" s="1"/>
      <c r="AA341" s="1"/>
      <c r="AB341" s="1"/>
    </row>
    <row r="342" spans="2:28" x14ac:dyDescent="0.5">
      <c r="B342" s="6"/>
      <c r="C342" s="1"/>
      <c r="D342" s="1"/>
      <c r="E342" s="1"/>
      <c r="F342" s="1"/>
      <c r="G342" s="1"/>
      <c r="H342" s="1"/>
      <c r="M342" s="110"/>
      <c r="N342" s="6"/>
      <c r="O342" s="1"/>
      <c r="P342" s="1"/>
      <c r="Q342" s="1"/>
      <c r="R342" s="1"/>
      <c r="X342" s="6"/>
      <c r="Y342" s="1"/>
      <c r="Z342" s="1"/>
      <c r="AA342" s="1"/>
      <c r="AB342" s="1"/>
    </row>
    <row r="343" spans="2:28" x14ac:dyDescent="0.5">
      <c r="B343" s="6"/>
      <c r="C343" s="1"/>
      <c r="D343" s="1"/>
      <c r="E343" s="1"/>
      <c r="F343" s="1"/>
      <c r="G343" s="1"/>
      <c r="H343" s="1"/>
      <c r="M343" s="110"/>
      <c r="N343" s="6"/>
      <c r="O343" s="1"/>
      <c r="P343" s="1"/>
      <c r="Q343" s="1"/>
      <c r="R343" s="1"/>
      <c r="X343" s="6"/>
      <c r="Y343" s="1"/>
      <c r="Z343" s="1"/>
      <c r="AA343" s="1"/>
      <c r="AB343" s="1"/>
    </row>
    <row r="344" spans="2:28" x14ac:dyDescent="0.5">
      <c r="B344" s="6"/>
      <c r="C344" s="1"/>
      <c r="D344" s="1"/>
      <c r="E344" s="1"/>
      <c r="F344" s="1"/>
      <c r="G344" s="1"/>
      <c r="H344" s="1"/>
      <c r="M344" s="110"/>
      <c r="N344" s="6"/>
      <c r="O344" s="1"/>
      <c r="P344" s="1"/>
      <c r="Q344" s="1"/>
      <c r="R344" s="1"/>
      <c r="X344" s="6"/>
      <c r="Y344" s="1"/>
      <c r="Z344" s="1"/>
      <c r="AA344" s="1"/>
      <c r="AB344" s="1"/>
    </row>
    <row r="345" spans="2:28" x14ac:dyDescent="0.5">
      <c r="B345" s="6"/>
      <c r="C345" s="1"/>
      <c r="D345" s="1"/>
      <c r="E345" s="1"/>
      <c r="F345" s="1"/>
      <c r="G345" s="1"/>
      <c r="H345" s="1"/>
      <c r="M345" s="110"/>
      <c r="N345" s="6"/>
      <c r="O345" s="1"/>
      <c r="P345" s="1"/>
      <c r="Q345" s="1"/>
      <c r="R345" s="1"/>
      <c r="X345" s="6"/>
      <c r="Y345" s="1"/>
      <c r="Z345" s="1"/>
      <c r="AA345" s="1"/>
      <c r="AB345" s="1"/>
    </row>
    <row r="346" spans="2:28" x14ac:dyDescent="0.5">
      <c r="B346" s="6"/>
      <c r="C346" s="1"/>
      <c r="D346" s="1"/>
      <c r="E346" s="1"/>
      <c r="F346" s="1"/>
      <c r="G346" s="1"/>
      <c r="H346" s="1"/>
      <c r="M346" s="110"/>
      <c r="N346" s="6"/>
      <c r="O346" s="1"/>
      <c r="P346" s="1"/>
      <c r="Q346" s="1"/>
      <c r="R346" s="1"/>
      <c r="X346" s="6"/>
      <c r="Y346" s="1"/>
      <c r="Z346" s="1"/>
      <c r="AA346" s="1"/>
      <c r="AB346" s="1"/>
    </row>
    <row r="347" spans="2:28" x14ac:dyDescent="0.5">
      <c r="B347" s="6"/>
      <c r="C347" s="1"/>
      <c r="D347" s="1"/>
      <c r="E347" s="1"/>
      <c r="F347" s="1"/>
      <c r="G347" s="1"/>
      <c r="H347" s="1"/>
      <c r="M347" s="110"/>
      <c r="N347" s="6"/>
      <c r="O347" s="1"/>
      <c r="P347" s="1"/>
      <c r="Q347" s="1"/>
      <c r="R347" s="1"/>
      <c r="X347" s="6"/>
      <c r="Y347" s="1"/>
      <c r="Z347" s="1"/>
      <c r="AA347" s="1"/>
      <c r="AB347" s="1"/>
    </row>
    <row r="348" spans="2:28" x14ac:dyDescent="0.5">
      <c r="B348" s="6"/>
      <c r="C348" s="1"/>
      <c r="D348" s="1"/>
      <c r="E348" s="1"/>
      <c r="F348" s="1"/>
      <c r="G348" s="1"/>
      <c r="H348" s="1"/>
      <c r="M348" s="110"/>
      <c r="N348" s="6"/>
      <c r="O348" s="1"/>
      <c r="P348" s="1"/>
      <c r="Q348" s="1"/>
      <c r="R348" s="1"/>
      <c r="X348" s="6"/>
      <c r="Y348" s="1"/>
      <c r="Z348" s="1"/>
      <c r="AA348" s="1"/>
      <c r="AB348" s="1"/>
    </row>
    <row r="349" spans="2:28" x14ac:dyDescent="0.5">
      <c r="B349" s="6"/>
      <c r="C349" s="1"/>
      <c r="D349" s="1"/>
      <c r="E349" s="1"/>
      <c r="F349" s="1"/>
      <c r="G349" s="1"/>
      <c r="H349" s="1"/>
      <c r="M349" s="110"/>
      <c r="N349" s="6"/>
      <c r="O349" s="1"/>
      <c r="P349" s="1"/>
      <c r="Q349" s="1"/>
      <c r="R349" s="1"/>
      <c r="X349" s="6"/>
      <c r="Y349" s="1"/>
      <c r="Z349" s="1"/>
      <c r="AA349" s="1"/>
      <c r="AB349" s="1"/>
    </row>
    <row r="350" spans="2:28" x14ac:dyDescent="0.5">
      <c r="B350" s="6"/>
      <c r="C350" s="1"/>
      <c r="D350" s="1"/>
      <c r="E350" s="1"/>
      <c r="F350" s="1"/>
      <c r="G350" s="1"/>
      <c r="H350" s="1"/>
      <c r="M350" s="110"/>
      <c r="N350" s="6"/>
      <c r="O350" s="1"/>
      <c r="P350" s="1"/>
      <c r="Q350" s="1"/>
      <c r="R350" s="1"/>
      <c r="X350" s="6"/>
      <c r="Y350" s="1"/>
      <c r="Z350" s="1"/>
      <c r="AA350" s="1"/>
      <c r="AB350" s="1"/>
    </row>
    <row r="351" spans="2:28" x14ac:dyDescent="0.5">
      <c r="B351" s="6"/>
      <c r="C351" s="1"/>
      <c r="D351" s="1"/>
      <c r="E351" s="1"/>
      <c r="F351" s="1"/>
      <c r="G351" s="1"/>
      <c r="H351" s="1"/>
      <c r="M351" s="110"/>
      <c r="N351" s="6"/>
      <c r="O351" s="1"/>
      <c r="P351" s="1"/>
      <c r="Q351" s="1"/>
      <c r="R351" s="1"/>
      <c r="X351" s="6"/>
      <c r="Y351" s="1"/>
      <c r="Z351" s="1"/>
      <c r="AA351" s="1"/>
      <c r="AB351" s="1"/>
    </row>
    <row r="352" spans="2:28" x14ac:dyDescent="0.5">
      <c r="B352" s="6"/>
      <c r="C352" s="1"/>
      <c r="D352" s="1"/>
      <c r="E352" s="1"/>
      <c r="F352" s="1"/>
      <c r="G352" s="1"/>
      <c r="H352" s="1"/>
      <c r="M352" s="110"/>
      <c r="N352" s="6"/>
      <c r="O352" s="1"/>
      <c r="P352" s="1"/>
      <c r="Q352" s="1"/>
      <c r="R352" s="1"/>
      <c r="X352" s="6"/>
      <c r="Y352" s="1"/>
      <c r="Z352" s="1"/>
      <c r="AA352" s="1"/>
      <c r="AB352" s="1"/>
    </row>
    <row r="353" spans="2:28" x14ac:dyDescent="0.5">
      <c r="B353" s="6"/>
      <c r="C353" s="1"/>
      <c r="D353" s="1"/>
      <c r="E353" s="1"/>
      <c r="F353" s="1"/>
      <c r="G353" s="1"/>
      <c r="H353" s="1"/>
      <c r="M353" s="110"/>
      <c r="N353" s="6"/>
      <c r="O353" s="1"/>
      <c r="P353" s="1"/>
      <c r="Q353" s="1"/>
      <c r="R353" s="1"/>
      <c r="X353" s="6"/>
      <c r="Y353" s="1"/>
      <c r="Z353" s="1"/>
      <c r="AA353" s="1"/>
      <c r="AB353" s="1"/>
    </row>
    <row r="354" spans="2:28" x14ac:dyDescent="0.5">
      <c r="B354" s="6"/>
      <c r="C354" s="1"/>
      <c r="D354" s="1"/>
      <c r="E354" s="1"/>
      <c r="F354" s="1"/>
      <c r="G354" s="1"/>
      <c r="H354" s="1"/>
      <c r="M354" s="110"/>
      <c r="N354" s="6"/>
      <c r="O354" s="1"/>
      <c r="P354" s="1"/>
      <c r="Q354" s="1"/>
      <c r="R354" s="1"/>
      <c r="X354" s="6"/>
      <c r="Y354" s="1"/>
      <c r="Z354" s="1"/>
      <c r="AA354" s="1"/>
      <c r="AB354" s="1"/>
    </row>
    <row r="355" spans="2:28" x14ac:dyDescent="0.5">
      <c r="B355" s="6"/>
      <c r="C355" s="1"/>
      <c r="D355" s="1"/>
      <c r="E355" s="1"/>
      <c r="F355" s="1"/>
      <c r="G355" s="1"/>
      <c r="H355" s="1"/>
      <c r="M355" s="110"/>
      <c r="N355" s="6"/>
      <c r="O355" s="1"/>
      <c r="P355" s="1"/>
      <c r="Q355" s="1"/>
      <c r="R355" s="1"/>
      <c r="X355" s="6"/>
      <c r="Y355" s="1"/>
      <c r="Z355" s="1"/>
      <c r="AA355" s="1"/>
      <c r="AB355" s="1"/>
    </row>
    <row r="356" spans="2:28" x14ac:dyDescent="0.5">
      <c r="B356" s="6"/>
      <c r="C356" s="1"/>
      <c r="D356" s="1"/>
      <c r="E356" s="1"/>
      <c r="F356" s="1"/>
      <c r="G356" s="1"/>
      <c r="H356" s="1"/>
      <c r="M356" s="110"/>
      <c r="N356" s="6"/>
      <c r="O356" s="1"/>
      <c r="P356" s="1"/>
      <c r="Q356" s="1"/>
      <c r="R356" s="1"/>
      <c r="X356" s="6"/>
      <c r="Y356" s="1"/>
      <c r="Z356" s="1"/>
      <c r="AA356" s="1"/>
      <c r="AB356" s="1"/>
    </row>
    <row r="357" spans="2:28" x14ac:dyDescent="0.5">
      <c r="B357" s="6"/>
      <c r="C357" s="1"/>
      <c r="D357" s="1"/>
      <c r="E357" s="1"/>
      <c r="F357" s="1"/>
      <c r="G357" s="1"/>
      <c r="H357" s="1"/>
      <c r="M357" s="110"/>
      <c r="N357" s="6"/>
      <c r="O357" s="1"/>
      <c r="P357" s="1"/>
      <c r="Q357" s="1"/>
      <c r="R357" s="1"/>
      <c r="X357" s="6"/>
      <c r="Y357" s="1"/>
      <c r="Z357" s="1"/>
      <c r="AA357" s="1"/>
      <c r="AB357" s="1"/>
    </row>
    <row r="358" spans="2:28" x14ac:dyDescent="0.5">
      <c r="B358" s="6"/>
      <c r="C358" s="1"/>
      <c r="D358" s="1"/>
      <c r="E358" s="1"/>
      <c r="F358" s="1"/>
      <c r="G358" s="1"/>
      <c r="H358" s="1"/>
      <c r="M358" s="110"/>
      <c r="N358" s="6"/>
      <c r="O358" s="1"/>
      <c r="P358" s="1"/>
      <c r="Q358" s="1"/>
      <c r="R358" s="1"/>
      <c r="X358" s="6"/>
      <c r="Y358" s="1"/>
      <c r="Z358" s="1"/>
      <c r="AA358" s="1"/>
      <c r="AB358" s="1"/>
    </row>
    <row r="359" spans="2:28" x14ac:dyDescent="0.5">
      <c r="B359" s="6"/>
      <c r="C359" s="1"/>
      <c r="D359" s="1"/>
      <c r="E359" s="1"/>
      <c r="F359" s="1"/>
      <c r="G359" s="1"/>
      <c r="H359" s="1"/>
      <c r="M359" s="110"/>
      <c r="N359" s="6"/>
      <c r="O359" s="1"/>
      <c r="P359" s="1"/>
      <c r="Q359" s="1"/>
      <c r="R359" s="1"/>
      <c r="X359" s="6"/>
      <c r="Y359" s="1"/>
      <c r="Z359" s="1"/>
      <c r="AA359" s="1"/>
      <c r="AB359" s="1"/>
    </row>
    <row r="360" spans="2:28" x14ac:dyDescent="0.5">
      <c r="B360" s="6"/>
      <c r="C360" s="1"/>
      <c r="D360" s="1"/>
      <c r="E360" s="1"/>
      <c r="F360" s="1"/>
      <c r="G360" s="1"/>
      <c r="H360" s="1"/>
      <c r="M360" s="110"/>
      <c r="N360" s="6"/>
      <c r="O360" s="1"/>
      <c r="P360" s="1"/>
      <c r="Q360" s="1"/>
      <c r="R360" s="1"/>
      <c r="X360" s="6"/>
      <c r="Y360" s="1"/>
      <c r="Z360" s="1"/>
      <c r="AA360" s="1"/>
      <c r="AB360" s="1"/>
    </row>
    <row r="361" spans="2:28" x14ac:dyDescent="0.5">
      <c r="B361" s="6"/>
      <c r="C361" s="1"/>
      <c r="D361" s="1"/>
      <c r="E361" s="1"/>
      <c r="F361" s="1"/>
      <c r="G361" s="1"/>
      <c r="H361" s="1"/>
      <c r="M361" s="110"/>
      <c r="N361" s="6"/>
      <c r="O361" s="1"/>
      <c r="P361" s="1"/>
      <c r="Q361" s="1"/>
      <c r="R361" s="1"/>
      <c r="X361" s="6"/>
      <c r="Y361" s="1"/>
      <c r="Z361" s="1"/>
      <c r="AA361" s="1"/>
      <c r="AB361" s="1"/>
    </row>
    <row r="362" spans="2:28" x14ac:dyDescent="0.5">
      <c r="B362" s="6"/>
      <c r="C362" s="1"/>
      <c r="D362" s="1"/>
      <c r="E362" s="1"/>
      <c r="F362" s="1"/>
      <c r="G362" s="1"/>
      <c r="H362" s="1"/>
      <c r="M362" s="110"/>
      <c r="N362" s="6"/>
      <c r="O362" s="1"/>
      <c r="P362" s="1"/>
      <c r="Q362" s="1"/>
      <c r="R362" s="1"/>
      <c r="X362" s="6"/>
      <c r="Y362" s="1"/>
      <c r="Z362" s="1"/>
      <c r="AA362" s="1"/>
      <c r="AB362" s="1"/>
    </row>
    <row r="363" spans="2:28" x14ac:dyDescent="0.5">
      <c r="B363" s="6"/>
      <c r="C363" s="1"/>
      <c r="D363" s="1"/>
      <c r="E363" s="1"/>
      <c r="F363" s="1"/>
      <c r="G363" s="1"/>
      <c r="H363" s="1"/>
      <c r="M363" s="110"/>
      <c r="N363" s="6"/>
      <c r="O363" s="1"/>
      <c r="P363" s="1"/>
      <c r="Q363" s="1"/>
      <c r="R363" s="1"/>
      <c r="X363" s="6"/>
      <c r="Y363" s="1"/>
      <c r="Z363" s="1"/>
      <c r="AA363" s="1"/>
      <c r="AB363" s="1"/>
    </row>
    <row r="364" spans="2:28" x14ac:dyDescent="0.5">
      <c r="B364" s="6"/>
      <c r="C364" s="1"/>
      <c r="D364" s="1"/>
      <c r="E364" s="1"/>
      <c r="F364" s="1"/>
      <c r="G364" s="1"/>
      <c r="H364" s="1"/>
      <c r="M364" s="110"/>
      <c r="N364" s="6"/>
      <c r="O364" s="1"/>
      <c r="P364" s="1"/>
      <c r="Q364" s="1"/>
      <c r="R364" s="1"/>
      <c r="X364" s="6"/>
      <c r="Y364" s="1"/>
      <c r="Z364" s="1"/>
      <c r="AA364" s="1"/>
      <c r="AB364" s="1"/>
    </row>
    <row r="365" spans="2:28" x14ac:dyDescent="0.5">
      <c r="B365" s="6"/>
      <c r="C365" s="1"/>
      <c r="D365" s="1"/>
      <c r="E365" s="1"/>
      <c r="F365" s="1"/>
      <c r="G365" s="1"/>
      <c r="H365" s="1"/>
      <c r="M365" s="110"/>
      <c r="N365" s="6"/>
      <c r="O365" s="1"/>
      <c r="P365" s="1"/>
      <c r="Q365" s="1"/>
      <c r="R365" s="1"/>
      <c r="X365" s="6"/>
      <c r="Y365" s="1"/>
      <c r="Z365" s="1"/>
      <c r="AA365" s="1"/>
      <c r="AB365" s="1"/>
    </row>
    <row r="366" spans="2:28" x14ac:dyDescent="0.5">
      <c r="B366" s="6"/>
      <c r="C366" s="1"/>
      <c r="D366" s="1"/>
      <c r="E366" s="1"/>
      <c r="F366" s="1"/>
      <c r="G366" s="1"/>
      <c r="H366" s="1"/>
      <c r="M366" s="110"/>
      <c r="N366" s="6"/>
      <c r="O366" s="1"/>
      <c r="P366" s="1"/>
      <c r="Q366" s="1"/>
      <c r="R366" s="1"/>
      <c r="X366" s="6"/>
      <c r="Y366" s="1"/>
      <c r="Z366" s="1"/>
      <c r="AA366" s="1"/>
      <c r="AB366" s="1"/>
    </row>
    <row r="367" spans="2:28" x14ac:dyDescent="0.5">
      <c r="B367" s="6"/>
      <c r="C367" s="1"/>
      <c r="D367" s="1"/>
      <c r="E367" s="1"/>
      <c r="F367" s="1"/>
      <c r="G367" s="1"/>
      <c r="H367" s="1"/>
      <c r="M367" s="110"/>
      <c r="N367" s="6"/>
      <c r="O367" s="1"/>
      <c r="P367" s="1"/>
      <c r="Q367" s="1"/>
      <c r="R367" s="1"/>
      <c r="X367" s="6"/>
      <c r="Y367" s="1"/>
      <c r="Z367" s="1"/>
      <c r="AA367" s="1"/>
      <c r="AB367" s="1"/>
    </row>
    <row r="368" spans="2:28" x14ac:dyDescent="0.5">
      <c r="B368" s="6"/>
      <c r="C368" s="1"/>
      <c r="D368" s="1"/>
      <c r="E368" s="1"/>
      <c r="F368" s="1"/>
      <c r="G368" s="1"/>
      <c r="H368" s="1"/>
      <c r="M368" s="110"/>
      <c r="N368" s="6"/>
      <c r="O368" s="1"/>
      <c r="P368" s="1"/>
      <c r="Q368" s="1"/>
      <c r="R368" s="1"/>
      <c r="X368" s="6"/>
      <c r="Y368" s="1"/>
      <c r="Z368" s="1"/>
      <c r="AA368" s="1"/>
      <c r="AB368" s="1"/>
    </row>
    <row r="369" spans="2:28" x14ac:dyDescent="0.5">
      <c r="B369" s="6"/>
      <c r="C369" s="1"/>
      <c r="D369" s="1"/>
      <c r="E369" s="1"/>
      <c r="F369" s="1"/>
      <c r="G369" s="1"/>
      <c r="H369" s="1"/>
      <c r="M369" s="110"/>
      <c r="N369" s="6"/>
      <c r="O369" s="1"/>
      <c r="P369" s="1"/>
      <c r="Q369" s="1"/>
      <c r="R369" s="1"/>
      <c r="X369" s="6"/>
      <c r="Y369" s="1"/>
      <c r="Z369" s="1"/>
      <c r="AA369" s="1"/>
      <c r="AB369" s="1"/>
    </row>
    <row r="370" spans="2:28" x14ac:dyDescent="0.5">
      <c r="B370" s="6"/>
      <c r="C370" s="1"/>
      <c r="D370" s="1"/>
      <c r="E370" s="1"/>
      <c r="F370" s="1"/>
      <c r="G370" s="1"/>
      <c r="H370" s="1"/>
      <c r="M370" s="110"/>
      <c r="N370" s="6"/>
      <c r="O370" s="1"/>
      <c r="P370" s="1"/>
      <c r="Q370" s="1"/>
      <c r="R370" s="1"/>
      <c r="X370" s="6"/>
      <c r="Y370" s="1"/>
      <c r="Z370" s="1"/>
      <c r="AA370" s="1"/>
      <c r="AB370" s="1"/>
    </row>
    <row r="371" spans="2:28" x14ac:dyDescent="0.5">
      <c r="B371" s="6"/>
      <c r="C371" s="1"/>
      <c r="D371" s="1"/>
      <c r="E371" s="1"/>
      <c r="F371" s="1"/>
      <c r="G371" s="1"/>
      <c r="H371" s="1"/>
      <c r="M371" s="110"/>
      <c r="N371" s="6"/>
      <c r="O371" s="1"/>
      <c r="P371" s="1"/>
      <c r="Q371" s="1"/>
      <c r="R371" s="1"/>
      <c r="X371" s="6"/>
      <c r="Y371" s="1"/>
      <c r="Z371" s="1"/>
      <c r="AA371" s="1"/>
      <c r="AB371" s="1"/>
    </row>
    <row r="372" spans="2:28" x14ac:dyDescent="0.5">
      <c r="B372" s="6"/>
      <c r="C372" s="1"/>
      <c r="D372" s="1"/>
      <c r="E372" s="1"/>
      <c r="F372" s="1"/>
      <c r="G372" s="1"/>
      <c r="H372" s="1"/>
      <c r="M372" s="110"/>
      <c r="N372" s="6"/>
      <c r="O372" s="1"/>
      <c r="P372" s="1"/>
      <c r="Q372" s="1"/>
      <c r="R372" s="1"/>
      <c r="X372" s="6"/>
      <c r="Y372" s="1"/>
      <c r="Z372" s="1"/>
      <c r="AA372" s="1"/>
      <c r="AB372" s="1"/>
    </row>
    <row r="373" spans="2:28" x14ac:dyDescent="0.5">
      <c r="B373" s="6"/>
      <c r="C373" s="1"/>
      <c r="D373" s="1"/>
      <c r="E373" s="1"/>
      <c r="F373" s="1"/>
      <c r="G373" s="1"/>
      <c r="H373" s="1"/>
      <c r="M373" s="110"/>
      <c r="N373" s="6"/>
      <c r="O373" s="1"/>
      <c r="P373" s="1"/>
      <c r="Q373" s="1"/>
      <c r="R373" s="1"/>
      <c r="X373" s="6"/>
      <c r="Y373" s="1"/>
      <c r="Z373" s="1"/>
      <c r="AA373" s="1"/>
      <c r="AB373" s="1"/>
    </row>
    <row r="374" spans="2:28" x14ac:dyDescent="0.5">
      <c r="B374" s="6"/>
      <c r="C374" s="1"/>
      <c r="D374" s="1"/>
      <c r="E374" s="1"/>
      <c r="F374" s="1"/>
      <c r="G374" s="1"/>
      <c r="H374" s="1"/>
      <c r="M374" s="110"/>
      <c r="N374" s="6"/>
      <c r="O374" s="1"/>
      <c r="P374" s="1"/>
      <c r="Q374" s="1"/>
      <c r="R374" s="1"/>
      <c r="X374" s="6"/>
      <c r="Y374" s="1"/>
      <c r="Z374" s="1"/>
      <c r="AA374" s="1"/>
      <c r="AB374" s="1"/>
    </row>
    <row r="375" spans="2:28" x14ac:dyDescent="0.5">
      <c r="B375" s="6"/>
      <c r="C375" s="1"/>
      <c r="D375" s="1"/>
      <c r="E375" s="1"/>
      <c r="F375" s="1"/>
      <c r="G375" s="1"/>
      <c r="H375" s="1"/>
      <c r="M375" s="111"/>
      <c r="N375" s="6"/>
      <c r="O375" s="1"/>
      <c r="X375" s="6"/>
      <c r="Y375" s="1"/>
    </row>
    <row r="376" spans="2:28" x14ac:dyDescent="0.5">
      <c r="B376" s="6"/>
      <c r="C376" s="1"/>
      <c r="D376" s="1"/>
      <c r="E376" s="1"/>
      <c r="F376" s="1"/>
      <c r="G376" s="1"/>
      <c r="H376" s="1"/>
      <c r="M376" s="111"/>
      <c r="N376" s="6"/>
      <c r="O376" s="1"/>
      <c r="X376" s="6"/>
      <c r="Y376" s="1"/>
    </row>
    <row r="377" spans="2:28" x14ac:dyDescent="0.5">
      <c r="B377" s="6"/>
      <c r="C377" s="1"/>
      <c r="D377" s="1"/>
      <c r="E377" s="1"/>
      <c r="F377" s="1"/>
      <c r="G377" s="1"/>
      <c r="H377" s="1"/>
      <c r="M377" s="111"/>
      <c r="N377" s="6"/>
      <c r="O377" s="1"/>
      <c r="X377" s="6"/>
      <c r="Y377" s="1"/>
    </row>
    <row r="378" spans="2:28" x14ac:dyDescent="0.5">
      <c r="B378" s="6"/>
      <c r="C378" s="1"/>
      <c r="D378" s="1"/>
      <c r="E378" s="1"/>
      <c r="F378" s="1"/>
      <c r="G378" s="1"/>
      <c r="H378" s="1"/>
      <c r="M378" s="111"/>
      <c r="N378" s="6"/>
      <c r="O378" s="1"/>
      <c r="X378" s="6"/>
      <c r="Y378" s="1"/>
    </row>
    <row r="379" spans="2:28" x14ac:dyDescent="0.5">
      <c r="B379" s="6"/>
      <c r="C379" s="1"/>
      <c r="D379" s="1"/>
      <c r="E379" s="1"/>
      <c r="F379" s="1"/>
      <c r="G379" s="1"/>
      <c r="H379" s="1"/>
      <c r="M379" s="111"/>
      <c r="N379" s="6"/>
      <c r="O379" s="1"/>
      <c r="X379" s="6"/>
      <c r="Y379" s="1"/>
    </row>
    <row r="380" spans="2:28" x14ac:dyDescent="0.5">
      <c r="B380" s="6"/>
      <c r="C380" s="1"/>
      <c r="D380" s="1"/>
      <c r="E380" s="1"/>
      <c r="F380" s="1"/>
      <c r="G380" s="1"/>
      <c r="H380" s="1"/>
      <c r="M380" s="111"/>
      <c r="N380" s="6"/>
      <c r="O380" s="1"/>
      <c r="X380" s="6"/>
      <c r="Y380" s="1"/>
    </row>
    <row r="381" spans="2:28" x14ac:dyDescent="0.5">
      <c r="B381" s="6"/>
      <c r="C381" s="1"/>
      <c r="D381" s="1"/>
      <c r="E381" s="1"/>
      <c r="F381" s="1"/>
      <c r="G381" s="1"/>
      <c r="H381" s="1"/>
      <c r="M381" s="111"/>
      <c r="N381" s="6"/>
      <c r="O381" s="1"/>
      <c r="X381" s="6"/>
      <c r="Y381" s="1"/>
    </row>
    <row r="382" spans="2:28" x14ac:dyDescent="0.5">
      <c r="B382" s="6"/>
      <c r="C382" s="1"/>
      <c r="D382" s="1"/>
      <c r="E382" s="1"/>
      <c r="F382" s="1"/>
      <c r="G382" s="1"/>
      <c r="H382" s="1"/>
      <c r="M382" s="111"/>
      <c r="N382" s="6"/>
      <c r="O382" s="1"/>
      <c r="X382" s="6"/>
      <c r="Y382" s="1"/>
    </row>
    <row r="383" spans="2:28" x14ac:dyDescent="0.5">
      <c r="B383" s="6"/>
      <c r="C383" s="1"/>
      <c r="D383" s="1"/>
      <c r="E383" s="1"/>
      <c r="F383" s="1"/>
      <c r="G383" s="1"/>
      <c r="H383" s="1"/>
      <c r="M383" s="111"/>
      <c r="N383" s="6"/>
      <c r="O383" s="1"/>
      <c r="X383" s="6"/>
      <c r="Y383" s="1"/>
    </row>
    <row r="384" spans="2:28" x14ac:dyDescent="0.5">
      <c r="B384" s="6"/>
      <c r="C384" s="1"/>
      <c r="D384" s="1"/>
      <c r="E384" s="1"/>
      <c r="F384" s="1"/>
      <c r="G384" s="1"/>
      <c r="H384" s="1"/>
      <c r="M384" s="111"/>
      <c r="N384" s="6"/>
      <c r="O384" s="1"/>
      <c r="X384" s="6"/>
      <c r="Y384" s="1"/>
    </row>
    <row r="385" spans="2:25" x14ac:dyDescent="0.5">
      <c r="B385" s="6"/>
      <c r="C385" s="1"/>
      <c r="D385" s="1"/>
      <c r="E385" s="1"/>
      <c r="F385" s="1"/>
      <c r="G385" s="1"/>
      <c r="H385" s="1"/>
      <c r="M385" s="111"/>
      <c r="N385" s="6"/>
      <c r="O385" s="1"/>
      <c r="X385" s="6"/>
      <c r="Y385" s="1"/>
    </row>
    <row r="386" spans="2:25" x14ac:dyDescent="0.5">
      <c r="B386" s="6"/>
      <c r="C386" s="1"/>
      <c r="D386" s="1"/>
      <c r="E386" s="1"/>
      <c r="F386" s="1"/>
      <c r="G386" s="1"/>
      <c r="H386" s="1"/>
      <c r="M386" s="111"/>
      <c r="N386" s="6"/>
      <c r="O386" s="1"/>
      <c r="X386" s="6"/>
      <c r="Y386" s="1"/>
    </row>
    <row r="387" spans="2:25" x14ac:dyDescent="0.5">
      <c r="B387" s="6"/>
      <c r="C387" s="1"/>
      <c r="D387" s="1"/>
      <c r="E387" s="1"/>
      <c r="F387" s="1"/>
      <c r="G387" s="1"/>
      <c r="H387" s="1"/>
      <c r="M387" s="111"/>
      <c r="N387" s="6"/>
      <c r="O387" s="1"/>
      <c r="X387" s="6"/>
      <c r="Y387" s="1"/>
    </row>
    <row r="388" spans="2:25" x14ac:dyDescent="0.5">
      <c r="B388" s="6"/>
      <c r="C388" s="1"/>
      <c r="D388" s="1"/>
      <c r="E388" s="1"/>
      <c r="F388" s="1"/>
      <c r="G388" s="1"/>
      <c r="H388" s="1"/>
      <c r="M388" s="111"/>
      <c r="N388" s="6"/>
      <c r="O388" s="1"/>
      <c r="X388" s="6"/>
      <c r="Y388" s="1"/>
    </row>
    <row r="389" spans="2:25" x14ac:dyDescent="0.5">
      <c r="B389" s="6"/>
      <c r="C389" s="1"/>
      <c r="D389" s="1"/>
      <c r="E389" s="1"/>
      <c r="F389" s="1"/>
      <c r="G389" s="1"/>
      <c r="H389" s="1"/>
      <c r="M389" s="111"/>
      <c r="N389" s="6"/>
      <c r="O389" s="1"/>
      <c r="X389" s="6"/>
      <c r="Y389" s="1"/>
    </row>
    <row r="390" spans="2:25" x14ac:dyDescent="0.5">
      <c r="B390" s="6"/>
      <c r="C390" s="1"/>
      <c r="D390" s="1"/>
      <c r="E390" s="1"/>
      <c r="F390" s="1"/>
      <c r="G390" s="1"/>
      <c r="H390" s="1"/>
      <c r="M390" s="111"/>
      <c r="N390" s="6"/>
      <c r="O390" s="1"/>
      <c r="X390" s="6"/>
      <c r="Y390" s="1"/>
    </row>
    <row r="391" spans="2:25" x14ac:dyDescent="0.5">
      <c r="B391" s="6"/>
      <c r="C391" s="1"/>
      <c r="D391" s="1"/>
      <c r="E391" s="1"/>
      <c r="F391" s="1"/>
      <c r="G391" s="1"/>
      <c r="H391" s="1"/>
      <c r="M391" s="111"/>
      <c r="N391" s="6"/>
      <c r="O391" s="1"/>
      <c r="X391" s="6"/>
      <c r="Y391" s="1"/>
    </row>
    <row r="392" spans="2:25" x14ac:dyDescent="0.5">
      <c r="B392" s="6"/>
      <c r="C392" s="1"/>
      <c r="D392" s="1"/>
      <c r="E392" s="1"/>
      <c r="F392" s="1"/>
      <c r="G392" s="1"/>
      <c r="H392" s="1"/>
      <c r="M392" s="111"/>
      <c r="N392" s="6"/>
      <c r="O392" s="1"/>
      <c r="X392" s="6"/>
      <c r="Y392" s="1"/>
    </row>
    <row r="393" spans="2:25" x14ac:dyDescent="0.5">
      <c r="B393" s="6"/>
      <c r="C393" s="1"/>
      <c r="D393" s="1"/>
      <c r="E393" s="1"/>
      <c r="F393" s="1"/>
      <c r="G393" s="1"/>
      <c r="H393" s="1"/>
      <c r="M393" s="111"/>
      <c r="N393" s="6"/>
      <c r="O393" s="1"/>
      <c r="X393" s="6"/>
      <c r="Y393" s="1"/>
    </row>
    <row r="394" spans="2:25" x14ac:dyDescent="0.5">
      <c r="B394" s="6"/>
      <c r="C394" s="1"/>
      <c r="D394" s="1"/>
      <c r="E394" s="1"/>
      <c r="F394" s="1"/>
      <c r="G394" s="1"/>
      <c r="H394" s="1"/>
      <c r="M394" s="111"/>
      <c r="N394" s="6"/>
      <c r="O394" s="1"/>
      <c r="X394" s="6"/>
      <c r="Y394" s="1"/>
    </row>
    <row r="395" spans="2:25" x14ac:dyDescent="0.5">
      <c r="B395" s="6"/>
      <c r="C395" s="1"/>
      <c r="D395" s="1"/>
      <c r="E395" s="1"/>
      <c r="F395" s="1"/>
      <c r="G395" s="1"/>
      <c r="H395" s="1"/>
      <c r="M395" s="111"/>
      <c r="N395" s="6"/>
      <c r="O395" s="1"/>
      <c r="X395" s="6"/>
      <c r="Y395" s="1"/>
    </row>
    <row r="396" spans="2:25" x14ac:dyDescent="0.5">
      <c r="B396" s="6"/>
      <c r="C396" s="1"/>
      <c r="D396" s="1"/>
      <c r="E396" s="1"/>
      <c r="F396" s="1"/>
      <c r="G396" s="1"/>
      <c r="H396" s="1"/>
      <c r="M396" s="111"/>
      <c r="N396" s="6"/>
      <c r="O396" s="1"/>
      <c r="X396" s="6"/>
      <c r="Y396" s="1"/>
    </row>
    <row r="397" spans="2:25" x14ac:dyDescent="0.5">
      <c r="B397" s="6"/>
      <c r="C397" s="1"/>
      <c r="D397" s="1"/>
      <c r="E397" s="1"/>
      <c r="F397" s="1"/>
      <c r="G397" s="1"/>
      <c r="H397" s="1"/>
      <c r="M397" s="111"/>
      <c r="N397" s="6"/>
      <c r="O397" s="1"/>
      <c r="X397" s="6"/>
      <c r="Y397" s="1"/>
    </row>
    <row r="398" spans="2:25" x14ac:dyDescent="0.5">
      <c r="B398" s="6"/>
      <c r="C398" s="1"/>
      <c r="D398" s="1"/>
      <c r="E398" s="1"/>
      <c r="F398" s="1"/>
      <c r="G398" s="1"/>
      <c r="H398" s="1"/>
      <c r="M398" s="111"/>
      <c r="N398" s="6"/>
      <c r="O398" s="1"/>
      <c r="X398" s="6"/>
      <c r="Y398" s="1"/>
    </row>
    <row r="399" spans="2:25" x14ac:dyDescent="0.5">
      <c r="B399" s="6"/>
      <c r="C399" s="1"/>
      <c r="D399" s="1"/>
      <c r="E399" s="1"/>
      <c r="F399" s="1"/>
      <c r="G399" s="1"/>
      <c r="H399" s="1"/>
      <c r="M399" s="111"/>
      <c r="N399" s="6"/>
      <c r="O399" s="1"/>
      <c r="X399" s="6"/>
      <c r="Y399" s="1"/>
    </row>
    <row r="400" spans="2:25" x14ac:dyDescent="0.5">
      <c r="B400" s="6"/>
      <c r="C400" s="1"/>
      <c r="D400" s="1"/>
      <c r="E400" s="1"/>
      <c r="F400" s="1"/>
      <c r="G400" s="1"/>
      <c r="H400" s="1"/>
      <c r="M400" s="111"/>
      <c r="N400" s="6"/>
      <c r="O400" s="1"/>
      <c r="X400" s="6"/>
      <c r="Y400" s="1"/>
    </row>
    <row r="401" spans="2:25" x14ac:dyDescent="0.5">
      <c r="B401" s="6"/>
      <c r="C401" s="1"/>
      <c r="D401" s="1"/>
      <c r="E401" s="1"/>
      <c r="F401" s="1"/>
      <c r="G401" s="1"/>
      <c r="H401" s="1"/>
      <c r="M401" s="111"/>
      <c r="N401" s="6"/>
      <c r="O401" s="1"/>
      <c r="X401" s="6"/>
      <c r="Y401" s="1"/>
    </row>
    <row r="402" spans="2:25" x14ac:dyDescent="0.5">
      <c r="B402" s="6"/>
      <c r="C402" s="1"/>
      <c r="D402" s="1"/>
      <c r="E402" s="1"/>
      <c r="F402" s="1"/>
      <c r="G402" s="1"/>
      <c r="H402" s="1"/>
      <c r="M402" s="111"/>
      <c r="N402" s="6"/>
      <c r="O402" s="1"/>
      <c r="X402" s="6"/>
      <c r="Y402" s="1"/>
    </row>
    <row r="403" spans="2:25" x14ac:dyDescent="0.5">
      <c r="B403" s="6"/>
      <c r="C403" s="1"/>
      <c r="D403" s="1"/>
      <c r="E403" s="1"/>
      <c r="F403" s="1"/>
      <c r="G403" s="1"/>
      <c r="H403" s="1"/>
      <c r="M403" s="111"/>
      <c r="N403" s="6"/>
      <c r="O403" s="1"/>
      <c r="X403" s="6"/>
      <c r="Y403" s="1"/>
    </row>
    <row r="404" spans="2:25" x14ac:dyDescent="0.5">
      <c r="B404" s="6"/>
      <c r="C404" s="1"/>
      <c r="D404" s="1"/>
      <c r="E404" s="1"/>
      <c r="F404" s="1"/>
      <c r="G404" s="1"/>
      <c r="H404" s="1"/>
      <c r="M404" s="111"/>
      <c r="N404" s="6"/>
      <c r="O404" s="1"/>
      <c r="X404" s="6"/>
      <c r="Y404" s="1"/>
    </row>
    <row r="405" spans="2:25" x14ac:dyDescent="0.5">
      <c r="B405" s="6"/>
      <c r="C405" s="1"/>
      <c r="D405" s="1"/>
      <c r="E405" s="1"/>
      <c r="F405" s="1"/>
      <c r="G405" s="1"/>
      <c r="H405" s="1"/>
      <c r="M405" s="111"/>
      <c r="N405" s="6"/>
      <c r="O405" s="1"/>
      <c r="X405" s="6"/>
      <c r="Y405" s="1"/>
    </row>
    <row r="406" spans="2:25" x14ac:dyDescent="0.5">
      <c r="B406" s="6"/>
      <c r="C406" s="1"/>
      <c r="D406" s="1"/>
      <c r="E406" s="1"/>
      <c r="F406" s="1"/>
      <c r="G406" s="1"/>
      <c r="H406" s="1"/>
      <c r="M406" s="111"/>
      <c r="N406" s="6"/>
      <c r="O406" s="1"/>
      <c r="X406" s="6"/>
      <c r="Y406" s="1"/>
    </row>
    <row r="407" spans="2:25" x14ac:dyDescent="0.5">
      <c r="B407" s="6"/>
      <c r="C407" s="1"/>
      <c r="D407" s="1"/>
      <c r="E407" s="1"/>
      <c r="F407" s="1"/>
      <c r="G407" s="1"/>
      <c r="H407" s="1"/>
      <c r="M407" s="111"/>
      <c r="N407" s="6"/>
      <c r="O407" s="1"/>
      <c r="X407" s="6"/>
      <c r="Y407" s="1"/>
    </row>
    <row r="408" spans="2:25" x14ac:dyDescent="0.5">
      <c r="B408" s="6"/>
      <c r="C408" s="1"/>
      <c r="D408" s="1"/>
      <c r="E408" s="1"/>
      <c r="F408" s="1"/>
      <c r="G408" s="1"/>
      <c r="H408" s="1"/>
      <c r="M408" s="111"/>
      <c r="N408" s="6"/>
      <c r="O408" s="1"/>
      <c r="X408" s="6"/>
      <c r="Y408" s="1"/>
    </row>
    <row r="409" spans="2:25" x14ac:dyDescent="0.5">
      <c r="B409" s="6"/>
      <c r="C409" s="1"/>
      <c r="D409" s="1"/>
      <c r="E409" s="1"/>
      <c r="F409" s="1"/>
      <c r="G409" s="1"/>
      <c r="H409" s="1"/>
      <c r="M409" s="111"/>
      <c r="N409" s="6"/>
      <c r="O409" s="1"/>
      <c r="X409" s="6"/>
      <c r="Y409" s="1"/>
    </row>
    <row r="410" spans="2:25" x14ac:dyDescent="0.5">
      <c r="B410" s="6"/>
      <c r="C410" s="1"/>
      <c r="D410" s="1"/>
      <c r="E410" s="1"/>
      <c r="F410" s="1"/>
      <c r="G410" s="1"/>
      <c r="H410" s="1"/>
      <c r="M410" s="111"/>
      <c r="N410" s="6"/>
      <c r="O410" s="1"/>
      <c r="X410" s="6"/>
      <c r="Y410" s="1"/>
    </row>
    <row r="411" spans="2:25" x14ac:dyDescent="0.5">
      <c r="B411" s="6"/>
      <c r="C411" s="1"/>
      <c r="D411" s="1"/>
      <c r="E411" s="1"/>
      <c r="F411" s="1"/>
      <c r="G411" s="1"/>
      <c r="H411" s="1"/>
      <c r="M411" s="111"/>
      <c r="N411" s="6"/>
      <c r="O411" s="1"/>
      <c r="X411" s="6"/>
      <c r="Y411" s="1"/>
    </row>
    <row r="412" spans="2:25" x14ac:dyDescent="0.5">
      <c r="B412" s="6"/>
      <c r="C412" s="1"/>
      <c r="D412" s="1"/>
      <c r="E412" s="1"/>
      <c r="F412" s="1"/>
      <c r="G412" s="1"/>
      <c r="H412" s="1"/>
      <c r="M412" s="111"/>
      <c r="N412" s="6"/>
      <c r="O412" s="1"/>
      <c r="X412" s="6"/>
      <c r="Y412" s="1"/>
    </row>
    <row r="413" spans="2:25" x14ac:dyDescent="0.5">
      <c r="B413" s="6"/>
      <c r="C413" s="1"/>
      <c r="D413" s="1"/>
      <c r="E413" s="1"/>
      <c r="F413" s="1"/>
      <c r="G413" s="1"/>
      <c r="H413" s="1"/>
      <c r="M413" s="111"/>
      <c r="N413" s="6"/>
      <c r="O413" s="1"/>
      <c r="X413" s="6"/>
      <c r="Y413" s="1"/>
    </row>
    <row r="414" spans="2:25" x14ac:dyDescent="0.5">
      <c r="B414" s="6"/>
      <c r="C414" s="1"/>
      <c r="D414" s="1"/>
      <c r="E414" s="1"/>
      <c r="F414" s="1"/>
      <c r="G414" s="1"/>
      <c r="H414" s="1"/>
      <c r="M414" s="111"/>
      <c r="N414" s="6"/>
      <c r="O414" s="1"/>
      <c r="X414" s="6"/>
      <c r="Y414" s="1"/>
    </row>
    <row r="415" spans="2:25" x14ac:dyDescent="0.5">
      <c r="B415" s="6"/>
      <c r="C415" s="1"/>
      <c r="D415" s="1"/>
      <c r="E415" s="1"/>
      <c r="F415" s="1"/>
      <c r="G415" s="1"/>
      <c r="H415" s="1"/>
      <c r="M415" s="111"/>
      <c r="N415" s="6"/>
      <c r="O415" s="1"/>
      <c r="X415" s="6"/>
      <c r="Y415" s="1"/>
    </row>
    <row r="416" spans="2:25" x14ac:dyDescent="0.5">
      <c r="B416" s="6"/>
      <c r="C416" s="1"/>
      <c r="D416" s="1"/>
      <c r="E416" s="1"/>
      <c r="F416" s="1"/>
      <c r="G416" s="1"/>
      <c r="H416" s="1"/>
      <c r="M416" s="111"/>
      <c r="N416" s="6"/>
      <c r="O416" s="1"/>
      <c r="X416" s="6"/>
      <c r="Y416" s="1"/>
    </row>
    <row r="417" spans="2:25" x14ac:dyDescent="0.5">
      <c r="B417" s="6"/>
      <c r="C417" s="1"/>
      <c r="D417" s="1"/>
      <c r="E417" s="1"/>
      <c r="F417" s="1"/>
      <c r="G417" s="1"/>
      <c r="H417" s="1"/>
      <c r="M417" s="111"/>
      <c r="N417" s="6"/>
      <c r="O417" s="1"/>
      <c r="X417" s="6"/>
      <c r="Y417" s="1"/>
    </row>
    <row r="418" spans="2:25" x14ac:dyDescent="0.5">
      <c r="B418" s="6"/>
      <c r="C418" s="1"/>
      <c r="D418" s="1"/>
      <c r="E418" s="1"/>
      <c r="F418" s="1"/>
      <c r="G418" s="1"/>
      <c r="H418" s="1"/>
      <c r="M418" s="111"/>
      <c r="N418" s="6"/>
      <c r="O418" s="1"/>
      <c r="X418" s="6"/>
      <c r="Y418" s="1"/>
    </row>
    <row r="419" spans="2:25" x14ac:dyDescent="0.5">
      <c r="B419" s="6"/>
      <c r="C419" s="1"/>
      <c r="D419" s="1"/>
      <c r="E419" s="1"/>
      <c r="F419" s="1"/>
      <c r="G419" s="1"/>
      <c r="H419" s="1"/>
      <c r="M419" s="111"/>
      <c r="N419" s="6"/>
      <c r="O419" s="1"/>
      <c r="X419" s="6"/>
      <c r="Y419" s="1"/>
    </row>
    <row r="420" spans="2:25" x14ac:dyDescent="0.5">
      <c r="B420" s="6"/>
      <c r="C420" s="1"/>
      <c r="D420" s="1"/>
      <c r="E420" s="1"/>
      <c r="F420" s="1"/>
      <c r="G420" s="1"/>
      <c r="H420" s="1"/>
      <c r="M420" s="111"/>
      <c r="N420" s="6"/>
      <c r="O420" s="1"/>
      <c r="X420" s="6"/>
      <c r="Y420" s="1"/>
    </row>
    <row r="421" spans="2:25" x14ac:dyDescent="0.5">
      <c r="B421" s="6"/>
      <c r="C421" s="1"/>
      <c r="D421" s="1"/>
      <c r="E421" s="1"/>
      <c r="F421" s="1"/>
      <c r="G421" s="1"/>
      <c r="H421" s="1"/>
      <c r="M421" s="111"/>
      <c r="N421" s="6"/>
      <c r="O421" s="1"/>
      <c r="X421" s="6"/>
      <c r="Y421" s="1"/>
    </row>
    <row r="422" spans="2:25" x14ac:dyDescent="0.5">
      <c r="B422" s="6"/>
      <c r="C422" s="1"/>
      <c r="D422" s="1"/>
      <c r="E422" s="1"/>
      <c r="F422" s="1"/>
      <c r="G422" s="1"/>
      <c r="H422" s="1"/>
      <c r="M422" s="111"/>
      <c r="N422" s="6"/>
      <c r="O422" s="1"/>
      <c r="X422" s="6"/>
      <c r="Y422" s="1"/>
    </row>
    <row r="423" spans="2:25" x14ac:dyDescent="0.5">
      <c r="B423" s="6"/>
      <c r="C423" s="1"/>
      <c r="D423" s="1"/>
      <c r="E423" s="1"/>
      <c r="F423" s="1"/>
      <c r="G423" s="1"/>
      <c r="H423" s="1"/>
      <c r="M423" s="111"/>
      <c r="N423" s="6"/>
      <c r="O423" s="1"/>
      <c r="X423" s="6"/>
      <c r="Y423" s="1"/>
    </row>
    <row r="424" spans="2:25" x14ac:dyDescent="0.5">
      <c r="B424" s="6"/>
      <c r="C424" s="1"/>
      <c r="D424" s="1"/>
      <c r="E424" s="1"/>
      <c r="F424" s="1"/>
      <c r="G424" s="1"/>
      <c r="H424" s="1"/>
      <c r="M424" s="111"/>
      <c r="N424" s="6"/>
      <c r="O424" s="1"/>
      <c r="X424" s="6"/>
      <c r="Y424" s="1"/>
    </row>
    <row r="425" spans="2:25" x14ac:dyDescent="0.5">
      <c r="B425" s="6"/>
      <c r="C425" s="1"/>
      <c r="D425" s="1"/>
      <c r="E425" s="1"/>
      <c r="F425" s="1"/>
      <c r="G425" s="1"/>
      <c r="H425" s="1"/>
      <c r="M425" s="111"/>
      <c r="N425" s="6"/>
      <c r="O425" s="1"/>
      <c r="X425" s="6"/>
      <c r="Y425" s="1"/>
    </row>
    <row r="426" spans="2:25" x14ac:dyDescent="0.5">
      <c r="B426" s="6"/>
      <c r="C426" s="1"/>
      <c r="D426" s="1"/>
      <c r="E426" s="1"/>
      <c r="F426" s="1"/>
      <c r="G426" s="1"/>
      <c r="H426" s="1"/>
      <c r="M426" s="111"/>
      <c r="N426" s="6"/>
      <c r="O426" s="1"/>
      <c r="X426" s="6"/>
      <c r="Y426" s="1"/>
    </row>
    <row r="427" spans="2:25" x14ac:dyDescent="0.5">
      <c r="B427" s="6"/>
      <c r="C427" s="1"/>
      <c r="D427" s="1"/>
      <c r="E427" s="1"/>
      <c r="F427" s="1"/>
      <c r="G427" s="1"/>
      <c r="H427" s="1"/>
      <c r="M427" s="111"/>
      <c r="N427" s="6"/>
      <c r="O427" s="1"/>
      <c r="X427" s="6"/>
      <c r="Y427" s="1"/>
    </row>
    <row r="428" spans="2:25" x14ac:dyDescent="0.5">
      <c r="B428" s="6"/>
      <c r="C428" s="1"/>
      <c r="D428" s="1"/>
      <c r="E428" s="1"/>
      <c r="F428" s="1"/>
      <c r="G428" s="1"/>
      <c r="H428" s="1"/>
      <c r="M428" s="111"/>
      <c r="N428" s="6"/>
      <c r="O428" s="1"/>
      <c r="X428" s="6"/>
      <c r="Y428" s="1"/>
    </row>
    <row r="429" spans="2:25" x14ac:dyDescent="0.5">
      <c r="B429" s="6"/>
      <c r="C429" s="1"/>
      <c r="D429" s="1"/>
      <c r="E429" s="1"/>
      <c r="F429" s="1"/>
      <c r="G429" s="1"/>
      <c r="H429" s="1"/>
      <c r="M429" s="111"/>
      <c r="N429" s="6"/>
      <c r="O429" s="1"/>
      <c r="X429" s="6"/>
      <c r="Y429" s="1"/>
    </row>
    <row r="430" spans="2:25" x14ac:dyDescent="0.5">
      <c r="B430" s="6"/>
      <c r="C430" s="1"/>
      <c r="D430" s="1"/>
      <c r="E430" s="1"/>
      <c r="F430" s="1"/>
      <c r="G430" s="1"/>
      <c r="H430" s="1"/>
      <c r="M430" s="111"/>
      <c r="N430" s="6"/>
      <c r="O430" s="1"/>
      <c r="X430" s="6"/>
      <c r="Y430" s="1"/>
    </row>
    <row r="431" spans="2:25" x14ac:dyDescent="0.5">
      <c r="B431" s="6"/>
      <c r="C431" s="1"/>
      <c r="D431" s="1"/>
      <c r="E431" s="1"/>
      <c r="F431" s="1"/>
      <c r="G431" s="1"/>
      <c r="H431" s="1"/>
      <c r="M431" s="111"/>
      <c r="N431" s="6"/>
      <c r="O431" s="1"/>
      <c r="X431" s="6"/>
      <c r="Y431" s="1"/>
    </row>
    <row r="432" spans="2:25" x14ac:dyDescent="0.5">
      <c r="B432" s="6"/>
      <c r="C432" s="1"/>
      <c r="D432" s="1"/>
      <c r="E432" s="1"/>
      <c r="F432" s="1"/>
      <c r="G432" s="1"/>
      <c r="H432" s="1"/>
      <c r="M432" s="111"/>
      <c r="N432" s="6"/>
      <c r="O432" s="1"/>
      <c r="X432" s="6"/>
      <c r="Y432" s="1"/>
    </row>
    <row r="433" spans="2:25" x14ac:dyDescent="0.5">
      <c r="B433" s="6"/>
      <c r="C433" s="1"/>
      <c r="D433" s="1"/>
      <c r="E433" s="1"/>
      <c r="F433" s="1"/>
      <c r="G433" s="1"/>
      <c r="H433" s="1"/>
      <c r="M433" s="111"/>
      <c r="N433" s="6"/>
      <c r="O433" s="1"/>
      <c r="X433" s="6"/>
      <c r="Y433" s="1"/>
    </row>
    <row r="434" spans="2:25" x14ac:dyDescent="0.5">
      <c r="B434" s="6"/>
      <c r="C434" s="1"/>
      <c r="D434" s="1"/>
      <c r="E434" s="1"/>
      <c r="F434" s="1"/>
      <c r="G434" s="1"/>
      <c r="H434" s="1"/>
      <c r="M434" s="111"/>
      <c r="N434" s="6"/>
      <c r="O434" s="1"/>
      <c r="X434" s="6"/>
      <c r="Y434" s="1"/>
    </row>
    <row r="435" spans="2:25" x14ac:dyDescent="0.5">
      <c r="B435" s="6"/>
      <c r="C435" s="1"/>
      <c r="D435" s="1"/>
      <c r="E435" s="1"/>
      <c r="F435" s="1"/>
      <c r="G435" s="1"/>
      <c r="H435" s="1"/>
      <c r="M435" s="111"/>
      <c r="N435" s="6"/>
      <c r="O435" s="1"/>
      <c r="X435" s="6"/>
      <c r="Y435" s="1"/>
    </row>
    <row r="436" spans="2:25" x14ac:dyDescent="0.5">
      <c r="B436" s="6"/>
      <c r="C436" s="1"/>
      <c r="D436" s="1"/>
      <c r="E436" s="1"/>
      <c r="F436" s="1"/>
      <c r="G436" s="1"/>
      <c r="H436" s="1"/>
      <c r="M436" s="111"/>
      <c r="N436" s="6"/>
      <c r="O436" s="1"/>
      <c r="X436" s="6"/>
      <c r="Y436" s="1"/>
    </row>
    <row r="437" spans="2:25" x14ac:dyDescent="0.5">
      <c r="B437" s="6"/>
      <c r="C437" s="1"/>
      <c r="D437" s="1"/>
      <c r="E437" s="1"/>
      <c r="F437" s="1"/>
      <c r="G437" s="1"/>
      <c r="H437" s="1"/>
      <c r="M437" s="111"/>
      <c r="N437" s="6"/>
      <c r="O437" s="1"/>
      <c r="X437" s="6"/>
      <c r="Y437" s="1"/>
    </row>
    <row r="438" spans="2:25" x14ac:dyDescent="0.5">
      <c r="B438" s="6"/>
      <c r="C438" s="1"/>
      <c r="D438" s="1"/>
      <c r="E438" s="1"/>
      <c r="F438" s="1"/>
      <c r="G438" s="1"/>
      <c r="H438" s="1"/>
      <c r="M438" s="111"/>
      <c r="N438" s="6"/>
      <c r="O438" s="1"/>
      <c r="X438" s="6"/>
      <c r="Y438" s="1"/>
    </row>
    <row r="439" spans="2:25" x14ac:dyDescent="0.5">
      <c r="B439" s="6"/>
      <c r="C439" s="1"/>
      <c r="D439" s="1"/>
      <c r="E439" s="1"/>
      <c r="F439" s="1"/>
      <c r="G439" s="1"/>
      <c r="H439" s="1"/>
      <c r="M439" s="111"/>
      <c r="N439" s="6"/>
      <c r="O439" s="1"/>
      <c r="X439" s="6"/>
      <c r="Y439" s="1"/>
    </row>
    <row r="440" spans="2:25" x14ac:dyDescent="0.5">
      <c r="B440" s="6"/>
      <c r="C440" s="1"/>
      <c r="D440" s="1"/>
      <c r="E440" s="1"/>
      <c r="F440" s="1"/>
      <c r="G440" s="1"/>
      <c r="H440" s="1"/>
      <c r="M440" s="111"/>
      <c r="N440" s="6"/>
      <c r="O440" s="1"/>
      <c r="X440" s="6"/>
      <c r="Y440" s="1"/>
    </row>
    <row r="441" spans="2:25" x14ac:dyDescent="0.5">
      <c r="B441" s="6"/>
      <c r="C441" s="1"/>
      <c r="D441" s="1"/>
      <c r="E441" s="1"/>
      <c r="F441" s="1"/>
      <c r="G441" s="1"/>
      <c r="H441" s="1"/>
      <c r="M441" s="111"/>
      <c r="N441" s="6"/>
      <c r="O441" s="1"/>
      <c r="X441" s="6"/>
      <c r="Y441" s="1"/>
    </row>
    <row r="442" spans="2:25" x14ac:dyDescent="0.5">
      <c r="B442" s="6"/>
      <c r="C442" s="1"/>
      <c r="D442" s="1"/>
      <c r="E442" s="1"/>
      <c r="F442" s="1"/>
      <c r="G442" s="1"/>
      <c r="H442" s="1"/>
      <c r="M442" s="111"/>
      <c r="N442" s="6"/>
      <c r="O442" s="1"/>
      <c r="X442" s="6"/>
      <c r="Y442" s="1"/>
    </row>
    <row r="443" spans="2:25" x14ac:dyDescent="0.5">
      <c r="B443" s="6"/>
      <c r="C443" s="1"/>
      <c r="D443" s="1"/>
      <c r="E443" s="1"/>
      <c r="F443" s="1"/>
      <c r="G443" s="1"/>
      <c r="H443" s="1"/>
      <c r="M443" s="111"/>
      <c r="N443" s="6"/>
      <c r="O443" s="1"/>
      <c r="X443" s="6"/>
      <c r="Y443" s="1"/>
    </row>
    <row r="444" spans="2:25" x14ac:dyDescent="0.5">
      <c r="B444" s="6"/>
      <c r="C444" s="1"/>
      <c r="D444" s="1"/>
      <c r="E444" s="1"/>
      <c r="F444" s="1"/>
      <c r="G444" s="1"/>
      <c r="H444" s="1"/>
      <c r="M444" s="111"/>
      <c r="N444" s="6"/>
      <c r="O444" s="1"/>
      <c r="X444" s="6"/>
      <c r="Y444" s="1"/>
    </row>
    <row r="445" spans="2:25" x14ac:dyDescent="0.5">
      <c r="B445" s="6"/>
      <c r="C445" s="1"/>
      <c r="D445" s="1"/>
      <c r="E445" s="1"/>
      <c r="F445" s="1"/>
      <c r="G445" s="1"/>
      <c r="H445" s="1"/>
      <c r="M445" s="111"/>
      <c r="N445" s="6"/>
      <c r="O445" s="1"/>
      <c r="X445" s="6"/>
      <c r="Y445" s="1"/>
    </row>
    <row r="446" spans="2:25" x14ac:dyDescent="0.5">
      <c r="B446" s="6"/>
      <c r="C446" s="1"/>
      <c r="D446" s="1"/>
      <c r="E446" s="1"/>
      <c r="F446" s="1"/>
      <c r="G446" s="1"/>
      <c r="H446" s="1"/>
      <c r="M446" s="111"/>
      <c r="N446" s="6"/>
      <c r="O446" s="1"/>
      <c r="X446" s="6"/>
      <c r="Y446" s="1"/>
    </row>
    <row r="447" spans="2:25" x14ac:dyDescent="0.5">
      <c r="B447" s="6"/>
      <c r="C447" s="1"/>
      <c r="D447" s="1"/>
      <c r="E447" s="1"/>
      <c r="F447" s="1"/>
      <c r="G447" s="1"/>
      <c r="H447" s="1"/>
      <c r="M447" s="111"/>
      <c r="N447" s="6"/>
      <c r="O447" s="1"/>
      <c r="X447" s="6"/>
      <c r="Y447" s="1"/>
    </row>
    <row r="448" spans="2:25" x14ac:dyDescent="0.5">
      <c r="B448" s="6"/>
      <c r="C448" s="1"/>
      <c r="D448" s="1"/>
      <c r="E448" s="1"/>
      <c r="F448" s="1"/>
      <c r="G448" s="1"/>
      <c r="H448" s="1"/>
      <c r="M448" s="111"/>
      <c r="N448" s="6"/>
      <c r="O448" s="1"/>
      <c r="X448" s="6"/>
      <c r="Y448" s="1"/>
    </row>
    <row r="449" spans="2:25" x14ac:dyDescent="0.5">
      <c r="B449" s="6"/>
      <c r="C449" s="1"/>
      <c r="D449" s="1"/>
      <c r="E449" s="1"/>
      <c r="F449" s="1"/>
      <c r="G449" s="1"/>
      <c r="H449" s="1"/>
      <c r="M449" s="111"/>
      <c r="N449" s="6"/>
      <c r="O449" s="1"/>
      <c r="X449" s="6"/>
      <c r="Y449" s="1"/>
    </row>
    <row r="450" spans="2:25" x14ac:dyDescent="0.5">
      <c r="B450" s="6"/>
      <c r="C450" s="1"/>
      <c r="D450" s="1"/>
      <c r="E450" s="1"/>
      <c r="F450" s="1"/>
      <c r="G450" s="1"/>
      <c r="H450" s="1"/>
      <c r="M450" s="111"/>
      <c r="N450" s="6"/>
      <c r="O450" s="1"/>
      <c r="X450" s="6"/>
      <c r="Y450" s="1"/>
    </row>
    <row r="451" spans="2:25" x14ac:dyDescent="0.5">
      <c r="B451" s="6"/>
      <c r="C451" s="1"/>
      <c r="D451" s="1"/>
      <c r="E451" s="1"/>
      <c r="F451" s="1"/>
      <c r="G451" s="1"/>
      <c r="H451" s="1"/>
      <c r="M451" s="111"/>
      <c r="N451" s="6"/>
      <c r="O451" s="1"/>
      <c r="X451" s="6"/>
      <c r="Y451" s="1"/>
    </row>
    <row r="452" spans="2:25" x14ac:dyDescent="0.5">
      <c r="B452" s="6"/>
      <c r="C452" s="1"/>
      <c r="D452" s="1"/>
      <c r="E452" s="1"/>
      <c r="F452" s="1"/>
      <c r="G452" s="1"/>
      <c r="H452" s="1"/>
      <c r="M452" s="111"/>
      <c r="N452" s="6"/>
      <c r="O452" s="1"/>
      <c r="X452" s="6"/>
      <c r="Y452" s="1"/>
    </row>
    <row r="453" spans="2:25" x14ac:dyDescent="0.5">
      <c r="B453" s="6"/>
      <c r="C453" s="1"/>
      <c r="D453" s="1"/>
      <c r="E453" s="1"/>
      <c r="F453" s="1"/>
      <c r="G453" s="1"/>
      <c r="H453" s="1"/>
      <c r="M453" s="111"/>
      <c r="N453" s="6"/>
      <c r="O453" s="1"/>
      <c r="X453" s="6"/>
      <c r="Y453" s="1"/>
    </row>
    <row r="454" spans="2:25" x14ac:dyDescent="0.5">
      <c r="B454" s="6"/>
      <c r="C454" s="1"/>
      <c r="D454" s="1"/>
      <c r="E454" s="1"/>
      <c r="F454" s="1"/>
      <c r="G454" s="1"/>
      <c r="H454" s="1"/>
      <c r="M454" s="111"/>
      <c r="N454" s="6"/>
      <c r="O454" s="1"/>
      <c r="X454" s="6"/>
      <c r="Y454" s="1"/>
    </row>
    <row r="455" spans="2:25" x14ac:dyDescent="0.5">
      <c r="B455" s="6"/>
      <c r="C455" s="1"/>
      <c r="D455" s="1"/>
      <c r="E455" s="1"/>
      <c r="F455" s="1"/>
      <c r="G455" s="1"/>
      <c r="H455" s="1"/>
      <c r="M455" s="111"/>
      <c r="N455" s="6"/>
      <c r="O455" s="1"/>
      <c r="X455" s="6"/>
      <c r="Y455" s="1"/>
    </row>
    <row r="456" spans="2:25" x14ac:dyDescent="0.5">
      <c r="B456" s="6"/>
      <c r="C456" s="1"/>
      <c r="D456" s="1"/>
      <c r="E456" s="1"/>
      <c r="F456" s="1"/>
      <c r="G456" s="1"/>
      <c r="H456" s="1"/>
      <c r="M456" s="111"/>
      <c r="N456" s="6"/>
      <c r="O456" s="1"/>
      <c r="X456" s="6"/>
      <c r="Y456" s="1"/>
    </row>
    <row r="457" spans="2:25" x14ac:dyDescent="0.5">
      <c r="B457" s="6"/>
      <c r="C457" s="1"/>
      <c r="D457" s="1"/>
      <c r="E457" s="1"/>
      <c r="F457" s="1"/>
      <c r="G457" s="1"/>
      <c r="H457" s="1"/>
      <c r="M457" s="111"/>
      <c r="N457" s="6"/>
      <c r="O457" s="1"/>
      <c r="X457" s="6"/>
      <c r="Y457" s="1"/>
    </row>
    <row r="458" spans="2:25" x14ac:dyDescent="0.5">
      <c r="B458" s="6"/>
      <c r="C458" s="1"/>
      <c r="D458" s="1"/>
      <c r="E458" s="1"/>
      <c r="F458" s="1"/>
      <c r="G458" s="1"/>
      <c r="H458" s="1"/>
      <c r="M458" s="111"/>
      <c r="N458" s="6"/>
      <c r="O458" s="1"/>
      <c r="X458" s="6"/>
      <c r="Y458" s="1"/>
    </row>
    <row r="459" spans="2:25" x14ac:dyDescent="0.5">
      <c r="B459" s="6"/>
      <c r="C459" s="1"/>
      <c r="D459" s="1"/>
      <c r="E459" s="1"/>
      <c r="F459" s="1"/>
      <c r="G459" s="1"/>
      <c r="H459" s="1"/>
      <c r="M459" s="111"/>
      <c r="N459" s="6"/>
      <c r="O459" s="1"/>
      <c r="X459" s="6"/>
      <c r="Y459" s="1"/>
    </row>
    <row r="460" spans="2:25" x14ac:dyDescent="0.5">
      <c r="B460" s="6"/>
      <c r="C460" s="1"/>
      <c r="D460" s="1"/>
      <c r="E460" s="1"/>
      <c r="F460" s="1"/>
      <c r="G460" s="1"/>
      <c r="H460" s="1"/>
      <c r="M460" s="111"/>
      <c r="N460" s="6"/>
      <c r="O460" s="1"/>
      <c r="X460" s="6"/>
      <c r="Y460" s="1"/>
    </row>
    <row r="461" spans="2:25" x14ac:dyDescent="0.5">
      <c r="B461" s="6"/>
      <c r="C461" s="1"/>
      <c r="D461" s="1"/>
      <c r="E461" s="1"/>
      <c r="F461" s="1"/>
      <c r="G461" s="1"/>
      <c r="H461" s="1"/>
      <c r="M461" s="111"/>
      <c r="N461" s="6"/>
      <c r="O461" s="1"/>
      <c r="X461" s="6"/>
      <c r="Y461" s="1"/>
    </row>
    <row r="462" spans="2:25" x14ac:dyDescent="0.5">
      <c r="B462" s="6"/>
      <c r="C462" s="1"/>
      <c r="D462" s="1"/>
      <c r="E462" s="1"/>
      <c r="F462" s="1"/>
      <c r="G462" s="1"/>
      <c r="H462" s="1"/>
      <c r="M462" s="111"/>
      <c r="N462" s="6"/>
      <c r="O462" s="1"/>
      <c r="X462" s="6"/>
      <c r="Y462" s="1"/>
    </row>
    <row r="463" spans="2:25" x14ac:dyDescent="0.5">
      <c r="B463" s="6"/>
      <c r="C463" s="1"/>
      <c r="D463" s="1"/>
      <c r="E463" s="1"/>
      <c r="F463" s="1"/>
      <c r="G463" s="1"/>
      <c r="H463" s="1"/>
      <c r="M463" s="111"/>
      <c r="N463" s="6"/>
      <c r="O463" s="1"/>
      <c r="X463" s="6"/>
      <c r="Y463" s="1"/>
    </row>
    <row r="464" spans="2:25" x14ac:dyDescent="0.5">
      <c r="B464" s="6"/>
      <c r="C464" s="1"/>
      <c r="D464" s="1"/>
      <c r="E464" s="1"/>
      <c r="F464" s="1"/>
      <c r="G464" s="1"/>
      <c r="H464" s="1"/>
      <c r="M464" s="111"/>
      <c r="N464" s="6"/>
      <c r="O464" s="1"/>
      <c r="X464" s="6"/>
      <c r="Y464" s="1"/>
    </row>
    <row r="465" spans="2:25" x14ac:dyDescent="0.5">
      <c r="B465" s="6"/>
      <c r="C465" s="1"/>
      <c r="D465" s="1"/>
      <c r="E465" s="1"/>
      <c r="F465" s="1"/>
      <c r="G465" s="1"/>
      <c r="H465" s="1"/>
      <c r="M465" s="111"/>
      <c r="N465" s="6"/>
      <c r="O465" s="1"/>
      <c r="X465" s="6"/>
      <c r="Y465" s="1"/>
    </row>
    <row r="466" spans="2:25" x14ac:dyDescent="0.5">
      <c r="B466" s="6"/>
      <c r="C466" s="1"/>
      <c r="D466" s="1"/>
      <c r="E466" s="1"/>
      <c r="F466" s="1"/>
      <c r="G466" s="1"/>
      <c r="H466" s="1"/>
      <c r="M466" s="111"/>
      <c r="N466" s="6"/>
      <c r="O466" s="1"/>
      <c r="X466" s="6"/>
      <c r="Y466" s="1"/>
    </row>
    <row r="467" spans="2:25" x14ac:dyDescent="0.5">
      <c r="B467" s="6"/>
      <c r="C467" s="1"/>
      <c r="D467" s="1"/>
      <c r="E467" s="1"/>
      <c r="F467" s="1"/>
      <c r="G467" s="1"/>
      <c r="H467" s="1"/>
      <c r="M467" s="111"/>
      <c r="N467" s="6"/>
      <c r="O467" s="1"/>
      <c r="X467" s="6"/>
      <c r="Y467" s="1"/>
    </row>
    <row r="468" spans="2:25" x14ac:dyDescent="0.5">
      <c r="B468" s="6"/>
      <c r="C468" s="1"/>
      <c r="D468" s="1"/>
      <c r="E468" s="1"/>
      <c r="F468" s="1"/>
      <c r="G468" s="1"/>
      <c r="H468" s="1"/>
      <c r="M468" s="111"/>
      <c r="N468" s="6"/>
      <c r="O468" s="1"/>
      <c r="X468" s="6"/>
      <c r="Y468" s="1"/>
    </row>
    <row r="469" spans="2:25" x14ac:dyDescent="0.5">
      <c r="B469" s="6"/>
      <c r="C469" s="1"/>
      <c r="D469" s="1"/>
      <c r="E469" s="1"/>
      <c r="F469" s="1"/>
      <c r="G469" s="1"/>
      <c r="H469" s="1"/>
      <c r="M469" s="111"/>
      <c r="N469" s="6"/>
      <c r="O469" s="1"/>
      <c r="X469" s="6"/>
      <c r="Y469" s="1"/>
    </row>
    <row r="470" spans="2:25" x14ac:dyDescent="0.5">
      <c r="B470" s="6"/>
      <c r="C470" s="1"/>
      <c r="D470" s="1"/>
      <c r="E470" s="1"/>
      <c r="F470" s="1"/>
      <c r="G470" s="1"/>
      <c r="H470" s="1"/>
      <c r="M470" s="111"/>
      <c r="N470" s="6"/>
      <c r="O470" s="1"/>
      <c r="X470" s="6"/>
      <c r="Y470" s="1"/>
    </row>
    <row r="471" spans="2:25" x14ac:dyDescent="0.5">
      <c r="B471" s="6"/>
      <c r="C471" s="1"/>
      <c r="D471" s="1"/>
      <c r="E471" s="1"/>
      <c r="F471" s="1"/>
      <c r="G471" s="1"/>
      <c r="H471" s="1"/>
      <c r="M471" s="111"/>
      <c r="N471" s="6"/>
      <c r="O471" s="1"/>
      <c r="X471" s="6"/>
      <c r="Y471" s="1"/>
    </row>
    <row r="472" spans="2:25" x14ac:dyDescent="0.5">
      <c r="B472" s="6"/>
      <c r="C472" s="1"/>
      <c r="D472" s="1"/>
      <c r="E472" s="1"/>
      <c r="F472" s="1"/>
      <c r="G472" s="1"/>
      <c r="H472" s="1"/>
      <c r="M472" s="111"/>
      <c r="N472" s="6"/>
      <c r="O472" s="1"/>
      <c r="X472" s="6"/>
      <c r="Y472" s="1"/>
    </row>
    <row r="473" spans="2:25" x14ac:dyDescent="0.5">
      <c r="B473" s="6"/>
      <c r="C473" s="1"/>
      <c r="D473" s="1"/>
      <c r="E473" s="1"/>
      <c r="F473" s="1"/>
      <c r="G473" s="1"/>
      <c r="H473" s="1"/>
      <c r="M473" s="111"/>
      <c r="N473" s="6"/>
      <c r="O473" s="1"/>
      <c r="X473" s="6"/>
      <c r="Y473" s="1"/>
    </row>
    <row r="474" spans="2:25" x14ac:dyDescent="0.5">
      <c r="B474" s="6"/>
      <c r="C474" s="1"/>
      <c r="D474" s="1"/>
      <c r="E474" s="1"/>
      <c r="F474" s="1"/>
      <c r="G474" s="1"/>
      <c r="H474" s="1"/>
      <c r="M474" s="111"/>
      <c r="N474" s="6"/>
      <c r="O474" s="1"/>
      <c r="X474" s="6"/>
      <c r="Y474" s="1"/>
    </row>
    <row r="475" spans="2:25" x14ac:dyDescent="0.5">
      <c r="B475" s="6"/>
      <c r="C475" s="1"/>
      <c r="D475" s="1"/>
      <c r="E475" s="1"/>
      <c r="F475" s="1"/>
      <c r="G475" s="1"/>
      <c r="H475" s="1"/>
      <c r="M475" s="111"/>
      <c r="N475" s="6"/>
      <c r="O475" s="1"/>
      <c r="X475" s="6"/>
      <c r="Y475" s="1"/>
    </row>
    <row r="476" spans="2:25" x14ac:dyDescent="0.5">
      <c r="B476" s="6"/>
      <c r="C476" s="1"/>
      <c r="D476" s="1"/>
      <c r="E476" s="1"/>
      <c r="F476" s="1"/>
      <c r="G476" s="1"/>
      <c r="H476" s="1"/>
      <c r="M476" s="111"/>
      <c r="N476" s="6"/>
      <c r="O476" s="1"/>
      <c r="X476" s="6"/>
      <c r="Y476" s="1"/>
    </row>
    <row r="477" spans="2:25" x14ac:dyDescent="0.5">
      <c r="B477" s="6"/>
      <c r="C477" s="1"/>
      <c r="D477" s="1"/>
      <c r="E477" s="1"/>
      <c r="F477" s="1"/>
      <c r="G477" s="1"/>
      <c r="H477" s="1"/>
      <c r="M477" s="111"/>
      <c r="N477" s="6"/>
      <c r="O477" s="1"/>
      <c r="X477" s="6"/>
      <c r="Y477" s="1"/>
    </row>
    <row r="478" spans="2:25" x14ac:dyDescent="0.5">
      <c r="B478" s="6"/>
      <c r="C478" s="1"/>
      <c r="D478" s="1"/>
      <c r="E478" s="1"/>
      <c r="F478" s="1"/>
      <c r="G478" s="1"/>
      <c r="H478" s="1"/>
      <c r="M478" s="111"/>
      <c r="N478" s="6"/>
      <c r="O478" s="1"/>
      <c r="X478" s="6"/>
      <c r="Y478" s="1"/>
    </row>
    <row r="479" spans="2:25" x14ac:dyDescent="0.5">
      <c r="B479" s="6"/>
      <c r="C479" s="1"/>
      <c r="D479" s="1"/>
      <c r="E479" s="1"/>
      <c r="F479" s="1"/>
      <c r="G479" s="1"/>
      <c r="H479" s="1"/>
      <c r="M479" s="111"/>
      <c r="N479" s="6"/>
      <c r="O479" s="1"/>
      <c r="X479" s="6"/>
      <c r="Y479" s="1"/>
    </row>
    <row r="480" spans="2:25" x14ac:dyDescent="0.5">
      <c r="B480" s="6"/>
      <c r="C480" s="1"/>
      <c r="D480" s="1"/>
      <c r="E480" s="1"/>
      <c r="F480" s="1"/>
      <c r="G480" s="1"/>
      <c r="H480" s="1"/>
      <c r="M480" s="111"/>
      <c r="N480" s="6"/>
      <c r="O480" s="1"/>
      <c r="X480" s="6"/>
      <c r="Y480" s="1"/>
    </row>
    <row r="481" spans="2:25" x14ac:dyDescent="0.5">
      <c r="B481" s="6"/>
      <c r="C481" s="1"/>
      <c r="D481" s="1"/>
      <c r="E481" s="1"/>
      <c r="F481" s="1"/>
      <c r="G481" s="1"/>
      <c r="H481" s="1"/>
      <c r="M481" s="111"/>
      <c r="N481" s="6"/>
      <c r="O481" s="1"/>
      <c r="X481" s="6"/>
      <c r="Y481" s="1"/>
    </row>
    <row r="482" spans="2:25" x14ac:dyDescent="0.5">
      <c r="B482" s="6"/>
      <c r="C482" s="1"/>
      <c r="D482" s="1"/>
      <c r="E482" s="1"/>
      <c r="F482" s="1"/>
      <c r="G482" s="1"/>
      <c r="H482" s="1"/>
      <c r="M482" s="111"/>
      <c r="N482" s="6"/>
      <c r="O482" s="1"/>
      <c r="X482" s="6"/>
      <c r="Y482" s="1"/>
    </row>
    <row r="483" spans="2:25" x14ac:dyDescent="0.5">
      <c r="B483" s="6"/>
      <c r="C483" s="1"/>
      <c r="D483" s="1"/>
      <c r="E483" s="1"/>
      <c r="F483" s="1"/>
      <c r="G483" s="1"/>
      <c r="H483" s="1"/>
      <c r="M483" s="111"/>
      <c r="N483" s="6"/>
      <c r="O483" s="1"/>
      <c r="X483" s="6"/>
      <c r="Y483" s="1"/>
    </row>
    <row r="484" spans="2:25" x14ac:dyDescent="0.5">
      <c r="B484" s="6"/>
      <c r="C484" s="1"/>
      <c r="D484" s="1"/>
      <c r="E484" s="1"/>
      <c r="F484" s="1"/>
      <c r="G484" s="1"/>
      <c r="H484" s="1"/>
      <c r="M484" s="111"/>
      <c r="N484" s="6"/>
      <c r="O484" s="1"/>
      <c r="X484" s="6"/>
      <c r="Y484" s="1"/>
    </row>
    <row r="485" spans="2:25" x14ac:dyDescent="0.5">
      <c r="B485" s="6"/>
      <c r="C485" s="1"/>
      <c r="D485" s="1"/>
      <c r="E485" s="1"/>
      <c r="F485" s="1"/>
      <c r="G485" s="1"/>
      <c r="H485" s="1"/>
      <c r="M485" s="111"/>
      <c r="N485" s="6"/>
      <c r="O485" s="1"/>
      <c r="X485" s="6"/>
      <c r="Y485" s="1"/>
    </row>
    <row r="486" spans="2:25" x14ac:dyDescent="0.5">
      <c r="B486" s="6"/>
      <c r="C486" s="1"/>
      <c r="D486" s="1"/>
      <c r="E486" s="1"/>
      <c r="F486" s="1"/>
      <c r="G486" s="1"/>
      <c r="H486" s="1"/>
      <c r="M486" s="111"/>
      <c r="N486" s="6"/>
      <c r="O486" s="1"/>
      <c r="X486" s="6"/>
      <c r="Y486" s="1"/>
    </row>
    <row r="487" spans="2:25" x14ac:dyDescent="0.5">
      <c r="B487" s="6"/>
      <c r="C487" s="1"/>
      <c r="D487" s="1"/>
      <c r="E487" s="1"/>
      <c r="F487" s="1"/>
      <c r="G487" s="1"/>
      <c r="H487" s="1"/>
      <c r="M487" s="111"/>
      <c r="N487" s="6"/>
      <c r="O487" s="1"/>
      <c r="X487" s="6"/>
      <c r="Y487" s="1"/>
    </row>
    <row r="488" spans="2:25" x14ac:dyDescent="0.5">
      <c r="B488" s="6"/>
      <c r="C488" s="1"/>
      <c r="D488" s="1"/>
      <c r="E488" s="1"/>
      <c r="F488" s="1"/>
      <c r="G488" s="1"/>
      <c r="H488" s="1"/>
      <c r="M488" s="111"/>
      <c r="N488" s="6"/>
      <c r="O488" s="1"/>
      <c r="X488" s="6"/>
      <c r="Y488" s="1"/>
    </row>
    <row r="489" spans="2:25" x14ac:dyDescent="0.5">
      <c r="B489" s="6"/>
      <c r="C489" s="1"/>
      <c r="D489" s="1"/>
      <c r="E489" s="1"/>
      <c r="F489" s="1"/>
      <c r="G489" s="1"/>
      <c r="H489" s="1"/>
      <c r="M489" s="111"/>
      <c r="N489" s="6"/>
      <c r="O489" s="1"/>
      <c r="X489" s="6"/>
      <c r="Y489" s="1"/>
    </row>
    <row r="490" spans="2:25" x14ac:dyDescent="0.5">
      <c r="B490" s="6"/>
      <c r="C490" s="1"/>
      <c r="D490" s="1"/>
      <c r="E490" s="1"/>
      <c r="F490" s="1"/>
      <c r="G490" s="1"/>
      <c r="H490" s="1"/>
      <c r="M490" s="111"/>
      <c r="N490" s="6"/>
      <c r="O490" s="1"/>
      <c r="X490" s="6"/>
      <c r="Y490" s="1"/>
    </row>
    <row r="491" spans="2:25" x14ac:dyDescent="0.5">
      <c r="B491" s="6"/>
      <c r="C491" s="1"/>
      <c r="D491" s="1"/>
      <c r="E491" s="1"/>
      <c r="F491" s="1"/>
      <c r="G491" s="1"/>
      <c r="H491" s="1"/>
      <c r="M491" s="111"/>
      <c r="N491" s="6"/>
      <c r="O491" s="1"/>
      <c r="X491" s="6"/>
      <c r="Y491" s="1"/>
    </row>
    <row r="492" spans="2:25" x14ac:dyDescent="0.5">
      <c r="B492" s="6"/>
      <c r="C492" s="1"/>
      <c r="D492" s="1"/>
      <c r="E492" s="1"/>
      <c r="F492" s="1"/>
      <c r="G492" s="1"/>
      <c r="H492" s="1"/>
      <c r="M492" s="111"/>
      <c r="N492" s="6"/>
      <c r="O492" s="1"/>
      <c r="X492" s="6"/>
      <c r="Y492" s="1"/>
    </row>
    <row r="493" spans="2:25" x14ac:dyDescent="0.5">
      <c r="B493" s="6"/>
      <c r="C493" s="1"/>
      <c r="D493" s="1"/>
      <c r="E493" s="1"/>
      <c r="F493" s="1"/>
      <c r="G493" s="1"/>
      <c r="H493" s="1"/>
      <c r="M493" s="111"/>
      <c r="N493" s="6"/>
      <c r="O493" s="1"/>
      <c r="X493" s="6"/>
      <c r="Y493" s="1"/>
    </row>
    <row r="494" spans="2:25" x14ac:dyDescent="0.5">
      <c r="B494" s="6"/>
      <c r="C494" s="1"/>
      <c r="D494" s="1"/>
      <c r="E494" s="1"/>
      <c r="F494" s="1"/>
      <c r="G494" s="1"/>
      <c r="H494" s="1"/>
      <c r="M494" s="111"/>
      <c r="N494" s="6"/>
      <c r="O494" s="1"/>
      <c r="X494" s="6"/>
      <c r="Y494" s="1"/>
    </row>
    <row r="495" spans="2:25" x14ac:dyDescent="0.5">
      <c r="B495" s="6"/>
      <c r="C495" s="1"/>
      <c r="D495" s="1"/>
      <c r="E495" s="1"/>
      <c r="F495" s="1"/>
      <c r="G495" s="1"/>
      <c r="H495" s="1"/>
      <c r="M495" s="111"/>
      <c r="N495" s="6"/>
      <c r="O495" s="1"/>
      <c r="X495" s="6"/>
      <c r="Y495" s="1"/>
    </row>
    <row r="496" spans="2:25" x14ac:dyDescent="0.5">
      <c r="B496" s="6"/>
      <c r="C496" s="1"/>
      <c r="D496" s="1"/>
      <c r="E496" s="1"/>
      <c r="F496" s="1"/>
      <c r="G496" s="1"/>
      <c r="H496" s="1"/>
      <c r="M496" s="111"/>
      <c r="N496" s="6"/>
      <c r="O496" s="1"/>
      <c r="X496" s="6"/>
      <c r="Y496" s="1"/>
    </row>
    <row r="497" spans="2:25" x14ac:dyDescent="0.5">
      <c r="B497" s="6"/>
      <c r="C497" s="1"/>
      <c r="D497" s="1"/>
      <c r="E497" s="1"/>
      <c r="F497" s="1"/>
      <c r="G497" s="1"/>
      <c r="H497" s="1"/>
      <c r="M497" s="111"/>
      <c r="N497" s="6"/>
      <c r="O497" s="1"/>
      <c r="X497" s="6"/>
      <c r="Y497" s="1"/>
    </row>
    <row r="498" spans="2:25" x14ac:dyDescent="0.5">
      <c r="B498" s="6"/>
      <c r="C498" s="1"/>
      <c r="D498" s="1"/>
      <c r="E498" s="1"/>
      <c r="F498" s="1"/>
      <c r="G498" s="1"/>
      <c r="H498" s="1"/>
      <c r="M498" s="111"/>
      <c r="N498" s="6"/>
      <c r="O498" s="1"/>
      <c r="X498" s="6"/>
      <c r="Y498" s="1"/>
    </row>
    <row r="499" spans="2:25" x14ac:dyDescent="0.5">
      <c r="B499" s="6"/>
      <c r="C499" s="1"/>
      <c r="D499" s="1"/>
      <c r="E499" s="1"/>
      <c r="F499" s="1"/>
      <c r="G499" s="1"/>
      <c r="H499" s="1"/>
      <c r="M499" s="111"/>
      <c r="N499" s="6"/>
      <c r="O499" s="1"/>
      <c r="X499" s="6"/>
      <c r="Y499" s="1"/>
    </row>
    <row r="500" spans="2:25" x14ac:dyDescent="0.5">
      <c r="B500" s="6"/>
      <c r="C500" s="1"/>
      <c r="D500" s="1"/>
      <c r="E500" s="1"/>
      <c r="F500" s="1"/>
      <c r="G500" s="1"/>
      <c r="H500" s="1"/>
      <c r="M500" s="111"/>
      <c r="N500" s="6"/>
      <c r="O500" s="1"/>
      <c r="X500" s="6"/>
      <c r="Y500" s="1"/>
    </row>
    <row r="501" spans="2:25" x14ac:dyDescent="0.5">
      <c r="B501" s="6"/>
      <c r="C501" s="1"/>
      <c r="D501" s="1"/>
      <c r="E501" s="1"/>
      <c r="F501" s="1"/>
      <c r="G501" s="1"/>
      <c r="H501" s="1"/>
      <c r="M501" s="111"/>
      <c r="N501" s="6"/>
      <c r="O501" s="1"/>
      <c r="X501" s="6"/>
      <c r="Y501" s="1"/>
    </row>
    <row r="502" spans="2:25" x14ac:dyDescent="0.5">
      <c r="B502" s="6"/>
      <c r="C502" s="1"/>
      <c r="D502" s="1"/>
      <c r="E502" s="1"/>
      <c r="F502" s="1"/>
      <c r="G502" s="1"/>
      <c r="H502" s="1"/>
      <c r="M502" s="111"/>
      <c r="N502" s="6"/>
      <c r="O502" s="1"/>
      <c r="X502" s="6"/>
      <c r="Y502" s="1"/>
    </row>
  </sheetData>
  <sheetProtection algorithmName="SHA-512" hashValue="SqMIAQe9Gqzg2Llw+zF7x6nlwpRnVKcF1wuiTp54f1B6y9CTL+FJqU6TIfyLTyLLtfb7lKWqlJj5UapXivRaEA==" saltValue="eIkLZCj07ptPP/24PFNJRw==" spinCount="100000" sheet="1" objects="1" scenarios="1" selectLockedCells="1"/>
  <sortState xmlns:xlrd2="http://schemas.microsoft.com/office/spreadsheetml/2017/richdata2" ref="B14:M37">
    <sortCondition ref="B14:B37"/>
  </sortState>
  <mergeCells count="12">
    <mergeCell ref="AH12:AK12"/>
    <mergeCell ref="AL12:AO12"/>
    <mergeCell ref="C13:H13"/>
    <mergeCell ref="O13:R13"/>
    <mergeCell ref="Y13:AB13"/>
    <mergeCell ref="AI13:AK13"/>
    <mergeCell ref="B12:H12"/>
    <mergeCell ref="N12:R12"/>
    <mergeCell ref="I12:L12"/>
    <mergeCell ref="S12:V12"/>
    <mergeCell ref="AC12:AF12"/>
    <mergeCell ref="X12:AB12"/>
  </mergeCells>
  <conditionalFormatting sqref="AL13:AO13 S13:V13 AC13:AF13">
    <cfRule type="cellIs" dxfId="18" priority="11" operator="equal">
      <formula>$B$2</formula>
    </cfRule>
  </conditionalFormatting>
  <conditionalFormatting sqref="S14:V14 AC14:AF14 AL14:AO14">
    <cfRule type="expression" dxfId="17" priority="10">
      <formula>$B$2=S13</formula>
    </cfRule>
  </conditionalFormatting>
  <conditionalFormatting sqref="C14:E38 G14:H37">
    <cfRule type="expression" dxfId="16" priority="9">
      <formula>AND($B$11&lt;&gt;$B14,$B$10&gt;0)</formula>
    </cfRule>
  </conditionalFormatting>
  <conditionalFormatting sqref="B14:B38">
    <cfRule type="cellIs" dxfId="15" priority="8" operator="equal">
      <formula>$B$11</formula>
    </cfRule>
  </conditionalFormatting>
  <conditionalFormatting sqref="N14:N29">
    <cfRule type="cellIs" dxfId="14" priority="7" operator="equal">
      <formula>$N$11</formula>
    </cfRule>
  </conditionalFormatting>
  <conditionalFormatting sqref="X14:X29">
    <cfRule type="cellIs" dxfId="13" priority="6" operator="equal">
      <formula>$X$11</formula>
    </cfRule>
  </conditionalFormatting>
  <conditionalFormatting sqref="AH14:AH21">
    <cfRule type="cellIs" dxfId="12" priority="5" operator="equal">
      <formula>$AH$11</formula>
    </cfRule>
  </conditionalFormatting>
  <conditionalFormatting sqref="O14:R29">
    <cfRule type="expression" dxfId="11" priority="4">
      <formula>AND($N14&lt;&gt;$N$11,$N$10&gt;0)</formula>
    </cfRule>
  </conditionalFormatting>
  <conditionalFormatting sqref="Y14:AB29">
    <cfRule type="expression" dxfId="10" priority="3">
      <formula>AND($X14&lt;&gt;$X$11,$X$10&gt;0)</formula>
    </cfRule>
  </conditionalFormatting>
  <conditionalFormatting sqref="AI14:AK21">
    <cfRule type="expression" dxfId="9" priority="2">
      <formula>AND($AH14&lt;&gt;$AH$11,$AH$10&gt;0)</formula>
    </cfRule>
  </conditionalFormatting>
  <conditionalFormatting sqref="I14:L38">
    <cfRule type="expression" dxfId="8" priority="12">
      <formula>AND($B$11=$B14,$B$2=I$13)</formula>
    </cfRule>
    <cfRule type="cellIs" dxfId="7" priority="13" operator="equal">
      <formula>$M14</formula>
    </cfRule>
  </conditionalFormatting>
  <conditionalFormatting sqref="S14:V29">
    <cfRule type="expression" dxfId="6" priority="14">
      <formula>AND($N$11=$N14,S$13=$B$2)</formula>
    </cfRule>
  </conditionalFormatting>
  <conditionalFormatting sqref="S15:V29">
    <cfRule type="cellIs" dxfId="5" priority="15" operator="equal">
      <formula>$W15</formula>
    </cfRule>
  </conditionalFormatting>
  <conditionalFormatting sqref="AC14:AF29">
    <cfRule type="expression" dxfId="4" priority="16">
      <formula>AND($X14=$X$11,AC$13=$B$2)</formula>
    </cfRule>
  </conditionalFormatting>
  <conditionalFormatting sqref="AC15:AF29">
    <cfRule type="cellIs" dxfId="3" priority="17" operator="equal">
      <formula>$AG15</formula>
    </cfRule>
  </conditionalFormatting>
  <conditionalFormatting sqref="AL14:AO21">
    <cfRule type="expression" dxfId="2" priority="18">
      <formula>AND($AH14=$AH$11,AL$13=$B$2)</formula>
    </cfRule>
  </conditionalFormatting>
  <conditionalFormatting sqref="AL15:AO21">
    <cfRule type="cellIs" dxfId="1" priority="19" operator="equal">
      <formula>$AP15</formula>
    </cfRule>
  </conditionalFormatting>
  <conditionalFormatting sqref="I13:L13">
    <cfRule type="cellIs" dxfId="0" priority="1" operator="equal">
      <formula>$B$2</formula>
    </cfRule>
  </conditionalFormatting>
  <dataValidations count="7">
    <dataValidation type="list" allowBlank="1" showInputMessage="1" showErrorMessage="1" sqref="AM12" xr:uid="{2EEB57E0-F548-44F5-BB1B-63C9D2E1D288}">
      <formula1>#REF!</formula1>
    </dataValidation>
    <dataValidation type="list" allowBlank="1" showInputMessage="1" showErrorMessage="1" sqref="B2" xr:uid="{8FDE2EE4-3425-4E2B-A607-294E45C3119E}">
      <formula1>$I$13:$L$13</formula1>
    </dataValidation>
    <dataValidation allowBlank="1" showInputMessage="1" showErrorMessage="1" errorTitle="Select the amp rating" error="Possible values are:_x000a_10_x000a_25_x000a_60_x000a_100_x000a_125" sqref="B11 X11 N11 AH11" xr:uid="{D182ABB8-9588-4A9E-9E43-D053C469476D}"/>
    <dataValidation type="list" allowBlank="1" showInputMessage="1" showErrorMessage="1" sqref="N10" xr:uid="{E5BC4E39-75EC-498F-B7B8-851E402B3331}">
      <formula1>$W$14:$W$29</formula1>
    </dataValidation>
    <dataValidation type="list" allowBlank="1" showInputMessage="1" showErrorMessage="1" sqref="X10" xr:uid="{FCBD3EAB-D064-4E66-8737-D7D15FA22950}">
      <formula1>$AG$14:$AG$29</formula1>
    </dataValidation>
    <dataValidation type="list" allowBlank="1" showInputMessage="1" showErrorMessage="1" sqref="AH10" xr:uid="{4D193235-4456-45D9-B340-33D908DC80EC}">
      <formula1>$AP$14:$AP$21</formula1>
    </dataValidation>
    <dataValidation type="list" allowBlank="1" showInputMessage="1" showErrorMessage="1" sqref="B10" xr:uid="{4D3E9B27-496E-41F9-8311-264B582CE6F0}">
      <formula1>$M$14:$M$38</formula1>
    </dataValidation>
  </dataValidations>
  <pageMargins left="0.7" right="0.7" top="0.75" bottom="0.75" header="0.3" footer="0.3"/>
  <pageSetup scale="44" orientation="landscape" r:id="rId1"/>
  <headerFooter>
    <oddHeader>&amp;L&amp;"ABB Logo,Plain"&amp;40&amp;KFF0000ABB&amp;24&amp;KFF0000
&amp;"-,Regular"&amp;18&amp;KFF0000___</oddHeader>
    <oddFooter>&amp;F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C31D7-06CF-4EF9-8DDC-45ED2A22B104}">
  <dimension ref="A2:AS109"/>
  <sheetViews>
    <sheetView workbookViewId="0"/>
  </sheetViews>
  <sheetFormatPr defaultColWidth="9.1796875" defaultRowHeight="14.5" x14ac:dyDescent="0.35"/>
  <cols>
    <col min="1" max="1" width="4.1796875" style="229" bestFit="1" customWidth="1"/>
    <col min="2" max="3" width="4" style="229" bestFit="1" customWidth="1"/>
    <col min="4" max="5" width="5" style="229" bestFit="1" customWidth="1"/>
    <col min="6" max="7" width="4" style="229" bestFit="1" customWidth="1"/>
    <col min="8" max="8" width="9.1796875" style="229"/>
    <col min="9" max="9" width="9.54296875" style="238" bestFit="1" customWidth="1"/>
    <col min="10" max="11" width="4.54296875" style="229" bestFit="1" customWidth="1"/>
    <col min="12" max="15" width="5" style="229" bestFit="1" customWidth="1"/>
    <col min="16" max="19" width="4.54296875" style="229" bestFit="1" customWidth="1"/>
    <col min="20" max="25" width="5.54296875" style="229" bestFit="1" customWidth="1"/>
    <col min="26" max="40" width="4.54296875" style="229" bestFit="1" customWidth="1"/>
    <col min="41" max="41" width="9.1796875" style="229"/>
    <col min="42" max="42" width="4.1796875" style="229" bestFit="1" customWidth="1"/>
    <col min="43" max="43" width="5" style="229" bestFit="1" customWidth="1"/>
    <col min="44" max="16384" width="9.1796875" style="229"/>
  </cols>
  <sheetData>
    <row r="2" spans="1:45" x14ac:dyDescent="0.35">
      <c r="A2" s="229" t="s">
        <v>0</v>
      </c>
      <c r="B2" s="229">
        <v>10</v>
      </c>
      <c r="C2" s="229">
        <v>25</v>
      </c>
      <c r="D2" s="229">
        <v>60</v>
      </c>
      <c r="E2" s="229">
        <v>100</v>
      </c>
      <c r="F2" s="229">
        <v>125</v>
      </c>
      <c r="G2" s="229" t="s">
        <v>51</v>
      </c>
      <c r="I2" s="239" t="s">
        <v>54</v>
      </c>
      <c r="J2" s="233">
        <v>0.4</v>
      </c>
      <c r="K2" s="233">
        <v>0.44</v>
      </c>
      <c r="L2" s="233">
        <v>0.48000000000000004</v>
      </c>
      <c r="M2" s="233">
        <v>0.52</v>
      </c>
      <c r="N2" s="233">
        <v>0.56000000000000005</v>
      </c>
      <c r="O2" s="233">
        <v>0.6</v>
      </c>
      <c r="P2" s="233">
        <v>0.64</v>
      </c>
      <c r="Q2" s="233">
        <v>0.68</v>
      </c>
      <c r="R2" s="233">
        <v>0.72</v>
      </c>
      <c r="S2" s="233">
        <v>0.76</v>
      </c>
      <c r="T2" s="233">
        <v>0.8</v>
      </c>
      <c r="U2" s="233">
        <v>0.84000000000000008</v>
      </c>
      <c r="V2" s="233">
        <v>0.88000000000000012</v>
      </c>
      <c r="W2" s="233">
        <v>0.91999999999999993</v>
      </c>
      <c r="X2" s="233">
        <v>0.96</v>
      </c>
      <c r="Y2" s="233">
        <v>1</v>
      </c>
      <c r="Z2" s="234" t="s">
        <v>51</v>
      </c>
      <c r="AA2" s="234" t="s">
        <v>51</v>
      </c>
      <c r="AB2" s="234" t="s">
        <v>51</v>
      </c>
      <c r="AC2" s="234" t="s">
        <v>51</v>
      </c>
      <c r="AD2" s="234" t="s">
        <v>51</v>
      </c>
      <c r="AE2" s="234" t="s">
        <v>51</v>
      </c>
      <c r="AF2" s="234" t="s">
        <v>51</v>
      </c>
      <c r="AG2" s="234" t="s">
        <v>51</v>
      </c>
      <c r="AH2" s="234" t="s">
        <v>51</v>
      </c>
      <c r="AI2" s="234" t="s">
        <v>51</v>
      </c>
      <c r="AJ2" s="234" t="s">
        <v>51</v>
      </c>
      <c r="AK2" s="234" t="s">
        <v>51</v>
      </c>
      <c r="AL2" s="234" t="s">
        <v>51</v>
      </c>
      <c r="AM2" s="234" t="s">
        <v>51</v>
      </c>
      <c r="AN2" s="234" t="s">
        <v>51</v>
      </c>
      <c r="AP2" s="229" t="s">
        <v>0</v>
      </c>
      <c r="AQ2" s="229">
        <v>10</v>
      </c>
      <c r="AR2" s="229" t="str">
        <f>AP2&amp;AQ2</f>
        <v>XT210</v>
      </c>
      <c r="AS2" s="229" t="s">
        <v>147</v>
      </c>
    </row>
    <row r="3" spans="1:45" x14ac:dyDescent="0.35">
      <c r="A3" s="229" t="s">
        <v>1</v>
      </c>
      <c r="B3" s="229">
        <v>40</v>
      </c>
      <c r="C3" s="229">
        <v>60</v>
      </c>
      <c r="D3" s="229">
        <v>100</v>
      </c>
      <c r="E3" s="229">
        <v>150</v>
      </c>
      <c r="F3" s="229">
        <v>225</v>
      </c>
      <c r="G3" s="229">
        <v>250</v>
      </c>
      <c r="I3" s="239" t="s">
        <v>55</v>
      </c>
      <c r="J3" s="233">
        <v>0.4</v>
      </c>
      <c r="K3" s="233">
        <v>0.44</v>
      </c>
      <c r="L3" s="233">
        <v>0.48000000000000004</v>
      </c>
      <c r="M3" s="233">
        <v>0.52</v>
      </c>
      <c r="N3" s="233">
        <v>0.56000000000000005</v>
      </c>
      <c r="O3" s="233">
        <v>0.6</v>
      </c>
      <c r="P3" s="233">
        <v>0.64</v>
      </c>
      <c r="Q3" s="233">
        <v>0.68</v>
      </c>
      <c r="R3" s="233">
        <v>0.72</v>
      </c>
      <c r="S3" s="233">
        <v>0.76</v>
      </c>
      <c r="T3" s="233">
        <v>0.8</v>
      </c>
      <c r="U3" s="233">
        <v>0.84000000000000008</v>
      </c>
      <c r="V3" s="233">
        <v>0.88000000000000012</v>
      </c>
      <c r="W3" s="233">
        <v>0.91999999999999993</v>
      </c>
      <c r="X3" s="233">
        <v>0.96</v>
      </c>
      <c r="Y3" s="233">
        <v>1</v>
      </c>
      <c r="Z3" s="234" t="s">
        <v>51</v>
      </c>
      <c r="AA3" s="234" t="s">
        <v>51</v>
      </c>
      <c r="AB3" s="234" t="s">
        <v>51</v>
      </c>
      <c r="AC3" s="234" t="s">
        <v>51</v>
      </c>
      <c r="AD3" s="234" t="s">
        <v>51</v>
      </c>
      <c r="AE3" s="234" t="s">
        <v>51</v>
      </c>
      <c r="AF3" s="234" t="s">
        <v>51</v>
      </c>
      <c r="AG3" s="234" t="s">
        <v>51</v>
      </c>
      <c r="AH3" s="234" t="s">
        <v>51</v>
      </c>
      <c r="AI3" s="234" t="s">
        <v>51</v>
      </c>
      <c r="AJ3" s="234" t="s">
        <v>51</v>
      </c>
      <c r="AK3" s="234" t="s">
        <v>51</v>
      </c>
      <c r="AL3" s="234" t="s">
        <v>51</v>
      </c>
      <c r="AM3" s="234" t="s">
        <v>51</v>
      </c>
      <c r="AN3" s="234" t="s">
        <v>51</v>
      </c>
      <c r="AP3" s="229" t="s">
        <v>0</v>
      </c>
      <c r="AQ3" s="229">
        <v>25</v>
      </c>
      <c r="AR3" s="229" t="str">
        <f t="shared" ref="AR3:AR22" si="0">AP3&amp;AQ3</f>
        <v>XT225</v>
      </c>
      <c r="AS3" s="229" t="s">
        <v>147</v>
      </c>
    </row>
    <row r="4" spans="1:45" x14ac:dyDescent="0.35">
      <c r="A4" s="229" t="s">
        <v>2</v>
      </c>
      <c r="B4" s="229">
        <v>250</v>
      </c>
      <c r="C4" s="229">
        <v>300</v>
      </c>
      <c r="D4" s="229">
        <v>400</v>
      </c>
      <c r="E4" s="229">
        <v>600</v>
      </c>
      <c r="F4" s="229" t="s">
        <v>51</v>
      </c>
      <c r="G4" s="229" t="s">
        <v>51</v>
      </c>
      <c r="I4" s="239" t="s">
        <v>56</v>
      </c>
      <c r="J4" s="233">
        <v>0.4</v>
      </c>
      <c r="K4" s="233">
        <v>0.44</v>
      </c>
      <c r="L4" s="233">
        <v>0.48000000000000004</v>
      </c>
      <c r="M4" s="233">
        <v>0.52</v>
      </c>
      <c r="N4" s="233">
        <v>0.56000000000000005</v>
      </c>
      <c r="O4" s="233">
        <v>0.6</v>
      </c>
      <c r="P4" s="233">
        <v>0.64</v>
      </c>
      <c r="Q4" s="233">
        <v>0.68</v>
      </c>
      <c r="R4" s="233">
        <v>0.72</v>
      </c>
      <c r="S4" s="233">
        <v>0.76</v>
      </c>
      <c r="T4" s="233">
        <v>0.8</v>
      </c>
      <c r="U4" s="233">
        <v>0.84000000000000008</v>
      </c>
      <c r="V4" s="233">
        <v>0.88000000000000012</v>
      </c>
      <c r="W4" s="233">
        <v>0.91999999999999993</v>
      </c>
      <c r="X4" s="233">
        <v>0.96</v>
      </c>
      <c r="Y4" s="233">
        <v>1</v>
      </c>
      <c r="Z4" s="234" t="s">
        <v>51</v>
      </c>
      <c r="AA4" s="234" t="s">
        <v>51</v>
      </c>
      <c r="AB4" s="234" t="s">
        <v>51</v>
      </c>
      <c r="AC4" s="234" t="s">
        <v>51</v>
      </c>
      <c r="AD4" s="234" t="s">
        <v>51</v>
      </c>
      <c r="AE4" s="234" t="s">
        <v>51</v>
      </c>
      <c r="AF4" s="234" t="s">
        <v>51</v>
      </c>
      <c r="AG4" s="234" t="s">
        <v>51</v>
      </c>
      <c r="AH4" s="234" t="s">
        <v>51</v>
      </c>
      <c r="AI4" s="234" t="s">
        <v>51</v>
      </c>
      <c r="AJ4" s="234" t="s">
        <v>51</v>
      </c>
      <c r="AK4" s="234" t="s">
        <v>51</v>
      </c>
      <c r="AL4" s="234" t="s">
        <v>51</v>
      </c>
      <c r="AM4" s="234" t="s">
        <v>51</v>
      </c>
      <c r="AN4" s="234" t="s">
        <v>51</v>
      </c>
      <c r="AP4" s="229" t="s">
        <v>0</v>
      </c>
      <c r="AQ4" s="229">
        <v>60</v>
      </c>
      <c r="AR4" s="229" t="str">
        <f t="shared" si="0"/>
        <v>XT260</v>
      </c>
      <c r="AS4" s="229" t="s">
        <v>147</v>
      </c>
    </row>
    <row r="5" spans="1:45" x14ac:dyDescent="0.35">
      <c r="A5" s="229" t="s">
        <v>3</v>
      </c>
      <c r="B5" s="229">
        <v>600</v>
      </c>
      <c r="C5" s="229">
        <v>800</v>
      </c>
      <c r="D5" s="229" t="s">
        <v>51</v>
      </c>
      <c r="E5" s="229" t="s">
        <v>51</v>
      </c>
      <c r="F5" s="229" t="s">
        <v>51</v>
      </c>
      <c r="G5" s="229" t="s">
        <v>51</v>
      </c>
      <c r="I5" s="239" t="s">
        <v>57</v>
      </c>
      <c r="J5" s="233">
        <v>0.4</v>
      </c>
      <c r="K5" s="233">
        <v>0.44</v>
      </c>
      <c r="L5" s="233">
        <v>0.48000000000000004</v>
      </c>
      <c r="M5" s="233">
        <v>0.52</v>
      </c>
      <c r="N5" s="233">
        <v>0.56000000000000005</v>
      </c>
      <c r="O5" s="233">
        <v>0.6</v>
      </c>
      <c r="P5" s="233">
        <v>0.64</v>
      </c>
      <c r="Q5" s="233">
        <v>0.68</v>
      </c>
      <c r="R5" s="233">
        <v>0.72</v>
      </c>
      <c r="S5" s="233">
        <v>0.76</v>
      </c>
      <c r="T5" s="233">
        <v>0.8</v>
      </c>
      <c r="U5" s="233">
        <v>0.84000000000000008</v>
      </c>
      <c r="V5" s="233">
        <v>0.88000000000000012</v>
      </c>
      <c r="W5" s="233">
        <v>0.91999999999999993</v>
      </c>
      <c r="X5" s="233">
        <v>0.96</v>
      </c>
      <c r="Y5" s="233">
        <v>1</v>
      </c>
      <c r="Z5" s="234" t="s">
        <v>51</v>
      </c>
      <c r="AA5" s="234" t="s">
        <v>51</v>
      </c>
      <c r="AB5" s="234" t="s">
        <v>51</v>
      </c>
      <c r="AC5" s="234" t="s">
        <v>51</v>
      </c>
      <c r="AD5" s="234" t="s">
        <v>51</v>
      </c>
      <c r="AE5" s="234" t="s">
        <v>51</v>
      </c>
      <c r="AF5" s="234" t="s">
        <v>51</v>
      </c>
      <c r="AG5" s="234" t="s">
        <v>51</v>
      </c>
      <c r="AH5" s="234" t="s">
        <v>51</v>
      </c>
      <c r="AI5" s="234" t="s">
        <v>51</v>
      </c>
      <c r="AJ5" s="234" t="s">
        <v>51</v>
      </c>
      <c r="AK5" s="234" t="s">
        <v>51</v>
      </c>
      <c r="AL5" s="234" t="s">
        <v>51</v>
      </c>
      <c r="AM5" s="234" t="s">
        <v>51</v>
      </c>
      <c r="AN5" s="234" t="s">
        <v>51</v>
      </c>
      <c r="AP5" s="229" t="s">
        <v>0</v>
      </c>
      <c r="AQ5" s="229">
        <v>100</v>
      </c>
      <c r="AR5" s="229" t="str">
        <f t="shared" si="0"/>
        <v>XT2100</v>
      </c>
      <c r="AS5" s="229" t="s">
        <v>147</v>
      </c>
    </row>
    <row r="6" spans="1:45" x14ac:dyDescent="0.35">
      <c r="A6" s="229" t="s">
        <v>4</v>
      </c>
      <c r="B6" s="229">
        <v>600</v>
      </c>
      <c r="C6" s="229">
        <v>800</v>
      </c>
      <c r="D6" s="229">
        <v>1000</v>
      </c>
      <c r="E6" s="229">
        <v>1200</v>
      </c>
      <c r="F6" s="229" t="s">
        <v>51</v>
      </c>
      <c r="G6" s="229" t="s">
        <v>51</v>
      </c>
      <c r="I6" s="239" t="s">
        <v>58</v>
      </c>
      <c r="J6" s="233">
        <v>0.4</v>
      </c>
      <c r="K6" s="233">
        <v>0.44</v>
      </c>
      <c r="L6" s="233">
        <v>0.48</v>
      </c>
      <c r="M6" s="233">
        <v>0.52</v>
      </c>
      <c r="N6" s="233">
        <v>0.56000000000000005</v>
      </c>
      <c r="O6" s="233">
        <v>0.6</v>
      </c>
      <c r="P6" s="233">
        <v>0.64</v>
      </c>
      <c r="Q6" s="233">
        <v>0.68</v>
      </c>
      <c r="R6" s="233">
        <v>0.72</v>
      </c>
      <c r="S6" s="233">
        <v>0.76</v>
      </c>
      <c r="T6" s="233">
        <v>0.8</v>
      </c>
      <c r="U6" s="233">
        <v>0.84</v>
      </c>
      <c r="V6" s="233">
        <v>0.88</v>
      </c>
      <c r="W6" s="233">
        <v>0.92</v>
      </c>
      <c r="X6" s="233">
        <v>0.96</v>
      </c>
      <c r="Y6" s="233">
        <v>1</v>
      </c>
      <c r="Z6" s="234" t="s">
        <v>51</v>
      </c>
      <c r="AA6" s="234" t="s">
        <v>51</v>
      </c>
      <c r="AB6" s="234" t="s">
        <v>51</v>
      </c>
      <c r="AC6" s="234" t="s">
        <v>51</v>
      </c>
      <c r="AD6" s="234" t="s">
        <v>51</v>
      </c>
      <c r="AE6" s="234" t="s">
        <v>51</v>
      </c>
      <c r="AF6" s="234" t="s">
        <v>51</v>
      </c>
      <c r="AG6" s="234" t="s">
        <v>51</v>
      </c>
      <c r="AH6" s="234" t="s">
        <v>51</v>
      </c>
      <c r="AI6" s="234" t="s">
        <v>51</v>
      </c>
      <c r="AJ6" s="234" t="s">
        <v>51</v>
      </c>
      <c r="AK6" s="234" t="s">
        <v>51</v>
      </c>
      <c r="AL6" s="234" t="s">
        <v>51</v>
      </c>
      <c r="AM6" s="234" t="s">
        <v>51</v>
      </c>
      <c r="AN6" s="234" t="s">
        <v>51</v>
      </c>
      <c r="AP6" s="229" t="s">
        <v>0</v>
      </c>
      <c r="AQ6" s="229">
        <v>125</v>
      </c>
      <c r="AR6" s="229" t="str">
        <f t="shared" si="0"/>
        <v>XT2125</v>
      </c>
      <c r="AS6" s="229" t="s">
        <v>147</v>
      </c>
    </row>
    <row r="7" spans="1:45" x14ac:dyDescent="0.35">
      <c r="I7" s="239" t="s">
        <v>59</v>
      </c>
      <c r="J7" s="233">
        <v>0.4</v>
      </c>
      <c r="K7" s="233">
        <v>0.42</v>
      </c>
      <c r="L7" s="233">
        <v>0.44</v>
      </c>
      <c r="M7" s="233">
        <v>0.46</v>
      </c>
      <c r="N7" s="233">
        <v>0.48000000000000004</v>
      </c>
      <c r="O7" s="233">
        <v>0.5</v>
      </c>
      <c r="P7" s="233">
        <v>0.52</v>
      </c>
      <c r="Q7" s="233">
        <v>0.54</v>
      </c>
      <c r="R7" s="233">
        <v>0.56000000000000005</v>
      </c>
      <c r="S7" s="233">
        <v>0.58000000000000007</v>
      </c>
      <c r="T7" s="233">
        <v>0.6</v>
      </c>
      <c r="U7" s="233">
        <v>0.62</v>
      </c>
      <c r="V7" s="233">
        <v>0.64</v>
      </c>
      <c r="W7" s="233">
        <v>0.66</v>
      </c>
      <c r="X7" s="233">
        <v>0.68</v>
      </c>
      <c r="Y7" s="233">
        <v>0.70000000000000007</v>
      </c>
      <c r="Z7" s="233">
        <v>0.72</v>
      </c>
      <c r="AA7" s="233">
        <v>0.74</v>
      </c>
      <c r="AB7" s="233">
        <v>0.76</v>
      </c>
      <c r="AC7" s="233">
        <v>0.78</v>
      </c>
      <c r="AD7" s="233">
        <v>0.8</v>
      </c>
      <c r="AE7" s="233">
        <v>0.82000000000000006</v>
      </c>
      <c r="AF7" s="233">
        <v>0.84000000000000008</v>
      </c>
      <c r="AG7" s="233">
        <v>0.8600000000000001</v>
      </c>
      <c r="AH7" s="233">
        <v>0.88000000000000012</v>
      </c>
      <c r="AI7" s="233">
        <v>0.90000000000000013</v>
      </c>
      <c r="AJ7" s="233">
        <v>0.91999999999999993</v>
      </c>
      <c r="AK7" s="233">
        <v>0.94</v>
      </c>
      <c r="AL7" s="233">
        <v>0.96</v>
      </c>
      <c r="AM7" s="233">
        <v>0.98</v>
      </c>
      <c r="AN7" s="233">
        <v>1</v>
      </c>
      <c r="AP7" s="229" t="s">
        <v>1</v>
      </c>
      <c r="AQ7" s="229">
        <v>40</v>
      </c>
      <c r="AR7" s="229" t="str">
        <f t="shared" si="0"/>
        <v>XT440</v>
      </c>
      <c r="AS7" s="229" t="s">
        <v>147</v>
      </c>
    </row>
    <row r="8" spans="1:45" x14ac:dyDescent="0.35">
      <c r="I8" s="239" t="s">
        <v>60</v>
      </c>
      <c r="J8" s="233">
        <v>0.4</v>
      </c>
      <c r="K8" s="233">
        <v>0.42</v>
      </c>
      <c r="L8" s="233">
        <v>0.44</v>
      </c>
      <c r="M8" s="233">
        <v>0.46</v>
      </c>
      <c r="N8" s="233">
        <v>0.48000000000000004</v>
      </c>
      <c r="O8" s="233">
        <v>0.5</v>
      </c>
      <c r="P8" s="233">
        <v>0.52</v>
      </c>
      <c r="Q8" s="233">
        <v>0.54</v>
      </c>
      <c r="R8" s="233">
        <v>0.56000000000000005</v>
      </c>
      <c r="S8" s="233">
        <v>0.58000000000000007</v>
      </c>
      <c r="T8" s="233">
        <v>0.6</v>
      </c>
      <c r="U8" s="233">
        <v>0.62</v>
      </c>
      <c r="V8" s="233">
        <v>0.64</v>
      </c>
      <c r="W8" s="233">
        <v>0.66</v>
      </c>
      <c r="X8" s="233">
        <v>0.68</v>
      </c>
      <c r="Y8" s="233">
        <v>0.70000000000000007</v>
      </c>
      <c r="Z8" s="233">
        <v>0.72</v>
      </c>
      <c r="AA8" s="233">
        <v>0.74</v>
      </c>
      <c r="AB8" s="233">
        <v>0.76</v>
      </c>
      <c r="AC8" s="233">
        <v>0.78</v>
      </c>
      <c r="AD8" s="233">
        <v>0.8</v>
      </c>
      <c r="AE8" s="233">
        <v>0.82000000000000006</v>
      </c>
      <c r="AF8" s="233">
        <v>0.84000000000000008</v>
      </c>
      <c r="AG8" s="233">
        <v>0.8600000000000001</v>
      </c>
      <c r="AH8" s="233">
        <v>0.88000000000000012</v>
      </c>
      <c r="AI8" s="233">
        <v>0.90000000000000013</v>
      </c>
      <c r="AJ8" s="233">
        <v>0.91999999999999993</v>
      </c>
      <c r="AK8" s="233">
        <v>0.94</v>
      </c>
      <c r="AL8" s="233">
        <v>0.96</v>
      </c>
      <c r="AM8" s="233">
        <v>0.98</v>
      </c>
      <c r="AN8" s="233">
        <v>1</v>
      </c>
      <c r="AP8" s="229" t="s">
        <v>1</v>
      </c>
      <c r="AQ8" s="229">
        <v>60</v>
      </c>
      <c r="AR8" s="229" t="str">
        <f t="shared" si="0"/>
        <v>XT460</v>
      </c>
      <c r="AS8" s="229" t="s">
        <v>147</v>
      </c>
    </row>
    <row r="9" spans="1:45" x14ac:dyDescent="0.35">
      <c r="I9" s="239" t="s">
        <v>61</v>
      </c>
      <c r="J9" s="233">
        <v>0.4</v>
      </c>
      <c r="K9" s="233">
        <v>0.42</v>
      </c>
      <c r="L9" s="233">
        <v>0.44</v>
      </c>
      <c r="M9" s="233">
        <v>0.46</v>
      </c>
      <c r="N9" s="233">
        <v>0.48000000000000004</v>
      </c>
      <c r="O9" s="233">
        <v>0.5</v>
      </c>
      <c r="P9" s="233">
        <v>0.52</v>
      </c>
      <c r="Q9" s="233">
        <v>0.54</v>
      </c>
      <c r="R9" s="233">
        <v>0.56000000000000005</v>
      </c>
      <c r="S9" s="233">
        <v>0.58000000000000007</v>
      </c>
      <c r="T9" s="233">
        <v>0.6</v>
      </c>
      <c r="U9" s="233">
        <v>0.62</v>
      </c>
      <c r="V9" s="233">
        <v>0.64</v>
      </c>
      <c r="W9" s="233">
        <v>0.66</v>
      </c>
      <c r="X9" s="233">
        <v>0.68</v>
      </c>
      <c r="Y9" s="233">
        <v>0.70000000000000007</v>
      </c>
      <c r="Z9" s="233">
        <v>0.72</v>
      </c>
      <c r="AA9" s="233">
        <v>0.74</v>
      </c>
      <c r="AB9" s="233">
        <v>0.76</v>
      </c>
      <c r="AC9" s="233">
        <v>0.78</v>
      </c>
      <c r="AD9" s="233">
        <v>0.8</v>
      </c>
      <c r="AE9" s="233">
        <v>0.82000000000000006</v>
      </c>
      <c r="AF9" s="233">
        <v>0.84000000000000008</v>
      </c>
      <c r="AG9" s="233">
        <v>0.8600000000000001</v>
      </c>
      <c r="AH9" s="233">
        <v>0.88000000000000012</v>
      </c>
      <c r="AI9" s="233">
        <v>0.90000000000000013</v>
      </c>
      <c r="AJ9" s="233">
        <v>0.91999999999999993</v>
      </c>
      <c r="AK9" s="233">
        <v>0.94</v>
      </c>
      <c r="AL9" s="233">
        <v>0.96</v>
      </c>
      <c r="AM9" s="233">
        <v>0.98</v>
      </c>
      <c r="AN9" s="233">
        <v>1</v>
      </c>
      <c r="AP9" s="229" t="s">
        <v>1</v>
      </c>
      <c r="AQ9" s="229">
        <v>100</v>
      </c>
      <c r="AR9" s="229" t="str">
        <f t="shared" si="0"/>
        <v>XT4100</v>
      </c>
      <c r="AS9" s="229" t="s">
        <v>147</v>
      </c>
    </row>
    <row r="10" spans="1:45" x14ac:dyDescent="0.35">
      <c r="I10" s="239" t="s">
        <v>62</v>
      </c>
      <c r="J10" s="233">
        <v>0.4</v>
      </c>
      <c r="K10" s="233">
        <v>0.42</v>
      </c>
      <c r="L10" s="233">
        <v>0.44</v>
      </c>
      <c r="M10" s="233">
        <v>0.46</v>
      </c>
      <c r="N10" s="233">
        <v>0.48000000000000004</v>
      </c>
      <c r="O10" s="233">
        <v>0.5</v>
      </c>
      <c r="P10" s="233">
        <v>0.52</v>
      </c>
      <c r="Q10" s="233">
        <v>0.54</v>
      </c>
      <c r="R10" s="233">
        <v>0.56000000000000005</v>
      </c>
      <c r="S10" s="233">
        <v>0.58000000000000007</v>
      </c>
      <c r="T10" s="233">
        <v>0.6</v>
      </c>
      <c r="U10" s="233">
        <v>0.62</v>
      </c>
      <c r="V10" s="233">
        <v>0.64</v>
      </c>
      <c r="W10" s="233">
        <v>0.66</v>
      </c>
      <c r="X10" s="233">
        <v>0.68</v>
      </c>
      <c r="Y10" s="233">
        <v>0.70000000000000007</v>
      </c>
      <c r="Z10" s="233">
        <v>0.72</v>
      </c>
      <c r="AA10" s="233">
        <v>0.74</v>
      </c>
      <c r="AB10" s="233">
        <v>0.76</v>
      </c>
      <c r="AC10" s="233">
        <v>0.78</v>
      </c>
      <c r="AD10" s="233">
        <v>0.8</v>
      </c>
      <c r="AE10" s="233">
        <v>0.82000000000000006</v>
      </c>
      <c r="AF10" s="233">
        <v>0.84000000000000008</v>
      </c>
      <c r="AG10" s="233">
        <v>0.8600000000000001</v>
      </c>
      <c r="AH10" s="233">
        <v>0.88000000000000012</v>
      </c>
      <c r="AI10" s="233">
        <v>0.90000000000000013</v>
      </c>
      <c r="AJ10" s="233">
        <v>0.91999999999999993</v>
      </c>
      <c r="AK10" s="233">
        <v>0.94</v>
      </c>
      <c r="AL10" s="233">
        <v>0.96</v>
      </c>
      <c r="AM10" s="233">
        <v>0.98</v>
      </c>
      <c r="AN10" s="233">
        <v>1</v>
      </c>
      <c r="AP10" s="229" t="s">
        <v>1</v>
      </c>
      <c r="AQ10" s="229">
        <v>150</v>
      </c>
      <c r="AR10" s="229" t="str">
        <f t="shared" si="0"/>
        <v>XT4150</v>
      </c>
      <c r="AS10" s="229" t="s">
        <v>147</v>
      </c>
    </row>
    <row r="11" spans="1:45" x14ac:dyDescent="0.35">
      <c r="I11" s="239" t="s">
        <v>63</v>
      </c>
      <c r="J11" s="233">
        <v>0.4</v>
      </c>
      <c r="K11" s="233">
        <v>0.42</v>
      </c>
      <c r="L11" s="233">
        <v>0.44</v>
      </c>
      <c r="M11" s="233">
        <v>0.46</v>
      </c>
      <c r="N11" s="233">
        <v>0.48000000000000004</v>
      </c>
      <c r="O11" s="233">
        <v>0.5</v>
      </c>
      <c r="P11" s="233">
        <v>0.52</v>
      </c>
      <c r="Q11" s="233">
        <v>0.54</v>
      </c>
      <c r="R11" s="233">
        <v>0.56000000000000005</v>
      </c>
      <c r="S11" s="233">
        <v>0.58000000000000007</v>
      </c>
      <c r="T11" s="233">
        <v>0.6</v>
      </c>
      <c r="U11" s="233">
        <v>0.62</v>
      </c>
      <c r="V11" s="233">
        <v>0.64</v>
      </c>
      <c r="W11" s="233">
        <v>0.66</v>
      </c>
      <c r="X11" s="233">
        <v>0.68</v>
      </c>
      <c r="Y11" s="233">
        <v>0.70000000000000007</v>
      </c>
      <c r="Z11" s="233">
        <v>0.72</v>
      </c>
      <c r="AA11" s="233">
        <v>0.74</v>
      </c>
      <c r="AB11" s="233">
        <v>0.76</v>
      </c>
      <c r="AC11" s="233">
        <v>0.78</v>
      </c>
      <c r="AD11" s="233">
        <v>0.8</v>
      </c>
      <c r="AE11" s="233">
        <v>0.82000000000000006</v>
      </c>
      <c r="AF11" s="233">
        <v>0.84000000000000008</v>
      </c>
      <c r="AG11" s="233">
        <v>0.8600000000000001</v>
      </c>
      <c r="AH11" s="233">
        <v>0.88000000000000012</v>
      </c>
      <c r="AI11" s="233">
        <v>0.90000000000000013</v>
      </c>
      <c r="AJ11" s="233">
        <v>0.91999999999999993</v>
      </c>
      <c r="AK11" s="233">
        <v>0.94</v>
      </c>
      <c r="AL11" s="233">
        <v>0.96</v>
      </c>
      <c r="AM11" s="233">
        <v>0.98</v>
      </c>
      <c r="AN11" s="233">
        <v>1</v>
      </c>
      <c r="AP11" s="229" t="s">
        <v>1</v>
      </c>
      <c r="AQ11" s="229">
        <v>225</v>
      </c>
      <c r="AR11" s="229" t="str">
        <f t="shared" si="0"/>
        <v>XT4225</v>
      </c>
      <c r="AS11" s="229" t="s">
        <v>147</v>
      </c>
    </row>
    <row r="12" spans="1:45" x14ac:dyDescent="0.35">
      <c r="I12" s="239" t="s">
        <v>64</v>
      </c>
      <c r="J12" s="233">
        <v>0.4</v>
      </c>
      <c r="K12" s="233">
        <v>0.42</v>
      </c>
      <c r="L12" s="233">
        <v>0.44</v>
      </c>
      <c r="M12" s="233">
        <v>0.46</v>
      </c>
      <c r="N12" s="233">
        <v>0.48000000000000004</v>
      </c>
      <c r="O12" s="233">
        <v>0.5</v>
      </c>
      <c r="P12" s="233">
        <v>0.52</v>
      </c>
      <c r="Q12" s="233">
        <v>0.54</v>
      </c>
      <c r="R12" s="233">
        <v>0.56000000000000005</v>
      </c>
      <c r="S12" s="233">
        <v>0.58000000000000007</v>
      </c>
      <c r="T12" s="233">
        <v>0.6</v>
      </c>
      <c r="U12" s="233">
        <v>0.62</v>
      </c>
      <c r="V12" s="233">
        <v>0.64</v>
      </c>
      <c r="W12" s="233">
        <v>0.66</v>
      </c>
      <c r="X12" s="233">
        <v>0.68</v>
      </c>
      <c r="Y12" s="233">
        <v>0.70000000000000007</v>
      </c>
      <c r="Z12" s="233">
        <v>0.72</v>
      </c>
      <c r="AA12" s="233">
        <v>0.74</v>
      </c>
      <c r="AB12" s="233">
        <v>0.76</v>
      </c>
      <c r="AC12" s="233">
        <v>0.78</v>
      </c>
      <c r="AD12" s="233">
        <v>0.8</v>
      </c>
      <c r="AE12" s="233">
        <v>0.82000000000000006</v>
      </c>
      <c r="AF12" s="233">
        <v>0.84000000000000008</v>
      </c>
      <c r="AG12" s="233">
        <v>0.8600000000000001</v>
      </c>
      <c r="AH12" s="233">
        <v>0.88000000000000012</v>
      </c>
      <c r="AI12" s="233">
        <v>0.90000000000000013</v>
      </c>
      <c r="AJ12" s="233">
        <v>0.91999999999999993</v>
      </c>
      <c r="AK12" s="233">
        <v>0.94</v>
      </c>
      <c r="AL12" s="233">
        <v>0.96</v>
      </c>
      <c r="AM12" s="233">
        <v>0.98</v>
      </c>
      <c r="AN12" s="233">
        <v>1</v>
      </c>
      <c r="AP12" s="229" t="s">
        <v>1</v>
      </c>
      <c r="AQ12" s="229">
        <v>250</v>
      </c>
      <c r="AR12" s="229" t="str">
        <f t="shared" si="0"/>
        <v>XT4250</v>
      </c>
      <c r="AS12" s="229" t="s">
        <v>147</v>
      </c>
    </row>
    <row r="13" spans="1:45" x14ac:dyDescent="0.35">
      <c r="I13" s="239" t="s">
        <v>65</v>
      </c>
      <c r="J13" s="233">
        <v>0.4</v>
      </c>
      <c r="K13" s="233">
        <v>0.42</v>
      </c>
      <c r="L13" s="233">
        <v>0.44</v>
      </c>
      <c r="M13" s="233">
        <v>0.46</v>
      </c>
      <c r="N13" s="233">
        <v>0.48000000000000004</v>
      </c>
      <c r="O13" s="233">
        <v>0.5</v>
      </c>
      <c r="P13" s="233">
        <v>0.52</v>
      </c>
      <c r="Q13" s="233">
        <v>0.54</v>
      </c>
      <c r="R13" s="233">
        <v>0.56000000000000005</v>
      </c>
      <c r="S13" s="233">
        <v>0.58000000000000007</v>
      </c>
      <c r="T13" s="233">
        <v>0.6</v>
      </c>
      <c r="U13" s="233">
        <v>0.62</v>
      </c>
      <c r="V13" s="233">
        <v>0.64</v>
      </c>
      <c r="W13" s="233">
        <v>0.66</v>
      </c>
      <c r="X13" s="233">
        <v>0.68</v>
      </c>
      <c r="Y13" s="233">
        <v>0.70000000000000007</v>
      </c>
      <c r="Z13" s="233">
        <v>0.72</v>
      </c>
      <c r="AA13" s="233">
        <v>0.74</v>
      </c>
      <c r="AB13" s="233">
        <v>0.76</v>
      </c>
      <c r="AC13" s="233">
        <v>0.78</v>
      </c>
      <c r="AD13" s="233">
        <v>0.8</v>
      </c>
      <c r="AE13" s="233">
        <v>0.82000000000000006</v>
      </c>
      <c r="AF13" s="233">
        <v>0.84000000000000008</v>
      </c>
      <c r="AG13" s="233">
        <v>0.8600000000000001</v>
      </c>
      <c r="AH13" s="233">
        <v>0.88000000000000012</v>
      </c>
      <c r="AI13" s="233">
        <v>0.90000000000000013</v>
      </c>
      <c r="AJ13" s="233">
        <v>0.91999999999999993</v>
      </c>
      <c r="AK13" s="233">
        <v>0.94</v>
      </c>
      <c r="AL13" s="233">
        <v>0.96</v>
      </c>
      <c r="AM13" s="233">
        <v>0.98</v>
      </c>
      <c r="AN13" s="233">
        <v>1</v>
      </c>
      <c r="AP13" s="229" t="s">
        <v>2</v>
      </c>
      <c r="AQ13" s="229">
        <v>250</v>
      </c>
      <c r="AR13" s="229" t="str">
        <f t="shared" si="0"/>
        <v>XT5250</v>
      </c>
      <c r="AS13" s="229" t="s">
        <v>147</v>
      </c>
    </row>
    <row r="14" spans="1:45" x14ac:dyDescent="0.35">
      <c r="I14" s="239" t="s">
        <v>66</v>
      </c>
      <c r="J14" s="233">
        <v>0.4</v>
      </c>
      <c r="K14" s="233">
        <v>0.42</v>
      </c>
      <c r="L14" s="233">
        <v>0.44</v>
      </c>
      <c r="M14" s="233">
        <v>0.46</v>
      </c>
      <c r="N14" s="233">
        <v>0.48000000000000004</v>
      </c>
      <c r="O14" s="233">
        <v>0.5</v>
      </c>
      <c r="P14" s="233">
        <v>0.52</v>
      </c>
      <c r="Q14" s="233">
        <v>0.54</v>
      </c>
      <c r="R14" s="233">
        <v>0.56000000000000005</v>
      </c>
      <c r="S14" s="233">
        <v>0.58000000000000007</v>
      </c>
      <c r="T14" s="233">
        <v>0.6</v>
      </c>
      <c r="U14" s="233">
        <v>0.62</v>
      </c>
      <c r="V14" s="233">
        <v>0.64</v>
      </c>
      <c r="W14" s="233">
        <v>0.66</v>
      </c>
      <c r="X14" s="233">
        <v>0.68</v>
      </c>
      <c r="Y14" s="233">
        <v>0.70000000000000007</v>
      </c>
      <c r="Z14" s="233">
        <v>0.72</v>
      </c>
      <c r="AA14" s="233">
        <v>0.74</v>
      </c>
      <c r="AB14" s="233">
        <v>0.76</v>
      </c>
      <c r="AC14" s="233">
        <v>0.78</v>
      </c>
      <c r="AD14" s="233">
        <v>0.8</v>
      </c>
      <c r="AE14" s="233">
        <v>0.82000000000000006</v>
      </c>
      <c r="AF14" s="233">
        <v>0.84000000000000008</v>
      </c>
      <c r="AG14" s="233">
        <v>0.8600000000000001</v>
      </c>
      <c r="AH14" s="233">
        <v>0.88000000000000012</v>
      </c>
      <c r="AI14" s="233">
        <v>0.90000000000000013</v>
      </c>
      <c r="AJ14" s="233">
        <v>0.91999999999999993</v>
      </c>
      <c r="AK14" s="233">
        <v>0.94</v>
      </c>
      <c r="AL14" s="233">
        <v>0.96</v>
      </c>
      <c r="AM14" s="233">
        <v>0.98</v>
      </c>
      <c r="AN14" s="233">
        <v>1</v>
      </c>
      <c r="AP14" s="229" t="s">
        <v>2</v>
      </c>
      <c r="AQ14" s="229">
        <v>300</v>
      </c>
      <c r="AR14" s="229" t="str">
        <f t="shared" si="0"/>
        <v>XT5300</v>
      </c>
      <c r="AS14" s="229" t="s">
        <v>147</v>
      </c>
    </row>
    <row r="15" spans="1:45" x14ac:dyDescent="0.35">
      <c r="I15" s="239" t="s">
        <v>67</v>
      </c>
      <c r="J15" s="233">
        <v>0.4</v>
      </c>
      <c r="K15" s="233">
        <v>0.42000000000000004</v>
      </c>
      <c r="L15" s="233">
        <v>0.45</v>
      </c>
      <c r="M15" s="233">
        <v>0.47000000000000003</v>
      </c>
      <c r="N15" s="233">
        <v>0.5</v>
      </c>
      <c r="O15" s="233">
        <v>0.52</v>
      </c>
      <c r="P15" s="233">
        <v>0.55000000000000004</v>
      </c>
      <c r="Q15" s="233">
        <v>0.57000000000000006</v>
      </c>
      <c r="R15" s="233">
        <v>0.6</v>
      </c>
      <c r="S15" s="233">
        <v>0.62</v>
      </c>
      <c r="T15" s="233">
        <v>0.65</v>
      </c>
      <c r="U15" s="233">
        <v>0.66999999999999993</v>
      </c>
      <c r="V15" s="233">
        <v>0.7</v>
      </c>
      <c r="W15" s="233">
        <v>0.72</v>
      </c>
      <c r="X15" s="233">
        <v>0.75</v>
      </c>
      <c r="Y15" s="233">
        <v>0.77</v>
      </c>
      <c r="Z15" s="233">
        <v>0.8</v>
      </c>
      <c r="AA15" s="233">
        <v>0.82000000000000006</v>
      </c>
      <c r="AB15" s="233">
        <v>0.85000000000000009</v>
      </c>
      <c r="AC15" s="233">
        <v>0.87000000000000011</v>
      </c>
      <c r="AD15" s="233">
        <v>0.9</v>
      </c>
      <c r="AE15" s="233">
        <v>0.92</v>
      </c>
      <c r="AF15" s="233">
        <v>0.95000000000000007</v>
      </c>
      <c r="AG15" s="233">
        <v>0.97</v>
      </c>
      <c r="AH15" s="233">
        <v>1</v>
      </c>
      <c r="AI15" s="228" t="s">
        <v>51</v>
      </c>
      <c r="AJ15" s="228" t="s">
        <v>51</v>
      </c>
      <c r="AK15" s="228" t="s">
        <v>51</v>
      </c>
      <c r="AL15" s="228" t="s">
        <v>51</v>
      </c>
      <c r="AM15" s="228" t="s">
        <v>51</v>
      </c>
      <c r="AN15" s="228" t="s">
        <v>51</v>
      </c>
      <c r="AP15" s="229" t="s">
        <v>2</v>
      </c>
      <c r="AQ15" s="229">
        <v>400</v>
      </c>
      <c r="AR15" s="229" t="str">
        <f t="shared" si="0"/>
        <v>XT5400</v>
      </c>
      <c r="AS15" s="229" t="s">
        <v>147</v>
      </c>
    </row>
    <row r="16" spans="1:45" x14ac:dyDescent="0.35">
      <c r="I16" s="239" t="s">
        <v>68</v>
      </c>
      <c r="J16" s="233">
        <v>0.4</v>
      </c>
      <c r="K16" s="233">
        <v>0.42000000000000004</v>
      </c>
      <c r="L16" s="233">
        <v>0.45</v>
      </c>
      <c r="M16" s="233">
        <v>0.47000000000000003</v>
      </c>
      <c r="N16" s="233">
        <v>0.5</v>
      </c>
      <c r="O16" s="233">
        <v>0.52</v>
      </c>
      <c r="P16" s="233">
        <v>0.55000000000000004</v>
      </c>
      <c r="Q16" s="233">
        <v>0.57000000000000006</v>
      </c>
      <c r="R16" s="233">
        <v>0.6</v>
      </c>
      <c r="S16" s="233">
        <v>0.62</v>
      </c>
      <c r="T16" s="233">
        <v>0.65</v>
      </c>
      <c r="U16" s="233">
        <v>0.66999999999999993</v>
      </c>
      <c r="V16" s="233">
        <v>0.7</v>
      </c>
      <c r="W16" s="233">
        <v>0.72</v>
      </c>
      <c r="X16" s="233">
        <v>0.75</v>
      </c>
      <c r="Y16" s="233">
        <v>0.77</v>
      </c>
      <c r="Z16" s="233">
        <v>0.8</v>
      </c>
      <c r="AA16" s="233">
        <v>0.82000000000000006</v>
      </c>
      <c r="AB16" s="233">
        <v>0.85000000000000009</v>
      </c>
      <c r="AC16" s="233">
        <v>0.87000000000000011</v>
      </c>
      <c r="AD16" s="233">
        <v>0.9</v>
      </c>
      <c r="AE16" s="233">
        <v>0.92</v>
      </c>
      <c r="AF16" s="233">
        <v>0.95000000000000007</v>
      </c>
      <c r="AG16" s="233">
        <v>0.97</v>
      </c>
      <c r="AH16" s="233">
        <v>1</v>
      </c>
      <c r="AI16" s="228" t="s">
        <v>51</v>
      </c>
      <c r="AJ16" s="228" t="s">
        <v>51</v>
      </c>
      <c r="AK16" s="228" t="s">
        <v>51</v>
      </c>
      <c r="AL16" s="228" t="s">
        <v>51</v>
      </c>
      <c r="AM16" s="228" t="s">
        <v>51</v>
      </c>
      <c r="AN16" s="228" t="s">
        <v>51</v>
      </c>
      <c r="AP16" s="229" t="s">
        <v>2</v>
      </c>
      <c r="AQ16" s="229">
        <v>600</v>
      </c>
      <c r="AR16" s="229" t="str">
        <f t="shared" si="0"/>
        <v>XT5600</v>
      </c>
      <c r="AS16" s="229" t="s">
        <v>147</v>
      </c>
    </row>
    <row r="17" spans="9:45" x14ac:dyDescent="0.35">
      <c r="I17" s="239"/>
      <c r="J17" s="233"/>
      <c r="K17" s="233"/>
      <c r="L17" s="233"/>
      <c r="M17" s="233"/>
      <c r="N17" s="233"/>
      <c r="O17" s="233"/>
      <c r="P17" s="233"/>
      <c r="Q17" s="233"/>
      <c r="R17" s="233"/>
      <c r="S17" s="233"/>
      <c r="T17" s="233"/>
      <c r="U17" s="233"/>
      <c r="V17" s="233"/>
      <c r="W17" s="233"/>
      <c r="X17" s="233"/>
      <c r="Y17" s="233"/>
      <c r="Z17" s="235"/>
      <c r="AA17" s="235"/>
      <c r="AB17" s="235"/>
      <c r="AC17" s="235"/>
      <c r="AD17" s="235"/>
      <c r="AE17" s="235"/>
      <c r="AF17" s="235"/>
      <c r="AG17" s="235"/>
      <c r="AH17" s="235"/>
      <c r="AI17" s="228"/>
      <c r="AJ17" s="236"/>
      <c r="AK17" s="235"/>
      <c r="AL17" s="235"/>
      <c r="AM17" s="235"/>
      <c r="AN17" s="235"/>
      <c r="AP17" s="229" t="s">
        <v>3</v>
      </c>
      <c r="AQ17" s="229">
        <v>600</v>
      </c>
      <c r="AR17" s="229" t="str">
        <f t="shared" si="0"/>
        <v>XT6600</v>
      </c>
      <c r="AS17" s="229" t="s">
        <v>147</v>
      </c>
    </row>
    <row r="18" spans="9:45" x14ac:dyDescent="0.35">
      <c r="I18" s="239" t="s">
        <v>78</v>
      </c>
      <c r="J18" s="233" t="s">
        <v>9</v>
      </c>
      <c r="K18" s="233">
        <v>1</v>
      </c>
      <c r="L18" s="233">
        <v>1.5</v>
      </c>
      <c r="M18" s="233">
        <v>2</v>
      </c>
      <c r="N18" s="233">
        <v>2.5</v>
      </c>
      <c r="O18" s="233">
        <v>3</v>
      </c>
      <c r="P18" s="233">
        <v>3.5</v>
      </c>
      <c r="Q18" s="233">
        <v>4.5</v>
      </c>
      <c r="R18" s="233">
        <v>5.5</v>
      </c>
      <c r="S18" s="233">
        <v>6.5</v>
      </c>
      <c r="T18" s="233">
        <v>7</v>
      </c>
      <c r="U18" s="233">
        <v>7.5</v>
      </c>
      <c r="V18" s="233">
        <v>8</v>
      </c>
      <c r="W18" s="233">
        <v>8.5</v>
      </c>
      <c r="X18" s="233">
        <v>9</v>
      </c>
      <c r="Y18" s="233">
        <v>10</v>
      </c>
      <c r="Z18" s="235"/>
      <c r="AA18" s="235"/>
      <c r="AB18" s="235"/>
      <c r="AC18" s="235"/>
      <c r="AD18" s="235"/>
      <c r="AE18" s="235"/>
      <c r="AF18" s="235"/>
      <c r="AG18" s="235"/>
      <c r="AH18" s="235"/>
      <c r="AJ18" s="234"/>
      <c r="AP18" s="229" t="s">
        <v>3</v>
      </c>
      <c r="AQ18" s="229">
        <v>800</v>
      </c>
      <c r="AR18" s="229" t="str">
        <f t="shared" si="0"/>
        <v>XT6800</v>
      </c>
      <c r="AS18" s="229" t="s">
        <v>147</v>
      </c>
    </row>
    <row r="19" spans="9:45" x14ac:dyDescent="0.35">
      <c r="I19" s="239" t="s">
        <v>79</v>
      </c>
      <c r="J19" s="233" t="s">
        <v>9</v>
      </c>
      <c r="K19" s="233">
        <v>1</v>
      </c>
      <c r="L19" s="233">
        <v>1.5</v>
      </c>
      <c r="M19" s="233">
        <v>2</v>
      </c>
      <c r="N19" s="233">
        <v>2.5</v>
      </c>
      <c r="O19" s="233">
        <v>3</v>
      </c>
      <c r="P19" s="233">
        <v>3.5</v>
      </c>
      <c r="Q19" s="233">
        <v>4.5</v>
      </c>
      <c r="R19" s="233">
        <v>5.5</v>
      </c>
      <c r="S19" s="233">
        <v>6.5</v>
      </c>
      <c r="T19" s="233">
        <v>7</v>
      </c>
      <c r="U19" s="233">
        <v>7.5</v>
      </c>
      <c r="V19" s="233">
        <v>8</v>
      </c>
      <c r="W19" s="233">
        <v>8.5</v>
      </c>
      <c r="X19" s="233">
        <v>9</v>
      </c>
      <c r="Y19" s="233">
        <v>10</v>
      </c>
      <c r="Z19" s="235"/>
      <c r="AA19" s="235"/>
      <c r="AB19" s="235"/>
      <c r="AC19" s="235"/>
      <c r="AD19" s="235"/>
      <c r="AE19" s="235"/>
      <c r="AF19" s="235"/>
      <c r="AG19" s="235"/>
      <c r="AH19" s="235"/>
      <c r="AP19" s="229" t="s">
        <v>4</v>
      </c>
      <c r="AQ19" s="229">
        <v>600</v>
      </c>
      <c r="AR19" s="229" t="str">
        <f t="shared" si="0"/>
        <v>XT7600</v>
      </c>
      <c r="AS19" s="229" t="s">
        <v>147</v>
      </c>
    </row>
    <row r="20" spans="9:45" x14ac:dyDescent="0.35">
      <c r="I20" s="239" t="s">
        <v>80</v>
      </c>
      <c r="J20" s="233" t="s">
        <v>9</v>
      </c>
      <c r="K20" s="233">
        <v>1</v>
      </c>
      <c r="L20" s="233">
        <v>1.5</v>
      </c>
      <c r="M20" s="233">
        <v>2</v>
      </c>
      <c r="N20" s="233">
        <v>2.5</v>
      </c>
      <c r="O20" s="233">
        <v>3</v>
      </c>
      <c r="P20" s="233">
        <v>3.5</v>
      </c>
      <c r="Q20" s="233">
        <v>4.5</v>
      </c>
      <c r="R20" s="233">
        <v>5.5</v>
      </c>
      <c r="S20" s="233">
        <v>6.5</v>
      </c>
      <c r="T20" s="233">
        <v>7</v>
      </c>
      <c r="U20" s="233">
        <v>7.5</v>
      </c>
      <c r="V20" s="233">
        <v>8</v>
      </c>
      <c r="W20" s="233">
        <v>8.5</v>
      </c>
      <c r="X20" s="233">
        <v>9</v>
      </c>
      <c r="Y20" s="233">
        <v>10</v>
      </c>
      <c r="Z20" s="235"/>
      <c r="AA20" s="235"/>
      <c r="AB20" s="235"/>
      <c r="AC20" s="235"/>
      <c r="AD20" s="235"/>
      <c r="AE20" s="235"/>
      <c r="AF20" s="235"/>
      <c r="AG20" s="235"/>
      <c r="AH20" s="235"/>
      <c r="AP20" s="229" t="s">
        <v>4</v>
      </c>
      <c r="AQ20" s="229">
        <v>800</v>
      </c>
      <c r="AR20" s="229" t="str">
        <f t="shared" si="0"/>
        <v>XT7800</v>
      </c>
      <c r="AS20" s="229" t="s">
        <v>147</v>
      </c>
    </row>
    <row r="21" spans="9:45" x14ac:dyDescent="0.35">
      <c r="I21" s="239" t="s">
        <v>81</v>
      </c>
      <c r="J21" s="233" t="s">
        <v>9</v>
      </c>
      <c r="K21" s="233">
        <v>1</v>
      </c>
      <c r="L21" s="233">
        <v>1.5</v>
      </c>
      <c r="M21" s="233">
        <v>2</v>
      </c>
      <c r="N21" s="233">
        <v>2.5</v>
      </c>
      <c r="O21" s="233">
        <v>3</v>
      </c>
      <c r="P21" s="233">
        <v>3.5</v>
      </c>
      <c r="Q21" s="233">
        <v>4.5</v>
      </c>
      <c r="R21" s="233">
        <v>5.5</v>
      </c>
      <c r="S21" s="233">
        <v>6.5</v>
      </c>
      <c r="T21" s="233">
        <v>7</v>
      </c>
      <c r="U21" s="233">
        <v>7.5</v>
      </c>
      <c r="V21" s="233">
        <v>8</v>
      </c>
      <c r="W21" s="233">
        <v>8.5</v>
      </c>
      <c r="X21" s="233">
        <v>9</v>
      </c>
      <c r="Y21" s="233">
        <v>10</v>
      </c>
      <c r="AI21" s="237"/>
      <c r="AJ21" s="237"/>
      <c r="AK21" s="237"/>
      <c r="AL21" s="237"/>
      <c r="AM21" s="237"/>
      <c r="AN21" s="237"/>
      <c r="AP21" s="229" t="s">
        <v>4</v>
      </c>
      <c r="AQ21" s="229">
        <v>1000</v>
      </c>
      <c r="AR21" s="229" t="str">
        <f t="shared" si="0"/>
        <v>XT71000</v>
      </c>
      <c r="AS21" s="229" t="s">
        <v>147</v>
      </c>
    </row>
    <row r="22" spans="9:45" x14ac:dyDescent="0.35">
      <c r="I22" s="239" t="s">
        <v>74</v>
      </c>
      <c r="J22" s="233" t="s">
        <v>9</v>
      </c>
      <c r="K22" s="233">
        <v>1</v>
      </c>
      <c r="L22" s="233">
        <v>1.5</v>
      </c>
      <c r="M22" s="233">
        <v>2</v>
      </c>
      <c r="N22" s="233">
        <v>2.5</v>
      </c>
      <c r="O22" s="233">
        <v>3</v>
      </c>
      <c r="P22" s="233">
        <v>3.5</v>
      </c>
      <c r="Q22" s="233">
        <v>4.5</v>
      </c>
      <c r="R22" s="233">
        <v>5.5</v>
      </c>
      <c r="S22" s="233">
        <v>6.5</v>
      </c>
      <c r="T22" s="233">
        <v>7</v>
      </c>
      <c r="U22" s="233">
        <v>7.5</v>
      </c>
      <c r="V22" s="233">
        <v>8</v>
      </c>
      <c r="W22" s="233">
        <v>8.5</v>
      </c>
      <c r="X22" s="233">
        <v>9</v>
      </c>
      <c r="Y22" s="233">
        <v>10</v>
      </c>
      <c r="Z22" s="235"/>
      <c r="AA22" s="235"/>
      <c r="AB22" s="235"/>
      <c r="AC22" s="235"/>
      <c r="AD22" s="235"/>
      <c r="AE22" s="235"/>
      <c r="AF22" s="235"/>
      <c r="AG22" s="235"/>
      <c r="AH22" s="235"/>
      <c r="AJ22" s="234"/>
      <c r="AP22" s="229" t="s">
        <v>4</v>
      </c>
      <c r="AQ22" s="229">
        <v>1200</v>
      </c>
      <c r="AR22" s="229" t="str">
        <f t="shared" si="0"/>
        <v>XT71200</v>
      </c>
      <c r="AS22" s="229" t="s">
        <v>147</v>
      </c>
    </row>
    <row r="23" spans="9:45" x14ac:dyDescent="0.35">
      <c r="I23" s="239" t="s">
        <v>75</v>
      </c>
      <c r="J23" s="233" t="s">
        <v>9</v>
      </c>
      <c r="K23" s="233">
        <v>1</v>
      </c>
      <c r="L23" s="233">
        <v>1.5</v>
      </c>
      <c r="M23" s="233">
        <v>2</v>
      </c>
      <c r="N23" s="233">
        <v>2.5</v>
      </c>
      <c r="O23" s="233">
        <v>3</v>
      </c>
      <c r="P23" s="233">
        <v>3.5</v>
      </c>
      <c r="Q23" s="233">
        <v>4.5</v>
      </c>
      <c r="R23" s="233">
        <v>5.5</v>
      </c>
      <c r="S23" s="233">
        <v>6.5</v>
      </c>
      <c r="T23" s="233">
        <v>7</v>
      </c>
      <c r="U23" s="233">
        <v>7.5</v>
      </c>
      <c r="V23" s="233">
        <v>8</v>
      </c>
      <c r="W23" s="233">
        <v>8.5</v>
      </c>
      <c r="X23" s="233">
        <v>9</v>
      </c>
      <c r="Y23" s="233">
        <v>10</v>
      </c>
      <c r="Z23" s="235"/>
      <c r="AA23" s="235"/>
      <c r="AB23" s="235"/>
      <c r="AC23" s="235"/>
      <c r="AD23" s="235"/>
      <c r="AE23" s="235"/>
      <c r="AF23" s="235"/>
      <c r="AG23" s="235"/>
      <c r="AH23" s="235"/>
    </row>
    <row r="24" spans="9:45" x14ac:dyDescent="0.35">
      <c r="I24" s="239" t="s">
        <v>76</v>
      </c>
      <c r="J24" s="233" t="s">
        <v>9</v>
      </c>
      <c r="K24" s="233">
        <v>1</v>
      </c>
      <c r="L24" s="233">
        <v>1.5</v>
      </c>
      <c r="M24" s="233">
        <v>2</v>
      </c>
      <c r="N24" s="233">
        <v>2.5</v>
      </c>
      <c r="O24" s="233">
        <v>3</v>
      </c>
      <c r="P24" s="233">
        <v>3.5</v>
      </c>
      <c r="Q24" s="233">
        <v>4.5</v>
      </c>
      <c r="R24" s="233">
        <v>5.5</v>
      </c>
      <c r="S24" s="233">
        <v>6.5</v>
      </c>
      <c r="T24" s="233">
        <v>7</v>
      </c>
      <c r="U24" s="233">
        <v>7.5</v>
      </c>
      <c r="V24" s="233">
        <v>8</v>
      </c>
      <c r="W24" s="233">
        <v>8.5</v>
      </c>
      <c r="X24" s="233">
        <v>9</v>
      </c>
      <c r="Y24" s="233">
        <v>10</v>
      </c>
      <c r="Z24" s="235"/>
      <c r="AA24" s="235"/>
      <c r="AB24" s="235"/>
      <c r="AC24" s="235"/>
      <c r="AD24" s="235"/>
      <c r="AE24" s="235"/>
      <c r="AF24" s="235"/>
      <c r="AG24" s="235"/>
      <c r="AH24" s="235"/>
    </row>
    <row r="25" spans="9:45" x14ac:dyDescent="0.35">
      <c r="I25" s="239" t="s">
        <v>77</v>
      </c>
      <c r="J25" s="233" t="s">
        <v>9</v>
      </c>
      <c r="K25" s="233">
        <v>1</v>
      </c>
      <c r="L25" s="233">
        <v>1.5</v>
      </c>
      <c r="M25" s="233">
        <v>2</v>
      </c>
      <c r="N25" s="233">
        <v>2.5</v>
      </c>
      <c r="O25" s="233">
        <v>3</v>
      </c>
      <c r="P25" s="233">
        <v>3.5</v>
      </c>
      <c r="Q25" s="233">
        <v>4.5</v>
      </c>
      <c r="R25" s="233">
        <v>5.5</v>
      </c>
      <c r="S25" s="233">
        <v>6.5</v>
      </c>
      <c r="T25" s="233">
        <v>7</v>
      </c>
      <c r="U25" s="233">
        <v>7.5</v>
      </c>
      <c r="V25" s="233">
        <v>8</v>
      </c>
      <c r="W25" s="233">
        <v>8.5</v>
      </c>
      <c r="X25" s="233">
        <v>9</v>
      </c>
      <c r="Y25" s="233">
        <v>10</v>
      </c>
      <c r="AI25" s="237"/>
      <c r="AJ25" s="237"/>
      <c r="AK25" s="237"/>
      <c r="AL25" s="237"/>
      <c r="AM25" s="237"/>
      <c r="AN25" s="237"/>
    </row>
    <row r="26" spans="9:45" x14ac:dyDescent="0.35">
      <c r="I26" s="239" t="s">
        <v>69</v>
      </c>
      <c r="J26" s="233" t="s">
        <v>9</v>
      </c>
      <c r="K26" s="233">
        <v>0.6</v>
      </c>
      <c r="L26" s="233">
        <v>0.8</v>
      </c>
      <c r="M26" s="233">
        <v>1</v>
      </c>
      <c r="N26" s="233">
        <v>1.5</v>
      </c>
      <c r="O26" s="233">
        <v>2</v>
      </c>
      <c r="P26" s="233">
        <v>2.5</v>
      </c>
      <c r="Q26" s="233">
        <v>3</v>
      </c>
      <c r="R26" s="233">
        <v>3.5</v>
      </c>
      <c r="S26" s="233">
        <v>4</v>
      </c>
      <c r="T26" s="233">
        <v>5</v>
      </c>
      <c r="U26" s="233">
        <v>6</v>
      </c>
      <c r="V26" s="233">
        <v>7</v>
      </c>
      <c r="W26" s="233">
        <v>8</v>
      </c>
      <c r="X26" s="233">
        <v>9</v>
      </c>
      <c r="Y26" s="233">
        <v>10</v>
      </c>
    </row>
    <row r="27" spans="9:45" x14ac:dyDescent="0.35">
      <c r="I27" s="239" t="s">
        <v>70</v>
      </c>
      <c r="J27" s="233" t="s">
        <v>9</v>
      </c>
      <c r="K27" s="233">
        <v>0.6</v>
      </c>
      <c r="L27" s="233">
        <v>0.8</v>
      </c>
      <c r="M27" s="233">
        <v>1</v>
      </c>
      <c r="N27" s="233">
        <v>1.5</v>
      </c>
      <c r="O27" s="233">
        <v>2</v>
      </c>
      <c r="P27" s="233">
        <v>2.5</v>
      </c>
      <c r="Q27" s="233">
        <v>3</v>
      </c>
      <c r="R27" s="233">
        <v>3.5</v>
      </c>
      <c r="S27" s="233">
        <v>4</v>
      </c>
      <c r="T27" s="233">
        <v>5</v>
      </c>
      <c r="U27" s="233">
        <v>6</v>
      </c>
      <c r="V27" s="233">
        <v>7</v>
      </c>
      <c r="W27" s="233">
        <v>8</v>
      </c>
      <c r="X27" s="233">
        <v>9</v>
      </c>
      <c r="Y27" s="233">
        <v>10</v>
      </c>
    </row>
    <row r="28" spans="9:45" x14ac:dyDescent="0.35">
      <c r="I28" s="239"/>
      <c r="J28" s="233"/>
      <c r="K28" s="233"/>
      <c r="L28" s="233"/>
      <c r="M28" s="233"/>
      <c r="N28" s="233"/>
      <c r="O28" s="233"/>
      <c r="P28" s="233"/>
      <c r="Q28" s="233"/>
      <c r="R28" s="233"/>
      <c r="S28" s="233"/>
      <c r="T28" s="233"/>
      <c r="U28" s="233"/>
      <c r="V28" s="233"/>
      <c r="W28" s="233"/>
      <c r="X28" s="233"/>
      <c r="Y28" s="233"/>
      <c r="AI28" s="232"/>
      <c r="AJ28" s="232"/>
      <c r="AK28" s="232"/>
      <c r="AL28" s="232"/>
      <c r="AM28" s="232"/>
      <c r="AN28" s="232"/>
    </row>
    <row r="29" spans="9:45" x14ac:dyDescent="0.35">
      <c r="I29" s="239" t="s">
        <v>82</v>
      </c>
      <c r="J29" s="233" t="s">
        <v>9</v>
      </c>
      <c r="K29" s="233">
        <v>1</v>
      </c>
      <c r="L29" s="233">
        <v>1.5</v>
      </c>
      <c r="M29" s="233">
        <v>2</v>
      </c>
      <c r="N29" s="233">
        <v>2.5</v>
      </c>
      <c r="O29" s="233">
        <v>3</v>
      </c>
      <c r="P29" s="233">
        <v>3.5</v>
      </c>
      <c r="Q29" s="233">
        <v>4.5</v>
      </c>
      <c r="R29" s="233">
        <v>5.5</v>
      </c>
      <c r="S29" s="233">
        <v>6.5</v>
      </c>
      <c r="T29" s="233">
        <v>7</v>
      </c>
      <c r="U29" s="233">
        <v>7.5</v>
      </c>
      <c r="V29" s="233">
        <v>8</v>
      </c>
      <c r="W29" s="233">
        <v>8.5</v>
      </c>
      <c r="X29" s="233">
        <v>9</v>
      </c>
      <c r="Y29" s="233">
        <v>10</v>
      </c>
      <c r="Z29" s="231"/>
      <c r="AA29" s="231"/>
      <c r="AB29" s="231"/>
      <c r="AC29" s="231"/>
      <c r="AD29" s="231"/>
      <c r="AE29" s="231"/>
      <c r="AF29" s="231"/>
      <c r="AG29" s="231"/>
      <c r="AH29" s="231"/>
      <c r="AI29" s="234"/>
      <c r="AJ29" s="234"/>
      <c r="AK29" s="234"/>
      <c r="AL29" s="234"/>
      <c r="AM29" s="234"/>
      <c r="AN29" s="234"/>
    </row>
    <row r="30" spans="9:45" x14ac:dyDescent="0.35">
      <c r="I30" s="239" t="s">
        <v>83</v>
      </c>
      <c r="J30" s="233" t="s">
        <v>9</v>
      </c>
      <c r="K30" s="233">
        <v>1</v>
      </c>
      <c r="L30" s="233">
        <v>1.5</v>
      </c>
      <c r="M30" s="233">
        <v>2</v>
      </c>
      <c r="N30" s="233">
        <v>2.5</v>
      </c>
      <c r="O30" s="233">
        <v>3</v>
      </c>
      <c r="P30" s="233">
        <v>3.5</v>
      </c>
      <c r="Q30" s="233">
        <v>4.5</v>
      </c>
      <c r="R30" s="233">
        <v>5.5</v>
      </c>
      <c r="S30" s="233">
        <v>6.5</v>
      </c>
      <c r="T30" s="233">
        <v>7</v>
      </c>
      <c r="U30" s="233">
        <v>7.5</v>
      </c>
      <c r="V30" s="233">
        <v>8</v>
      </c>
      <c r="W30" s="233">
        <v>8.5</v>
      </c>
      <c r="X30" s="233">
        <v>9</v>
      </c>
      <c r="Y30" s="233">
        <v>10</v>
      </c>
      <c r="Z30" s="234"/>
      <c r="AA30" s="234"/>
      <c r="AB30" s="234"/>
      <c r="AC30" s="234"/>
      <c r="AD30" s="234"/>
      <c r="AE30" s="234"/>
      <c r="AF30" s="234"/>
      <c r="AG30" s="234"/>
      <c r="AH30" s="234"/>
      <c r="AI30" s="235"/>
      <c r="AJ30" s="235"/>
      <c r="AK30" s="235"/>
      <c r="AL30" s="235"/>
      <c r="AM30" s="235"/>
      <c r="AN30" s="235"/>
    </row>
    <row r="31" spans="9:45" x14ac:dyDescent="0.35">
      <c r="I31" s="239" t="s">
        <v>84</v>
      </c>
      <c r="J31" s="233" t="s">
        <v>9</v>
      </c>
      <c r="K31" s="233">
        <v>1</v>
      </c>
      <c r="L31" s="233">
        <v>1.5</v>
      </c>
      <c r="M31" s="233">
        <v>2</v>
      </c>
      <c r="N31" s="233">
        <v>2.5</v>
      </c>
      <c r="O31" s="233">
        <v>3</v>
      </c>
      <c r="P31" s="233">
        <v>3.5</v>
      </c>
      <c r="Q31" s="233">
        <v>4.5</v>
      </c>
      <c r="R31" s="233">
        <v>5.5</v>
      </c>
      <c r="S31" s="233">
        <v>6.5</v>
      </c>
      <c r="T31" s="233">
        <v>7</v>
      </c>
      <c r="U31" s="233">
        <v>7.5</v>
      </c>
      <c r="V31" s="233">
        <v>8</v>
      </c>
      <c r="W31" s="233">
        <v>8.5</v>
      </c>
      <c r="X31" s="233">
        <v>9</v>
      </c>
      <c r="Y31" s="233">
        <v>10</v>
      </c>
      <c r="Z31" s="235"/>
      <c r="AA31" s="235"/>
      <c r="AB31" s="235"/>
      <c r="AC31" s="235"/>
      <c r="AD31" s="235"/>
      <c r="AE31" s="235"/>
      <c r="AF31" s="235"/>
      <c r="AG31" s="235"/>
      <c r="AH31" s="235"/>
      <c r="AI31" s="235"/>
      <c r="AJ31" s="235"/>
      <c r="AK31" s="235"/>
      <c r="AL31" s="235"/>
      <c r="AM31" s="235"/>
      <c r="AN31" s="235"/>
    </row>
    <row r="32" spans="9:45" x14ac:dyDescent="0.35">
      <c r="I32" s="239" t="s">
        <v>85</v>
      </c>
      <c r="J32" s="233" t="s">
        <v>9</v>
      </c>
      <c r="K32" s="233">
        <v>1</v>
      </c>
      <c r="L32" s="233">
        <v>1.5</v>
      </c>
      <c r="M32" s="233">
        <v>2</v>
      </c>
      <c r="N32" s="233">
        <v>2.5</v>
      </c>
      <c r="O32" s="233">
        <v>3</v>
      </c>
      <c r="P32" s="233">
        <v>3.5</v>
      </c>
      <c r="Q32" s="233">
        <v>4.5</v>
      </c>
      <c r="R32" s="233">
        <v>5.5</v>
      </c>
      <c r="S32" s="233">
        <v>6.5</v>
      </c>
      <c r="T32" s="233">
        <v>7</v>
      </c>
      <c r="U32" s="233">
        <v>7.5</v>
      </c>
      <c r="V32" s="233">
        <v>8</v>
      </c>
      <c r="W32" s="233">
        <v>8.5</v>
      </c>
      <c r="X32" s="233">
        <v>9</v>
      </c>
      <c r="Y32" s="233">
        <v>10</v>
      </c>
      <c r="Z32" s="235"/>
      <c r="AA32" s="235"/>
      <c r="AB32" s="235"/>
      <c r="AC32" s="235"/>
      <c r="AD32" s="235"/>
      <c r="AE32" s="235"/>
      <c r="AF32" s="235"/>
      <c r="AG32" s="235"/>
      <c r="AH32" s="235"/>
      <c r="AI32" s="235"/>
      <c r="AJ32" s="235"/>
      <c r="AK32" s="235"/>
      <c r="AL32" s="235"/>
      <c r="AM32" s="235"/>
      <c r="AN32" s="235"/>
    </row>
    <row r="33" spans="9:40" x14ac:dyDescent="0.35">
      <c r="I33" s="239" t="s">
        <v>86</v>
      </c>
      <c r="J33" s="233" t="s">
        <v>9</v>
      </c>
      <c r="K33" s="233">
        <v>1</v>
      </c>
      <c r="L33" s="233">
        <v>1.5</v>
      </c>
      <c r="M33" s="233">
        <v>2</v>
      </c>
      <c r="N33" s="233">
        <v>2.5</v>
      </c>
      <c r="O33" s="233">
        <v>3</v>
      </c>
      <c r="P33" s="233">
        <v>3.5</v>
      </c>
      <c r="Q33" s="233">
        <v>4.5</v>
      </c>
      <c r="R33" s="233">
        <v>5.5</v>
      </c>
      <c r="S33" s="233">
        <v>6.5</v>
      </c>
      <c r="T33" s="233">
        <v>7</v>
      </c>
      <c r="U33" s="233">
        <v>7.5</v>
      </c>
      <c r="V33" s="233">
        <v>8</v>
      </c>
      <c r="W33" s="233">
        <v>8.5</v>
      </c>
      <c r="X33" s="233">
        <v>9</v>
      </c>
      <c r="Y33" s="233">
        <v>10</v>
      </c>
      <c r="Z33" s="231"/>
      <c r="AA33" s="231"/>
      <c r="AB33" s="231"/>
      <c r="AC33" s="231"/>
      <c r="AD33" s="231"/>
      <c r="AE33" s="231"/>
      <c r="AF33" s="231"/>
      <c r="AG33" s="231"/>
      <c r="AH33" s="231"/>
      <c r="AI33" s="234"/>
      <c r="AJ33" s="234"/>
      <c r="AK33" s="234"/>
      <c r="AL33" s="234"/>
      <c r="AM33" s="234"/>
      <c r="AN33" s="234"/>
    </row>
    <row r="34" spans="9:40" x14ac:dyDescent="0.35">
      <c r="I34" s="239" t="s">
        <v>87</v>
      </c>
      <c r="J34" s="233" t="s">
        <v>9</v>
      </c>
      <c r="K34" s="233">
        <v>1</v>
      </c>
      <c r="L34" s="233">
        <v>1.5</v>
      </c>
      <c r="M34" s="233">
        <v>2</v>
      </c>
      <c r="N34" s="233">
        <v>2.5</v>
      </c>
      <c r="O34" s="233">
        <v>3</v>
      </c>
      <c r="P34" s="233">
        <v>3.5</v>
      </c>
      <c r="Q34" s="233">
        <v>4.5</v>
      </c>
      <c r="R34" s="233">
        <v>5.5</v>
      </c>
      <c r="S34" s="233">
        <v>6.5</v>
      </c>
      <c r="T34" s="233">
        <v>7</v>
      </c>
      <c r="U34" s="233">
        <v>7.5</v>
      </c>
      <c r="V34" s="233">
        <v>8</v>
      </c>
      <c r="W34" s="233">
        <v>8.5</v>
      </c>
      <c r="X34" s="233">
        <v>9</v>
      </c>
      <c r="Y34" s="233">
        <v>10</v>
      </c>
      <c r="Z34" s="234"/>
      <c r="AA34" s="234"/>
      <c r="AB34" s="234"/>
      <c r="AC34" s="234"/>
      <c r="AD34" s="234"/>
      <c r="AE34" s="234"/>
      <c r="AF34" s="234"/>
      <c r="AG34" s="234"/>
      <c r="AH34" s="234"/>
      <c r="AI34" s="235"/>
      <c r="AJ34" s="235"/>
      <c r="AK34" s="235"/>
      <c r="AL34" s="235"/>
      <c r="AM34" s="235"/>
      <c r="AN34" s="235"/>
    </row>
    <row r="35" spans="9:40" x14ac:dyDescent="0.35">
      <c r="I35" s="239" t="s">
        <v>88</v>
      </c>
      <c r="J35" s="233" t="s">
        <v>9</v>
      </c>
      <c r="K35" s="233">
        <v>1</v>
      </c>
      <c r="L35" s="233">
        <v>1.5</v>
      </c>
      <c r="M35" s="233">
        <v>2</v>
      </c>
      <c r="N35" s="233">
        <v>2.5</v>
      </c>
      <c r="O35" s="233">
        <v>3</v>
      </c>
      <c r="P35" s="233">
        <v>3.5</v>
      </c>
      <c r="Q35" s="233">
        <v>4.5</v>
      </c>
      <c r="R35" s="233">
        <v>5.5</v>
      </c>
      <c r="S35" s="233">
        <v>6.5</v>
      </c>
      <c r="T35" s="233">
        <v>7</v>
      </c>
      <c r="U35" s="233">
        <v>7.5</v>
      </c>
      <c r="V35" s="233">
        <v>8</v>
      </c>
      <c r="W35" s="233">
        <v>8.5</v>
      </c>
      <c r="X35" s="233">
        <v>9</v>
      </c>
      <c r="Y35" s="233">
        <v>10</v>
      </c>
      <c r="Z35" s="235"/>
      <c r="AA35" s="235"/>
      <c r="AB35" s="235"/>
      <c r="AC35" s="235"/>
      <c r="AD35" s="235"/>
      <c r="AE35" s="235"/>
      <c r="AF35" s="235"/>
      <c r="AG35" s="235"/>
      <c r="AH35" s="235"/>
      <c r="AI35" s="235"/>
      <c r="AJ35" s="235"/>
      <c r="AK35" s="235"/>
      <c r="AL35" s="235"/>
      <c r="AM35" s="235"/>
      <c r="AN35" s="235"/>
    </row>
    <row r="36" spans="9:40" x14ac:dyDescent="0.35">
      <c r="I36" s="239" t="s">
        <v>89</v>
      </c>
      <c r="J36" s="233" t="s">
        <v>9</v>
      </c>
      <c r="K36" s="233">
        <v>1</v>
      </c>
      <c r="L36" s="233">
        <v>1.5</v>
      </c>
      <c r="M36" s="233">
        <v>2</v>
      </c>
      <c r="N36" s="233">
        <v>2.5</v>
      </c>
      <c r="O36" s="233">
        <v>3</v>
      </c>
      <c r="P36" s="233">
        <v>3.5</v>
      </c>
      <c r="Q36" s="233">
        <v>4.5</v>
      </c>
      <c r="R36" s="233">
        <v>5.5</v>
      </c>
      <c r="S36" s="233">
        <v>6.5</v>
      </c>
      <c r="T36" s="233">
        <v>7</v>
      </c>
      <c r="U36" s="233">
        <v>7.5</v>
      </c>
      <c r="V36" s="233">
        <v>8</v>
      </c>
      <c r="W36" s="233">
        <v>8.5</v>
      </c>
      <c r="X36" s="233">
        <v>9</v>
      </c>
      <c r="Y36" s="233">
        <v>10</v>
      </c>
      <c r="Z36" s="235"/>
      <c r="AA36" s="235"/>
      <c r="AB36" s="235"/>
      <c r="AC36" s="235"/>
      <c r="AD36" s="235"/>
      <c r="AE36" s="235"/>
      <c r="AF36" s="235"/>
      <c r="AG36" s="235"/>
      <c r="AH36" s="235"/>
      <c r="AI36" s="235"/>
      <c r="AJ36" s="235"/>
      <c r="AK36" s="235"/>
      <c r="AL36" s="235"/>
      <c r="AM36" s="235"/>
      <c r="AN36" s="235"/>
    </row>
    <row r="37" spans="9:40" x14ac:dyDescent="0.35">
      <c r="I37" s="239" t="s">
        <v>90</v>
      </c>
      <c r="J37" s="233" t="s">
        <v>9</v>
      </c>
      <c r="K37" s="233">
        <v>1</v>
      </c>
      <c r="L37" s="233">
        <v>1.5</v>
      </c>
      <c r="M37" s="233">
        <v>2</v>
      </c>
      <c r="N37" s="233">
        <v>2.5</v>
      </c>
      <c r="O37" s="233">
        <v>3</v>
      </c>
      <c r="P37" s="233">
        <v>3.5</v>
      </c>
      <c r="Q37" s="233">
        <v>4.5</v>
      </c>
      <c r="R37" s="233">
        <v>5.5</v>
      </c>
      <c r="S37" s="233">
        <v>6.5</v>
      </c>
      <c r="T37" s="233">
        <v>7</v>
      </c>
      <c r="U37" s="233">
        <v>7.5</v>
      </c>
      <c r="V37" s="233">
        <v>8</v>
      </c>
      <c r="W37" s="233">
        <v>8.5</v>
      </c>
      <c r="X37" s="233">
        <v>9</v>
      </c>
      <c r="Y37" s="233">
        <v>10</v>
      </c>
      <c r="Z37" s="231"/>
      <c r="AA37" s="231"/>
      <c r="AB37" s="231"/>
      <c r="AC37" s="231"/>
      <c r="AD37" s="231"/>
      <c r="AE37" s="231"/>
      <c r="AF37" s="231"/>
      <c r="AG37" s="231"/>
      <c r="AH37" s="231"/>
      <c r="AI37" s="234"/>
      <c r="AJ37" s="234"/>
      <c r="AK37" s="234"/>
      <c r="AL37" s="234"/>
      <c r="AM37" s="234"/>
      <c r="AN37" s="234"/>
    </row>
    <row r="38" spans="9:40" x14ac:dyDescent="0.35">
      <c r="I38" s="239" t="s">
        <v>91</v>
      </c>
      <c r="J38" s="233" t="s">
        <v>9</v>
      </c>
      <c r="K38" s="233">
        <v>1</v>
      </c>
      <c r="L38" s="233">
        <v>1.5</v>
      </c>
      <c r="M38" s="233">
        <v>2</v>
      </c>
      <c r="N38" s="233">
        <v>2.5</v>
      </c>
      <c r="O38" s="233">
        <v>3</v>
      </c>
      <c r="P38" s="233">
        <v>3.5</v>
      </c>
      <c r="Q38" s="233">
        <v>4.5</v>
      </c>
      <c r="R38" s="233">
        <v>5.5</v>
      </c>
      <c r="S38" s="233">
        <v>6.5</v>
      </c>
      <c r="T38" s="233">
        <v>7</v>
      </c>
      <c r="U38" s="233">
        <v>7.5</v>
      </c>
      <c r="V38" s="233">
        <v>8</v>
      </c>
      <c r="W38" s="233">
        <v>8.5</v>
      </c>
      <c r="X38" s="233">
        <v>9</v>
      </c>
      <c r="Y38" s="233">
        <v>10</v>
      </c>
      <c r="Z38" s="234"/>
      <c r="AA38" s="234"/>
      <c r="AB38" s="234"/>
      <c r="AC38" s="234"/>
      <c r="AD38" s="234"/>
      <c r="AE38" s="234"/>
      <c r="AF38" s="234"/>
      <c r="AG38" s="234"/>
      <c r="AH38" s="234"/>
      <c r="AI38" s="235"/>
      <c r="AJ38" s="235"/>
      <c r="AK38" s="235"/>
      <c r="AL38" s="235"/>
      <c r="AM38" s="235"/>
      <c r="AN38" s="235"/>
    </row>
    <row r="39" spans="9:40" x14ac:dyDescent="0.35">
      <c r="I39" s="239" t="s">
        <v>92</v>
      </c>
      <c r="J39" s="233" t="s">
        <v>9</v>
      </c>
      <c r="K39" s="233">
        <v>1</v>
      </c>
      <c r="L39" s="233">
        <v>1.5</v>
      </c>
      <c r="M39" s="233">
        <v>2</v>
      </c>
      <c r="N39" s="233">
        <v>2.5</v>
      </c>
      <c r="O39" s="233">
        <v>3</v>
      </c>
      <c r="P39" s="233">
        <v>3.5</v>
      </c>
      <c r="Q39" s="233">
        <v>4.5</v>
      </c>
      <c r="R39" s="233">
        <v>5.5</v>
      </c>
      <c r="S39" s="233">
        <v>6.5</v>
      </c>
      <c r="T39" s="233">
        <v>7</v>
      </c>
      <c r="U39" s="233">
        <v>7.5</v>
      </c>
      <c r="V39" s="233">
        <v>8</v>
      </c>
      <c r="W39" s="233">
        <v>8.5</v>
      </c>
      <c r="X39" s="233">
        <v>9</v>
      </c>
      <c r="Y39" s="233">
        <v>10</v>
      </c>
      <c r="Z39" s="235"/>
      <c r="AA39" s="235"/>
      <c r="AB39" s="235"/>
      <c r="AC39" s="235"/>
      <c r="AD39" s="235"/>
      <c r="AE39" s="235"/>
      <c r="AF39" s="235"/>
      <c r="AG39" s="235"/>
      <c r="AH39" s="235"/>
      <c r="AI39" s="235"/>
      <c r="AJ39" s="235"/>
      <c r="AK39" s="235"/>
      <c r="AL39" s="235"/>
      <c r="AM39" s="235"/>
      <c r="AN39" s="235"/>
    </row>
    <row r="40" spans="9:40" x14ac:dyDescent="0.35">
      <c r="I40" s="239" t="s">
        <v>93</v>
      </c>
      <c r="J40" s="233" t="s">
        <v>9</v>
      </c>
      <c r="K40" s="233">
        <v>1</v>
      </c>
      <c r="L40" s="233">
        <v>1.5</v>
      </c>
      <c r="M40" s="233">
        <v>2</v>
      </c>
      <c r="N40" s="233">
        <v>2.5</v>
      </c>
      <c r="O40" s="233">
        <v>3</v>
      </c>
      <c r="P40" s="233">
        <v>3.5</v>
      </c>
      <c r="Q40" s="233">
        <v>4.5</v>
      </c>
      <c r="R40" s="233">
        <v>5.5</v>
      </c>
      <c r="S40" s="233">
        <v>6.5</v>
      </c>
      <c r="T40" s="233">
        <v>7</v>
      </c>
      <c r="U40" s="233">
        <v>7.5</v>
      </c>
      <c r="V40" s="233">
        <v>8</v>
      </c>
      <c r="W40" s="233">
        <v>8.5</v>
      </c>
      <c r="X40" s="233">
        <v>9</v>
      </c>
      <c r="Y40" s="233">
        <v>10</v>
      </c>
      <c r="Z40" s="235"/>
      <c r="AA40" s="235"/>
      <c r="AB40" s="235"/>
      <c r="AC40" s="235"/>
      <c r="AD40" s="235"/>
      <c r="AE40" s="235"/>
      <c r="AF40" s="235"/>
      <c r="AG40" s="235"/>
      <c r="AH40" s="235"/>
      <c r="AI40" s="235"/>
      <c r="AJ40" s="235"/>
      <c r="AK40" s="235"/>
      <c r="AL40" s="235"/>
      <c r="AM40" s="235"/>
      <c r="AN40" s="235"/>
    </row>
    <row r="41" spans="9:40" x14ac:dyDescent="0.35">
      <c r="I41" s="239" t="s">
        <v>71</v>
      </c>
      <c r="J41" s="233" t="s">
        <v>9</v>
      </c>
      <c r="K41" s="233">
        <v>1</v>
      </c>
      <c r="L41" s="233">
        <v>1.5</v>
      </c>
      <c r="M41" s="233">
        <v>2</v>
      </c>
      <c r="N41" s="233">
        <v>2.5</v>
      </c>
      <c r="O41" s="233">
        <v>3</v>
      </c>
      <c r="P41" s="233">
        <v>3.5</v>
      </c>
      <c r="Q41" s="233">
        <v>4.5</v>
      </c>
      <c r="R41" s="233">
        <v>5.5</v>
      </c>
      <c r="S41" s="233">
        <v>6.5</v>
      </c>
      <c r="T41" s="233">
        <v>7</v>
      </c>
      <c r="U41" s="233">
        <v>7.5</v>
      </c>
      <c r="V41" s="233">
        <v>8</v>
      </c>
      <c r="W41" s="233">
        <v>8.5</v>
      </c>
      <c r="X41" s="233">
        <v>9</v>
      </c>
      <c r="Y41" s="233">
        <v>10</v>
      </c>
      <c r="Z41" s="235"/>
      <c r="AA41" s="235"/>
      <c r="AB41" s="235"/>
      <c r="AC41" s="235"/>
      <c r="AD41" s="235"/>
      <c r="AE41" s="235"/>
      <c r="AF41" s="235"/>
      <c r="AG41" s="235"/>
      <c r="AH41" s="235"/>
      <c r="AI41" s="235"/>
      <c r="AJ41" s="235"/>
      <c r="AK41" s="235"/>
      <c r="AL41" s="235"/>
      <c r="AM41" s="235"/>
      <c r="AN41" s="235"/>
    </row>
    <row r="42" spans="9:40" x14ac:dyDescent="0.35">
      <c r="I42" s="239" t="s">
        <v>72</v>
      </c>
      <c r="J42" s="233" t="s">
        <v>9</v>
      </c>
      <c r="K42" s="233">
        <v>1.5</v>
      </c>
      <c r="L42" s="233">
        <v>2</v>
      </c>
      <c r="M42" s="233">
        <v>3</v>
      </c>
      <c r="N42" s="233">
        <v>4</v>
      </c>
      <c r="O42" s="233">
        <v>5</v>
      </c>
      <c r="P42" s="233">
        <v>6</v>
      </c>
      <c r="Q42" s="233">
        <v>7</v>
      </c>
      <c r="R42" s="233">
        <v>8</v>
      </c>
      <c r="S42" s="233">
        <v>9</v>
      </c>
      <c r="T42" s="233">
        <v>10</v>
      </c>
      <c r="U42" s="233">
        <v>11</v>
      </c>
      <c r="V42" s="233">
        <v>12</v>
      </c>
      <c r="W42" s="233">
        <v>13</v>
      </c>
      <c r="X42" s="233">
        <v>14</v>
      </c>
      <c r="Y42" s="233">
        <v>15</v>
      </c>
      <c r="Z42" s="235"/>
      <c r="AA42" s="235"/>
      <c r="AB42" s="235"/>
      <c r="AC42" s="235"/>
      <c r="AD42" s="235"/>
      <c r="AE42" s="235"/>
      <c r="AF42" s="235"/>
      <c r="AG42" s="235"/>
      <c r="AH42" s="235"/>
      <c r="AI42" s="235"/>
      <c r="AJ42" s="235"/>
      <c r="AK42" s="235"/>
      <c r="AL42" s="235"/>
      <c r="AM42" s="235"/>
      <c r="AN42" s="235"/>
    </row>
    <row r="43" spans="9:40" x14ac:dyDescent="0.35">
      <c r="I43" s="239" t="s">
        <v>73</v>
      </c>
      <c r="J43" s="233" t="s">
        <v>9</v>
      </c>
      <c r="K43" s="233">
        <v>1.5</v>
      </c>
      <c r="L43" s="233">
        <v>2</v>
      </c>
      <c r="M43" s="233">
        <v>3</v>
      </c>
      <c r="N43" s="233">
        <v>4</v>
      </c>
      <c r="O43" s="233">
        <v>5</v>
      </c>
      <c r="P43" s="233">
        <v>6</v>
      </c>
      <c r="Q43" s="233">
        <v>7</v>
      </c>
      <c r="R43" s="233">
        <v>8</v>
      </c>
      <c r="S43" s="233">
        <v>9</v>
      </c>
      <c r="T43" s="233">
        <v>10</v>
      </c>
      <c r="U43" s="233">
        <v>11</v>
      </c>
      <c r="V43" s="233">
        <v>12</v>
      </c>
      <c r="W43" s="233">
        <v>13</v>
      </c>
      <c r="X43" s="233">
        <v>14</v>
      </c>
      <c r="Y43" s="233">
        <v>15</v>
      </c>
      <c r="Z43" s="235"/>
      <c r="AA43" s="235"/>
      <c r="AB43" s="235"/>
      <c r="AC43" s="235"/>
      <c r="AD43" s="235"/>
      <c r="AE43" s="235"/>
      <c r="AF43" s="235"/>
      <c r="AG43" s="235"/>
      <c r="AH43" s="235"/>
    </row>
    <row r="44" spans="9:40" x14ac:dyDescent="0.35">
      <c r="I44" s="239"/>
      <c r="J44" s="233"/>
      <c r="K44" s="233"/>
      <c r="L44" s="233"/>
      <c r="M44" s="233"/>
      <c r="N44" s="233"/>
      <c r="O44" s="233"/>
      <c r="P44" s="233"/>
      <c r="Q44" s="233"/>
    </row>
    <row r="45" spans="9:40" x14ac:dyDescent="0.35">
      <c r="I45" s="240" t="s">
        <v>94</v>
      </c>
      <c r="J45" s="230" t="s">
        <v>9</v>
      </c>
      <c r="K45" s="230">
        <v>0.2</v>
      </c>
      <c r="L45" s="230">
        <v>0.25</v>
      </c>
      <c r="M45" s="230">
        <v>0.45</v>
      </c>
      <c r="N45" s="230">
        <v>0.55000000000000004</v>
      </c>
      <c r="O45" s="230">
        <v>0.75</v>
      </c>
      <c r="P45" s="230">
        <v>0.8</v>
      </c>
      <c r="Q45" s="230">
        <v>1</v>
      </c>
      <c r="R45" s="230"/>
      <c r="S45" s="230"/>
      <c r="T45" s="230"/>
      <c r="U45" s="230"/>
      <c r="V45" s="230"/>
      <c r="W45" s="230"/>
      <c r="X45" s="230"/>
      <c r="Y45" s="230"/>
    </row>
    <row r="46" spans="9:40" x14ac:dyDescent="0.35">
      <c r="I46" s="240" t="s">
        <v>95</v>
      </c>
      <c r="J46" s="230" t="s">
        <v>9</v>
      </c>
      <c r="K46" s="230">
        <v>0.2</v>
      </c>
      <c r="L46" s="230">
        <v>0.25</v>
      </c>
      <c r="M46" s="230">
        <v>0.45</v>
      </c>
      <c r="N46" s="230">
        <v>0.55000000000000004</v>
      </c>
      <c r="O46" s="230">
        <v>0.75</v>
      </c>
      <c r="P46" s="230">
        <v>0.8</v>
      </c>
      <c r="Q46" s="230">
        <v>1</v>
      </c>
      <c r="R46" s="230"/>
      <c r="S46" s="230"/>
      <c r="T46" s="230"/>
      <c r="U46" s="230"/>
      <c r="V46" s="230"/>
      <c r="W46" s="230"/>
      <c r="X46" s="230"/>
      <c r="Y46" s="230"/>
    </row>
    <row r="47" spans="9:40" x14ac:dyDescent="0.35">
      <c r="I47" s="240" t="s">
        <v>96</v>
      </c>
      <c r="J47" s="230" t="s">
        <v>9</v>
      </c>
      <c r="K47" s="230">
        <v>0.2</v>
      </c>
      <c r="L47" s="230">
        <v>0.25</v>
      </c>
      <c r="M47" s="230">
        <v>0.45</v>
      </c>
      <c r="N47" s="230">
        <v>0.55000000000000004</v>
      </c>
      <c r="O47" s="230">
        <v>0.75</v>
      </c>
      <c r="P47" s="230">
        <v>0.8</v>
      </c>
      <c r="Q47" s="230">
        <v>1</v>
      </c>
      <c r="R47" s="230"/>
      <c r="S47" s="230"/>
      <c r="T47" s="230"/>
      <c r="U47" s="230"/>
      <c r="V47" s="230"/>
      <c r="W47" s="230"/>
      <c r="X47" s="230"/>
      <c r="Y47" s="230"/>
      <c r="AI47" s="231"/>
      <c r="AJ47" s="231"/>
      <c r="AK47" s="231"/>
      <c r="AL47" s="231"/>
      <c r="AM47" s="231"/>
      <c r="AN47" s="231"/>
    </row>
    <row r="48" spans="9:40" x14ac:dyDescent="0.35">
      <c r="I48" s="240" t="s">
        <v>97</v>
      </c>
      <c r="J48" s="230" t="s">
        <v>9</v>
      </c>
      <c r="K48" s="230">
        <v>0.2</v>
      </c>
      <c r="L48" s="230">
        <v>0.25</v>
      </c>
      <c r="M48" s="230">
        <v>0.45</v>
      </c>
      <c r="N48" s="230">
        <v>0.55000000000000004</v>
      </c>
      <c r="O48" s="230">
        <v>0.75</v>
      </c>
      <c r="P48" s="230">
        <v>0.8</v>
      </c>
      <c r="Q48" s="230">
        <v>1</v>
      </c>
      <c r="R48" s="230"/>
      <c r="S48" s="230"/>
      <c r="T48" s="230"/>
      <c r="U48" s="230"/>
      <c r="V48" s="230"/>
      <c r="W48" s="230"/>
      <c r="X48" s="230"/>
      <c r="Y48" s="230"/>
      <c r="Z48" s="231"/>
      <c r="AA48" s="231"/>
      <c r="AB48" s="231"/>
      <c r="AC48" s="231"/>
      <c r="AD48" s="231"/>
      <c r="AE48" s="231"/>
      <c r="AF48" s="231"/>
      <c r="AG48" s="231"/>
      <c r="AH48" s="231"/>
      <c r="AI48" s="234"/>
      <c r="AJ48" s="234"/>
      <c r="AK48" s="234"/>
      <c r="AL48" s="234"/>
      <c r="AM48" s="234"/>
      <c r="AN48" s="234"/>
    </row>
    <row r="49" spans="9:40" x14ac:dyDescent="0.35">
      <c r="I49" s="240" t="s">
        <v>98</v>
      </c>
      <c r="J49" s="230" t="s">
        <v>9</v>
      </c>
      <c r="K49" s="230">
        <v>0.1</v>
      </c>
      <c r="L49" s="230">
        <v>0.2</v>
      </c>
      <c r="M49" s="230">
        <v>0.3</v>
      </c>
      <c r="N49" s="230">
        <v>0.4</v>
      </c>
      <c r="O49" s="230">
        <v>0.6</v>
      </c>
      <c r="P49" s="230">
        <v>0.8</v>
      </c>
      <c r="Q49" s="230">
        <v>1</v>
      </c>
      <c r="Z49" s="234"/>
      <c r="AA49" s="234"/>
      <c r="AB49" s="234"/>
      <c r="AC49" s="234"/>
      <c r="AD49" s="234"/>
      <c r="AE49" s="234"/>
      <c r="AF49" s="234"/>
      <c r="AG49" s="234"/>
      <c r="AH49" s="234"/>
      <c r="AI49" s="235"/>
      <c r="AJ49" s="235"/>
      <c r="AK49" s="235"/>
      <c r="AL49" s="235"/>
      <c r="AM49" s="235"/>
      <c r="AN49" s="235"/>
    </row>
    <row r="50" spans="9:40" x14ac:dyDescent="0.35">
      <c r="Z50" s="235"/>
      <c r="AA50" s="235"/>
      <c r="AB50" s="235"/>
      <c r="AC50" s="235"/>
      <c r="AD50" s="235"/>
      <c r="AE50" s="235"/>
      <c r="AF50" s="235"/>
      <c r="AG50" s="235"/>
      <c r="AH50" s="235"/>
      <c r="AI50" s="235"/>
      <c r="AJ50" s="235"/>
      <c r="AK50" s="235"/>
      <c r="AL50" s="235"/>
      <c r="AM50" s="235"/>
      <c r="AN50" s="235"/>
    </row>
    <row r="51" spans="9:40" x14ac:dyDescent="0.35">
      <c r="Z51" s="235"/>
      <c r="AA51" s="235"/>
      <c r="AB51" s="235"/>
      <c r="AC51" s="235"/>
      <c r="AD51" s="235"/>
      <c r="AE51" s="235"/>
      <c r="AF51" s="235"/>
      <c r="AG51" s="235"/>
      <c r="AH51" s="235"/>
      <c r="AI51" s="235"/>
      <c r="AJ51" s="235"/>
      <c r="AK51" s="235"/>
      <c r="AL51" s="235"/>
      <c r="AM51" s="235"/>
      <c r="AN51" s="235"/>
    </row>
    <row r="52" spans="9:40" x14ac:dyDescent="0.35">
      <c r="Z52" s="235"/>
      <c r="AA52" s="235"/>
      <c r="AB52" s="235"/>
      <c r="AC52" s="235"/>
      <c r="AD52" s="235"/>
      <c r="AE52" s="235"/>
      <c r="AF52" s="235"/>
      <c r="AG52" s="235"/>
      <c r="AH52" s="235"/>
      <c r="AI52" s="235"/>
      <c r="AJ52" s="235"/>
      <c r="AK52" s="235"/>
      <c r="AL52" s="235"/>
      <c r="AM52" s="235"/>
      <c r="AN52" s="235"/>
    </row>
    <row r="53" spans="9:40" x14ac:dyDescent="0.35">
      <c r="Z53" s="235"/>
      <c r="AA53" s="235"/>
      <c r="AB53" s="235"/>
      <c r="AC53" s="235"/>
      <c r="AD53" s="235"/>
      <c r="AE53" s="235"/>
      <c r="AF53" s="235"/>
      <c r="AG53" s="235"/>
      <c r="AH53" s="235"/>
    </row>
    <row r="57" spans="9:40" x14ac:dyDescent="0.35">
      <c r="AI57" s="231"/>
      <c r="AJ57" s="231"/>
      <c r="AK57" s="231"/>
      <c r="AL57" s="231"/>
      <c r="AM57" s="231"/>
      <c r="AN57" s="231"/>
    </row>
    <row r="58" spans="9:40" x14ac:dyDescent="0.35">
      <c r="Z58" s="231"/>
      <c r="AA58" s="231"/>
      <c r="AB58" s="231"/>
      <c r="AC58" s="231"/>
      <c r="AD58" s="231"/>
      <c r="AE58" s="231"/>
      <c r="AF58" s="231"/>
      <c r="AG58" s="231"/>
      <c r="AH58" s="231"/>
      <c r="AI58" s="234"/>
      <c r="AJ58" s="234"/>
      <c r="AK58" s="234"/>
      <c r="AL58" s="234"/>
      <c r="AM58" s="234"/>
      <c r="AN58" s="234"/>
    </row>
    <row r="59" spans="9:40" x14ac:dyDescent="0.35">
      <c r="Z59" s="234"/>
      <c r="AA59" s="234"/>
      <c r="AB59" s="234"/>
      <c r="AC59" s="234"/>
      <c r="AD59" s="234"/>
      <c r="AE59" s="234"/>
      <c r="AF59" s="234"/>
      <c r="AG59" s="234"/>
      <c r="AH59" s="234"/>
      <c r="AI59" s="235"/>
      <c r="AJ59" s="235"/>
      <c r="AK59" s="235"/>
      <c r="AL59" s="235"/>
      <c r="AM59" s="235"/>
      <c r="AN59" s="235"/>
    </row>
    <row r="60" spans="9:40" x14ac:dyDescent="0.35">
      <c r="Z60" s="235"/>
      <c r="AA60" s="235"/>
      <c r="AB60" s="235"/>
      <c r="AC60" s="235"/>
      <c r="AD60" s="235"/>
      <c r="AE60" s="235"/>
      <c r="AF60" s="235"/>
      <c r="AG60" s="235"/>
      <c r="AH60" s="235"/>
      <c r="AI60" s="235"/>
      <c r="AJ60" s="235"/>
      <c r="AK60" s="235"/>
      <c r="AL60" s="235"/>
      <c r="AM60" s="235"/>
      <c r="AN60" s="235"/>
    </row>
    <row r="61" spans="9:40" x14ac:dyDescent="0.35">
      <c r="Z61" s="235"/>
      <c r="AA61" s="235"/>
      <c r="AB61" s="235"/>
      <c r="AC61" s="235"/>
      <c r="AD61" s="235"/>
      <c r="AE61" s="235"/>
      <c r="AF61" s="235"/>
      <c r="AG61" s="235"/>
      <c r="AH61" s="235"/>
      <c r="AI61" s="235"/>
      <c r="AJ61" s="235"/>
      <c r="AK61" s="235"/>
      <c r="AL61" s="235"/>
      <c r="AM61" s="235"/>
      <c r="AN61" s="235"/>
    </row>
    <row r="62" spans="9:40" x14ac:dyDescent="0.35">
      <c r="Z62" s="235"/>
      <c r="AA62" s="235"/>
      <c r="AB62" s="235"/>
      <c r="AC62" s="235"/>
      <c r="AD62" s="235"/>
      <c r="AE62" s="235"/>
      <c r="AF62" s="235"/>
      <c r="AG62" s="235"/>
      <c r="AH62" s="235"/>
      <c r="AI62" s="235"/>
      <c r="AJ62" s="235"/>
      <c r="AK62" s="235"/>
      <c r="AL62" s="235"/>
      <c r="AM62" s="235"/>
      <c r="AN62" s="235"/>
    </row>
    <row r="63" spans="9:40" x14ac:dyDescent="0.35">
      <c r="Z63" s="235"/>
      <c r="AA63" s="235"/>
      <c r="AB63" s="235"/>
      <c r="AC63" s="235"/>
      <c r="AD63" s="235"/>
      <c r="AE63" s="235"/>
      <c r="AF63" s="235"/>
      <c r="AG63" s="235"/>
      <c r="AH63" s="235"/>
    </row>
    <row r="67" spans="26:40" x14ac:dyDescent="0.35">
      <c r="AI67" s="231"/>
      <c r="AJ67" s="231"/>
      <c r="AK67" s="231"/>
      <c r="AL67" s="231"/>
      <c r="AM67" s="231"/>
      <c r="AN67" s="231"/>
    </row>
    <row r="68" spans="26:40" x14ac:dyDescent="0.35">
      <c r="Z68" s="231"/>
      <c r="AA68" s="231"/>
      <c r="AB68" s="231"/>
      <c r="AC68" s="231"/>
      <c r="AD68" s="231"/>
      <c r="AE68" s="231"/>
      <c r="AF68" s="231"/>
      <c r="AG68" s="231"/>
      <c r="AH68" s="231"/>
      <c r="AI68" s="234"/>
      <c r="AJ68" s="234"/>
      <c r="AK68" s="234"/>
      <c r="AL68" s="234"/>
      <c r="AM68" s="234"/>
      <c r="AN68" s="234"/>
    </row>
    <row r="69" spans="26:40" x14ac:dyDescent="0.35">
      <c r="Z69" s="234"/>
      <c r="AA69" s="234"/>
      <c r="AB69" s="234"/>
      <c r="AC69" s="234"/>
      <c r="AD69" s="234"/>
      <c r="AE69" s="234"/>
      <c r="AF69" s="234"/>
      <c r="AG69" s="234"/>
      <c r="AH69" s="234"/>
      <c r="AI69" s="235"/>
      <c r="AJ69" s="235"/>
      <c r="AK69" s="235"/>
      <c r="AL69" s="235"/>
      <c r="AM69" s="235"/>
      <c r="AN69" s="235"/>
    </row>
    <row r="70" spans="26:40" x14ac:dyDescent="0.35">
      <c r="Z70" s="235"/>
      <c r="AA70" s="235"/>
      <c r="AB70" s="235"/>
      <c r="AC70" s="235"/>
      <c r="AD70" s="235"/>
      <c r="AE70" s="235"/>
      <c r="AF70" s="235"/>
      <c r="AG70" s="235"/>
      <c r="AH70" s="235"/>
      <c r="AI70" s="235"/>
      <c r="AJ70" s="235"/>
      <c r="AK70" s="235"/>
      <c r="AL70" s="235"/>
      <c r="AM70" s="235"/>
      <c r="AN70" s="235"/>
    </row>
    <row r="71" spans="26:40" x14ac:dyDescent="0.35">
      <c r="Z71" s="235"/>
      <c r="AA71" s="235"/>
      <c r="AB71" s="235"/>
      <c r="AC71" s="235"/>
      <c r="AD71" s="235"/>
      <c r="AE71" s="235"/>
      <c r="AF71" s="235"/>
      <c r="AG71" s="235"/>
      <c r="AH71" s="235"/>
      <c r="AI71" s="235"/>
      <c r="AJ71" s="235"/>
      <c r="AK71" s="235"/>
      <c r="AL71" s="235"/>
      <c r="AM71" s="235"/>
      <c r="AN71" s="235"/>
    </row>
    <row r="72" spans="26:40" x14ac:dyDescent="0.35">
      <c r="Z72" s="235"/>
      <c r="AA72" s="235"/>
      <c r="AB72" s="235"/>
      <c r="AC72" s="235"/>
      <c r="AD72" s="235"/>
      <c r="AE72" s="235"/>
      <c r="AF72" s="235"/>
      <c r="AG72" s="235"/>
      <c r="AH72" s="235"/>
      <c r="AI72" s="235"/>
      <c r="AJ72" s="235"/>
      <c r="AK72" s="235"/>
      <c r="AL72" s="235"/>
      <c r="AM72" s="235"/>
      <c r="AN72" s="235"/>
    </row>
    <row r="73" spans="26:40" x14ac:dyDescent="0.35">
      <c r="Z73" s="235"/>
      <c r="AA73" s="235"/>
      <c r="AB73" s="235"/>
      <c r="AC73" s="235"/>
      <c r="AD73" s="235"/>
      <c r="AE73" s="235"/>
      <c r="AF73" s="235"/>
      <c r="AG73" s="235"/>
      <c r="AH73" s="235"/>
    </row>
    <row r="77" spans="26:40" x14ac:dyDescent="0.35">
      <c r="AI77" s="231"/>
      <c r="AJ77" s="231"/>
      <c r="AK77" s="231"/>
      <c r="AL77" s="231"/>
      <c r="AM77" s="231"/>
      <c r="AN77" s="231"/>
    </row>
    <row r="78" spans="26:40" x14ac:dyDescent="0.35">
      <c r="Z78" s="231"/>
      <c r="AA78" s="231"/>
      <c r="AB78" s="231"/>
      <c r="AC78" s="231"/>
      <c r="AD78" s="231"/>
      <c r="AE78" s="231"/>
      <c r="AF78" s="231"/>
      <c r="AG78" s="231"/>
      <c r="AH78" s="231"/>
      <c r="AI78" s="234"/>
      <c r="AJ78" s="234"/>
      <c r="AK78" s="234"/>
      <c r="AL78" s="234"/>
      <c r="AM78" s="234"/>
      <c r="AN78" s="234"/>
    </row>
    <row r="79" spans="26:40" x14ac:dyDescent="0.35">
      <c r="Z79" s="234"/>
      <c r="AA79" s="234"/>
      <c r="AB79" s="234"/>
      <c r="AC79" s="234"/>
      <c r="AD79" s="234"/>
      <c r="AE79" s="234"/>
      <c r="AF79" s="234"/>
      <c r="AG79" s="234"/>
      <c r="AH79" s="234"/>
      <c r="AI79" s="235"/>
      <c r="AJ79" s="235"/>
      <c r="AK79" s="235"/>
      <c r="AL79" s="235"/>
      <c r="AM79" s="235"/>
      <c r="AN79" s="235"/>
    </row>
    <row r="80" spans="26:40" x14ac:dyDescent="0.35">
      <c r="Z80" s="235"/>
      <c r="AA80" s="235"/>
      <c r="AB80" s="235"/>
      <c r="AC80" s="235"/>
      <c r="AD80" s="235"/>
      <c r="AE80" s="235"/>
      <c r="AF80" s="235"/>
      <c r="AG80" s="235"/>
      <c r="AH80" s="235"/>
      <c r="AI80" s="235"/>
      <c r="AJ80" s="235"/>
      <c r="AK80" s="235"/>
      <c r="AL80" s="235"/>
      <c r="AM80" s="235"/>
      <c r="AN80" s="235"/>
    </row>
    <row r="81" spans="26:40" x14ac:dyDescent="0.35">
      <c r="Z81" s="235"/>
      <c r="AA81" s="235"/>
      <c r="AB81" s="235"/>
      <c r="AC81" s="235"/>
      <c r="AD81" s="235"/>
      <c r="AE81" s="235"/>
      <c r="AF81" s="235"/>
      <c r="AG81" s="235"/>
      <c r="AH81" s="235"/>
      <c r="AI81" s="235"/>
      <c r="AJ81" s="235"/>
      <c r="AK81" s="235"/>
      <c r="AL81" s="235"/>
      <c r="AM81" s="235"/>
      <c r="AN81" s="235"/>
    </row>
    <row r="82" spans="26:40" x14ac:dyDescent="0.35">
      <c r="Z82" s="235"/>
      <c r="AA82" s="235"/>
      <c r="AB82" s="235"/>
      <c r="AC82" s="235"/>
      <c r="AD82" s="235"/>
      <c r="AE82" s="235"/>
      <c r="AF82" s="235"/>
      <c r="AG82" s="235"/>
      <c r="AH82" s="235"/>
      <c r="AI82" s="235"/>
      <c r="AJ82" s="235"/>
      <c r="AK82" s="235"/>
      <c r="AL82" s="235"/>
      <c r="AM82" s="235"/>
      <c r="AN82" s="235"/>
    </row>
    <row r="83" spans="26:40" x14ac:dyDescent="0.35">
      <c r="Z83" s="235"/>
      <c r="AA83" s="235"/>
      <c r="AB83" s="235"/>
      <c r="AC83" s="235"/>
      <c r="AD83" s="235"/>
      <c r="AE83" s="235"/>
      <c r="AF83" s="235"/>
      <c r="AG83" s="235"/>
      <c r="AH83" s="235"/>
    </row>
    <row r="87" spans="26:40" x14ac:dyDescent="0.35">
      <c r="AI87" s="231"/>
      <c r="AJ87" s="231"/>
      <c r="AK87" s="231"/>
      <c r="AL87" s="231"/>
      <c r="AM87" s="231"/>
      <c r="AN87" s="231"/>
    </row>
    <row r="88" spans="26:40" x14ac:dyDescent="0.35">
      <c r="Z88" s="231"/>
      <c r="AA88" s="231"/>
      <c r="AB88" s="231"/>
      <c r="AC88" s="231"/>
      <c r="AD88" s="231"/>
      <c r="AE88" s="231"/>
      <c r="AF88" s="231"/>
      <c r="AG88" s="231"/>
      <c r="AH88" s="231"/>
      <c r="AI88" s="234"/>
      <c r="AJ88" s="234"/>
      <c r="AK88" s="234"/>
      <c r="AL88" s="234"/>
      <c r="AM88" s="234"/>
      <c r="AN88" s="234"/>
    </row>
    <row r="89" spans="26:40" x14ac:dyDescent="0.35">
      <c r="AI89" s="235"/>
      <c r="AJ89" s="235"/>
      <c r="AK89" s="235"/>
      <c r="AL89" s="235"/>
      <c r="AM89" s="235"/>
      <c r="AN89" s="235"/>
    </row>
    <row r="90" spans="26:40" x14ac:dyDescent="0.35">
      <c r="Z90" s="230"/>
      <c r="AA90" s="230"/>
      <c r="AB90" s="230"/>
      <c r="AC90" s="230"/>
      <c r="AD90" s="230"/>
      <c r="AE90" s="230"/>
      <c r="AF90" s="230"/>
      <c r="AG90" s="230"/>
      <c r="AH90" s="230"/>
      <c r="AI90" s="235"/>
      <c r="AJ90" s="235"/>
      <c r="AK90" s="235"/>
      <c r="AL90" s="235"/>
      <c r="AM90" s="235"/>
      <c r="AN90" s="235"/>
    </row>
    <row r="91" spans="26:40" x14ac:dyDescent="0.35">
      <c r="Z91" s="230"/>
      <c r="AA91" s="230"/>
      <c r="AB91" s="230"/>
      <c r="AC91" s="230"/>
      <c r="AD91" s="230"/>
      <c r="AE91" s="230"/>
      <c r="AF91" s="230"/>
      <c r="AG91" s="230"/>
      <c r="AH91" s="230"/>
      <c r="AI91" s="235"/>
      <c r="AJ91" s="235"/>
      <c r="AK91" s="235"/>
      <c r="AL91" s="235"/>
      <c r="AM91" s="235"/>
      <c r="AN91" s="235"/>
    </row>
    <row r="92" spans="26:40" x14ac:dyDescent="0.35">
      <c r="Z92" s="230"/>
      <c r="AA92" s="230"/>
      <c r="AB92" s="230"/>
      <c r="AC92" s="230"/>
      <c r="AD92" s="230"/>
      <c r="AE92" s="230"/>
      <c r="AF92" s="230"/>
      <c r="AG92" s="230"/>
      <c r="AH92" s="230"/>
      <c r="AI92" s="235"/>
      <c r="AJ92" s="235"/>
      <c r="AK92" s="235"/>
      <c r="AL92" s="235"/>
      <c r="AM92" s="235"/>
      <c r="AN92" s="235"/>
    </row>
    <row r="96" spans="26:40" x14ac:dyDescent="0.35">
      <c r="Z96" s="231"/>
      <c r="AA96" s="231"/>
      <c r="AB96" s="231"/>
      <c r="AC96" s="231"/>
      <c r="AD96" s="231"/>
      <c r="AE96" s="231"/>
      <c r="AF96" s="231"/>
      <c r="AG96" s="231"/>
      <c r="AH96" s="231"/>
    </row>
    <row r="97" spans="26:40" x14ac:dyDescent="0.35">
      <c r="AI97" s="231"/>
      <c r="AJ97" s="231"/>
      <c r="AK97" s="231"/>
      <c r="AL97" s="231"/>
      <c r="AM97" s="231"/>
      <c r="AN97" s="231"/>
    </row>
    <row r="98" spans="26:40" x14ac:dyDescent="0.35">
      <c r="Z98" s="230"/>
      <c r="AA98" s="230"/>
      <c r="AB98" s="230"/>
      <c r="AC98" s="230"/>
      <c r="AD98" s="230"/>
      <c r="AE98" s="230"/>
      <c r="AF98" s="230"/>
      <c r="AG98" s="230"/>
      <c r="AH98" s="230"/>
    </row>
    <row r="99" spans="26:40" x14ac:dyDescent="0.35">
      <c r="Z99" s="230"/>
      <c r="AA99" s="230"/>
      <c r="AB99" s="230"/>
      <c r="AC99" s="230"/>
      <c r="AD99" s="230"/>
      <c r="AE99" s="230"/>
      <c r="AF99" s="230"/>
      <c r="AG99" s="230"/>
      <c r="AH99" s="230"/>
      <c r="AI99" s="230"/>
      <c r="AJ99" s="230"/>
      <c r="AK99" s="230"/>
      <c r="AL99" s="230"/>
      <c r="AM99" s="230"/>
      <c r="AN99" s="230"/>
    </row>
    <row r="100" spans="26:40" x14ac:dyDescent="0.35">
      <c r="Z100" s="230"/>
      <c r="AA100" s="230"/>
      <c r="AB100" s="230"/>
      <c r="AC100" s="230"/>
      <c r="AD100" s="230"/>
      <c r="AE100" s="230"/>
      <c r="AF100" s="230"/>
      <c r="AG100" s="230"/>
      <c r="AH100" s="230"/>
      <c r="AI100" s="230"/>
      <c r="AJ100" s="230"/>
      <c r="AK100" s="230"/>
      <c r="AL100" s="230"/>
      <c r="AM100" s="230"/>
      <c r="AN100" s="230"/>
    </row>
    <row r="101" spans="26:40" x14ac:dyDescent="0.35">
      <c r="AI101" s="230"/>
      <c r="AJ101" s="230"/>
      <c r="AK101" s="230"/>
      <c r="AL101" s="230"/>
      <c r="AM101" s="230"/>
      <c r="AN101" s="230"/>
    </row>
    <row r="105" spans="26:40" x14ac:dyDescent="0.35">
      <c r="AI105" s="231"/>
      <c r="AJ105" s="231"/>
      <c r="AK105" s="231"/>
      <c r="AL105" s="231"/>
      <c r="AM105" s="231"/>
      <c r="AN105" s="231"/>
    </row>
    <row r="107" spans="26:40" x14ac:dyDescent="0.35">
      <c r="AI107" s="230"/>
      <c r="AJ107" s="230"/>
      <c r="AK107" s="230"/>
      <c r="AL107" s="230"/>
      <c r="AM107" s="230"/>
      <c r="AN107" s="230"/>
    </row>
    <row r="108" spans="26:40" x14ac:dyDescent="0.35">
      <c r="AI108" s="230"/>
      <c r="AJ108" s="230"/>
      <c r="AK108" s="230"/>
      <c r="AL108" s="230"/>
      <c r="AM108" s="230"/>
      <c r="AN108" s="230"/>
    </row>
    <row r="109" spans="26:40" x14ac:dyDescent="0.35">
      <c r="AI109" s="230"/>
      <c r="AJ109" s="230"/>
      <c r="AK109" s="230"/>
      <c r="AL109" s="230"/>
      <c r="AM109" s="230"/>
      <c r="AN109" s="230"/>
    </row>
  </sheetData>
  <sheetProtection algorithmName="SHA-512" hashValue="Qw521EQZR5zJjlRRwhXeRD0/lXUH9lwZv3ktdzdqa0nVMckpjji4+8NQnEz8TdBy/SUE65erRsBWkvCnze9Y6Q==" saltValue="4toBQJokfSco+BujtdVVng==" spinCount="100000" sheet="1" objects="1" scenarios="1" selectLockedCells="1" selectUnlockedCells="1"/>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E4A92-68CB-422B-AA34-7D8D8A979EC1}">
  <sheetPr>
    <pageSetUpPr fitToPage="1"/>
  </sheetPr>
  <dimension ref="B1:BF762"/>
  <sheetViews>
    <sheetView showGridLines="0" zoomScale="85" zoomScaleNormal="85" workbookViewId="0">
      <selection activeCell="P12" sqref="P12"/>
    </sheetView>
  </sheetViews>
  <sheetFormatPr defaultColWidth="9.1796875" defaultRowHeight="15.5" x14ac:dyDescent="0.35"/>
  <cols>
    <col min="1" max="1" width="1.81640625" style="3" customWidth="1"/>
    <col min="2" max="3" width="17.81640625" style="3" customWidth="1"/>
    <col min="4" max="4" width="11.26953125" style="2" bestFit="1" customWidth="1"/>
    <col min="5" max="9" width="3" style="2" hidden="1" customWidth="1"/>
    <col min="10" max="13" width="3" style="2" customWidth="1"/>
    <col min="14" max="14" width="3.1796875" style="107" customWidth="1"/>
    <col min="15" max="15" width="3.1796875" style="2" customWidth="1"/>
    <col min="16" max="16" width="12.1796875" style="7" customWidth="1"/>
    <col min="17" max="17" width="12.1796875" style="246" customWidth="1"/>
    <col min="18" max="18" width="12.1796875" style="7" customWidth="1"/>
    <col min="19" max="19" width="8.453125" style="7" bestFit="1" customWidth="1"/>
    <col min="20" max="22" width="2.1796875" style="7" bestFit="1" customWidth="1"/>
    <col min="23" max="23" width="2.1796875" style="3" bestFit="1" customWidth="1"/>
    <col min="24" max="26" width="3" style="3" customWidth="1"/>
    <col min="27" max="27" width="3.1796875" style="112" customWidth="1"/>
    <col min="28" max="28" width="12.1796875" style="7" customWidth="1"/>
    <col min="29" max="29" width="11.26953125" style="7" bestFit="1" customWidth="1"/>
    <col min="30" max="30" width="12.1796875" style="7" customWidth="1"/>
    <col min="31" max="31" width="8.453125" style="7" bestFit="1" customWidth="1"/>
    <col min="32" max="34" width="3" style="7" customWidth="1"/>
    <col min="35" max="38" width="3" style="3" customWidth="1"/>
    <col min="39" max="39" width="3.1796875" style="112" customWidth="1"/>
    <col min="40" max="41" width="12.1796875" style="7" customWidth="1"/>
    <col min="42" max="42" width="12.1796875" style="3" customWidth="1"/>
    <col min="43" max="43" width="7.54296875" style="213" bestFit="1" customWidth="1"/>
    <col min="44" max="45" width="3" style="213" customWidth="1"/>
    <col min="46" max="48" width="3" style="3" customWidth="1"/>
    <col min="49" max="49" width="3" style="112" customWidth="1"/>
    <col min="50" max="50" width="12.1796875" style="3" customWidth="1"/>
    <col min="51" max="51" width="6.1796875" style="213" bestFit="1" customWidth="1"/>
    <col min="52" max="53" width="3" style="213" customWidth="1"/>
    <col min="54" max="56" width="3" style="3" customWidth="1"/>
    <col min="57" max="57" width="3.1796875" style="112" customWidth="1"/>
    <col min="58" max="16384" width="9.1796875" style="3"/>
  </cols>
  <sheetData>
    <row r="1" spans="2:58" s="134" customFormat="1" ht="39.75" customHeight="1" thickBot="1" x14ac:dyDescent="0.4">
      <c r="D1" s="179" t="s">
        <v>31</v>
      </c>
      <c r="E1" s="204"/>
      <c r="F1" s="205"/>
      <c r="G1" s="205"/>
      <c r="H1" s="206"/>
      <c r="I1" s="178"/>
      <c r="J1" s="178"/>
      <c r="K1" s="35">
        <v>0.04</v>
      </c>
      <c r="L1" s="26">
        <v>0.08</v>
      </c>
      <c r="M1" s="26">
        <v>0.16</v>
      </c>
      <c r="N1" s="36">
        <v>0.32</v>
      </c>
      <c r="O1" s="136"/>
      <c r="P1" s="136"/>
      <c r="Q1" s="244"/>
      <c r="R1" s="136"/>
      <c r="S1" s="179" t="s">
        <v>33</v>
      </c>
      <c r="T1" s="204"/>
      <c r="U1" s="205"/>
      <c r="V1" s="205"/>
      <c r="W1" s="206"/>
      <c r="X1" s="35">
        <v>1</v>
      </c>
      <c r="Y1" s="26">
        <v>1.5</v>
      </c>
      <c r="Z1" s="26">
        <v>2</v>
      </c>
      <c r="AA1" s="36">
        <v>5.5</v>
      </c>
      <c r="AB1" s="136"/>
      <c r="AD1" s="136"/>
      <c r="AE1" s="179" t="s">
        <v>34</v>
      </c>
      <c r="AF1" s="204"/>
      <c r="AG1" s="205"/>
      <c r="AH1" s="205"/>
      <c r="AI1" s="206"/>
      <c r="AJ1" s="35">
        <v>1</v>
      </c>
      <c r="AK1" s="26">
        <v>1.5</v>
      </c>
      <c r="AL1" s="26">
        <v>2</v>
      </c>
      <c r="AM1" s="36">
        <v>5.5</v>
      </c>
      <c r="AN1" s="136"/>
      <c r="AO1" s="136"/>
      <c r="AP1" s="136"/>
      <c r="AQ1" s="183" t="s">
        <v>35</v>
      </c>
      <c r="AR1" s="207"/>
      <c r="AS1" s="208"/>
      <c r="AT1" s="209"/>
      <c r="AU1" s="35">
        <v>0.2</v>
      </c>
      <c r="AV1" s="26">
        <v>0.25</v>
      </c>
      <c r="AW1" s="36">
        <v>0.55000000000000004</v>
      </c>
      <c r="AX1" s="136"/>
      <c r="BF1" s="136"/>
    </row>
    <row r="2" spans="2:58" s="134" customFormat="1" ht="16" thickBot="1" x14ac:dyDescent="0.4">
      <c r="D2" s="195"/>
      <c r="E2" s="196"/>
      <c r="F2" s="196"/>
      <c r="G2" s="196"/>
      <c r="H2" s="196"/>
      <c r="I2" s="241"/>
      <c r="J2" s="241"/>
      <c r="K2" s="197"/>
      <c r="L2" s="175"/>
      <c r="M2" s="175"/>
      <c r="N2" s="198"/>
      <c r="O2" s="136"/>
      <c r="P2" s="136"/>
      <c r="Q2" s="244"/>
      <c r="R2" s="136"/>
      <c r="S2" s="195"/>
      <c r="T2" s="196"/>
      <c r="U2" s="196"/>
      <c r="V2" s="196"/>
      <c r="W2" s="196"/>
      <c r="X2" s="199"/>
      <c r="Y2" s="200"/>
      <c r="Z2" s="200"/>
      <c r="AA2" s="201"/>
      <c r="AB2" s="136"/>
      <c r="AD2" s="136"/>
      <c r="AE2" s="195"/>
      <c r="AF2" s="196"/>
      <c r="AG2" s="196"/>
      <c r="AH2" s="196"/>
      <c r="AI2" s="196"/>
      <c r="AJ2" s="199"/>
      <c r="AK2" s="200"/>
      <c r="AL2" s="200"/>
      <c r="AM2" s="201"/>
      <c r="AN2" s="136"/>
      <c r="AO2" s="136"/>
      <c r="AP2" s="136"/>
      <c r="AQ2" s="202"/>
      <c r="AR2" s="203"/>
      <c r="AS2" s="203"/>
      <c r="AT2" s="203"/>
      <c r="AU2" s="199"/>
      <c r="AV2" s="200"/>
      <c r="AW2" s="201"/>
      <c r="AX2" s="136"/>
      <c r="BF2" s="136"/>
    </row>
    <row r="3" spans="2:58" ht="30" customHeight="1" thickBot="1" x14ac:dyDescent="0.4">
      <c r="B3" s="3" t="s">
        <v>99</v>
      </c>
      <c r="C3" s="3" t="str">
        <f>B3&amp;D3</f>
        <v>XT2LS/I0.4</v>
      </c>
      <c r="D3" s="180">
        <v>0.4</v>
      </c>
      <c r="E3" s="210">
        <v>0</v>
      </c>
      <c r="F3" s="210">
        <v>0</v>
      </c>
      <c r="G3" s="210">
        <v>0</v>
      </c>
      <c r="H3" s="210">
        <v>0</v>
      </c>
      <c r="I3" s="210"/>
      <c r="J3" s="210" t="s">
        <v>51</v>
      </c>
      <c r="K3" s="190" t="str">
        <f t="shared" ref="K3:K34" si="0">IF(E3=0,"■□",IF(E3=1,"□■","□□"))</f>
        <v>■□</v>
      </c>
      <c r="L3" s="191" t="str">
        <f t="shared" ref="L3:L34" si="1">IF(F3=0,"■□",IF(F3=1,"□■","□□"))</f>
        <v>■□</v>
      </c>
      <c r="M3" s="191" t="str">
        <f t="shared" ref="M3:M34" si="2">IF(G3=0,"■□",IF(G3=1,"□■","□□"))</f>
        <v>■□</v>
      </c>
      <c r="N3" s="192" t="str">
        <f t="shared" ref="N3:N34" si="3">IF(H3=0,"■□",IF(H3=1,"□■","□□"))</f>
        <v>■□</v>
      </c>
      <c r="O3" s="176" t="s">
        <v>51</v>
      </c>
      <c r="P3" s="176"/>
      <c r="Q3" s="245" t="s">
        <v>99</v>
      </c>
      <c r="R3" s="176" t="str">
        <f>Q3&amp;S3</f>
        <v>XT2LS/IOFF</v>
      </c>
      <c r="S3" s="180" t="s">
        <v>9</v>
      </c>
      <c r="T3" s="210">
        <v>0</v>
      </c>
      <c r="U3" s="210">
        <v>0</v>
      </c>
      <c r="V3" s="210">
        <v>0</v>
      </c>
      <c r="W3" s="210">
        <v>0</v>
      </c>
      <c r="X3" s="190" t="str">
        <f t="shared" ref="X3:X18" si="4">IF(T3=0,"■□",IF(T3=1,"□■","□□"))</f>
        <v>■□</v>
      </c>
      <c r="Y3" s="191" t="str">
        <f t="shared" ref="Y3:Y18" si="5">IF(U3=0,"■□",IF(U3=1,"□■","□□"))</f>
        <v>■□</v>
      </c>
      <c r="Z3" s="191" t="str">
        <f t="shared" ref="Z3:Z18" si="6">IF(V3=0,"■□",IF(V3=1,"□■","□□"))</f>
        <v>■□</v>
      </c>
      <c r="AA3" s="192" t="str">
        <f t="shared" ref="AA3:AA18" si="7">IF(W3=0,"■□",IF(W3=1,"□■","□□"))</f>
        <v>■□</v>
      </c>
      <c r="AB3" s="176"/>
      <c r="AC3" s="7" t="s">
        <v>99</v>
      </c>
      <c r="AD3" s="176" t="str">
        <f>AC3&amp;AE3</f>
        <v>XT2LS/IOFF</v>
      </c>
      <c r="AE3" s="180" t="s">
        <v>9</v>
      </c>
      <c r="AF3" s="210">
        <v>0</v>
      </c>
      <c r="AG3" s="210">
        <v>0</v>
      </c>
      <c r="AH3" s="210">
        <v>0</v>
      </c>
      <c r="AI3" s="210">
        <v>0</v>
      </c>
      <c r="AJ3" s="190" t="str">
        <f t="shared" ref="AJ3:AJ18" si="8">IF(AF3=0,"■□",IF(AF3=1,"□■","□□"))</f>
        <v>■□</v>
      </c>
      <c r="AK3" s="191" t="str">
        <f t="shared" ref="AK3:AK18" si="9">IF(AG3=0,"■□",IF(AG3=1,"□■","□□"))</f>
        <v>■□</v>
      </c>
      <c r="AL3" s="191" t="str">
        <f t="shared" ref="AL3:AL18" si="10">IF(AH3=0,"■□",IF(AH3=1,"□■","□□"))</f>
        <v>■□</v>
      </c>
      <c r="AM3" s="192" t="str">
        <f t="shared" ref="AM3:AM18" si="11">IF(AI3=0,"■□",IF(AI3=1,"□■","□□"))</f>
        <v>■□</v>
      </c>
      <c r="AN3" s="177"/>
      <c r="AO3" s="177" t="s">
        <v>109</v>
      </c>
      <c r="AP3" s="177" t="str">
        <f>AO3&amp;AQ3</f>
        <v>XT2LSIGOFF</v>
      </c>
      <c r="AQ3" s="184" t="s">
        <v>9</v>
      </c>
      <c r="AR3" s="210">
        <v>0</v>
      </c>
      <c r="AS3" s="210">
        <v>0</v>
      </c>
      <c r="AT3" s="210">
        <v>0</v>
      </c>
      <c r="AU3" s="190" t="str">
        <f t="shared" ref="AU3:AU10" si="12">IF(AR3=0,"■□",IF(AR3=1,"□■","□□"))</f>
        <v>■□</v>
      </c>
      <c r="AV3" s="191" t="str">
        <f t="shared" ref="AV3:AV10" si="13">IF(AS3=0,"■□",IF(AS3=1,"□■","□□"))</f>
        <v>■□</v>
      </c>
      <c r="AW3" s="192" t="str">
        <f>IF(AT3=0,"■□",IF(AT3=1,"□■","□□"))</f>
        <v>■□</v>
      </c>
      <c r="AX3" s="107"/>
      <c r="BF3" s="107"/>
    </row>
    <row r="4" spans="2:58" ht="30" customHeight="1" thickBot="1" x14ac:dyDescent="0.4">
      <c r="B4" s="3" t="s">
        <v>99</v>
      </c>
      <c r="C4" s="3" t="str">
        <f t="shared" ref="C4:C66" si="14">B4&amp;D4</f>
        <v>XT2LS/I0.44</v>
      </c>
      <c r="D4" s="181">
        <v>0.44</v>
      </c>
      <c r="E4" s="211">
        <v>1</v>
      </c>
      <c r="F4" s="211">
        <v>0</v>
      </c>
      <c r="G4" s="211">
        <v>0</v>
      </c>
      <c r="H4" s="211">
        <v>0</v>
      </c>
      <c r="I4" s="211"/>
      <c r="J4" s="210" t="s">
        <v>51</v>
      </c>
      <c r="K4" s="193" t="str">
        <f t="shared" si="0"/>
        <v>□■</v>
      </c>
      <c r="L4" s="189" t="str">
        <f t="shared" si="1"/>
        <v>■□</v>
      </c>
      <c r="M4" s="189" t="str">
        <f t="shared" si="2"/>
        <v>■□</v>
      </c>
      <c r="N4" s="194" t="str">
        <f t="shared" si="3"/>
        <v>■□</v>
      </c>
      <c r="O4" s="176" t="s">
        <v>51</v>
      </c>
      <c r="P4" s="176"/>
      <c r="Q4" s="245" t="s">
        <v>99</v>
      </c>
      <c r="R4" s="176" t="str">
        <f t="shared" ref="R4:R67" si="15">Q4&amp;S4</f>
        <v>XT2LS/I1</v>
      </c>
      <c r="S4" s="181">
        <v>1</v>
      </c>
      <c r="T4" s="211">
        <v>1</v>
      </c>
      <c r="U4" s="211">
        <v>0</v>
      </c>
      <c r="V4" s="211">
        <v>0</v>
      </c>
      <c r="W4" s="211">
        <v>0</v>
      </c>
      <c r="X4" s="193" t="str">
        <f t="shared" si="4"/>
        <v>□■</v>
      </c>
      <c r="Y4" s="189" t="str">
        <f t="shared" si="5"/>
        <v>■□</v>
      </c>
      <c r="Z4" s="189" t="str">
        <f t="shared" si="6"/>
        <v>■□</v>
      </c>
      <c r="AA4" s="194" t="str">
        <f t="shared" si="7"/>
        <v>■□</v>
      </c>
      <c r="AB4" s="176"/>
      <c r="AC4" s="7" t="s">
        <v>99</v>
      </c>
      <c r="AD4" s="176" t="str">
        <f t="shared" ref="AD4:AD67" si="16">AC4&amp;AE4</f>
        <v>XT2LS/I1</v>
      </c>
      <c r="AE4" s="181">
        <v>1</v>
      </c>
      <c r="AF4" s="211">
        <v>1</v>
      </c>
      <c r="AG4" s="211">
        <v>0</v>
      </c>
      <c r="AH4" s="211">
        <v>0</v>
      </c>
      <c r="AI4" s="211">
        <v>0</v>
      </c>
      <c r="AJ4" s="193" t="str">
        <f t="shared" si="8"/>
        <v>□■</v>
      </c>
      <c r="AK4" s="189" t="str">
        <f t="shared" si="9"/>
        <v>■□</v>
      </c>
      <c r="AL4" s="189" t="str">
        <f t="shared" si="10"/>
        <v>■□</v>
      </c>
      <c r="AM4" s="194" t="str">
        <f t="shared" si="11"/>
        <v>■□</v>
      </c>
      <c r="AN4" s="177"/>
      <c r="AO4" s="177" t="s">
        <v>109</v>
      </c>
      <c r="AP4" s="177" t="str">
        <f t="shared" ref="AP4:AP44" si="17">AO4&amp;AQ4</f>
        <v>XT2LSIG0.2</v>
      </c>
      <c r="AQ4" s="185">
        <v>0.2</v>
      </c>
      <c r="AR4" s="211">
        <v>1</v>
      </c>
      <c r="AS4" s="211">
        <v>0</v>
      </c>
      <c r="AT4" s="211">
        <v>0</v>
      </c>
      <c r="AU4" s="193" t="str">
        <f t="shared" si="12"/>
        <v>□■</v>
      </c>
      <c r="AV4" s="189" t="str">
        <f t="shared" si="13"/>
        <v>■□</v>
      </c>
      <c r="AW4" s="194" t="str">
        <f t="shared" ref="AW4:AW10" si="18">IF(AT4=0,"■□",IF(AT4=1,"□■","□□"))</f>
        <v>■□</v>
      </c>
      <c r="AX4" s="107"/>
      <c r="BF4" s="107"/>
    </row>
    <row r="5" spans="2:58" ht="30" customHeight="1" thickBot="1" x14ac:dyDescent="0.4">
      <c r="B5" s="3" t="s">
        <v>99</v>
      </c>
      <c r="C5" s="3" t="str">
        <f t="shared" si="14"/>
        <v>XT2LS/I0.48</v>
      </c>
      <c r="D5" s="181">
        <v>0.48000000000000004</v>
      </c>
      <c r="E5" s="211">
        <v>0</v>
      </c>
      <c r="F5" s="211">
        <v>1</v>
      </c>
      <c r="G5" s="211">
        <v>0</v>
      </c>
      <c r="H5" s="211">
        <v>0</v>
      </c>
      <c r="I5" s="211"/>
      <c r="J5" s="210" t="s">
        <v>51</v>
      </c>
      <c r="K5" s="193" t="str">
        <f t="shared" si="0"/>
        <v>■□</v>
      </c>
      <c r="L5" s="189" t="str">
        <f t="shared" si="1"/>
        <v>□■</v>
      </c>
      <c r="M5" s="189" t="str">
        <f t="shared" si="2"/>
        <v>■□</v>
      </c>
      <c r="N5" s="194" t="str">
        <f t="shared" si="3"/>
        <v>■□</v>
      </c>
      <c r="O5" s="176" t="s">
        <v>51</v>
      </c>
      <c r="P5" s="176"/>
      <c r="Q5" s="245" t="s">
        <v>99</v>
      </c>
      <c r="R5" s="176" t="str">
        <f t="shared" si="15"/>
        <v>XT2LS/I1.5</v>
      </c>
      <c r="S5" s="181">
        <v>1.5</v>
      </c>
      <c r="T5" s="211">
        <v>0</v>
      </c>
      <c r="U5" s="211">
        <v>1</v>
      </c>
      <c r="V5" s="211">
        <v>0</v>
      </c>
      <c r="W5" s="211">
        <v>0</v>
      </c>
      <c r="X5" s="193" t="str">
        <f t="shared" si="4"/>
        <v>■□</v>
      </c>
      <c r="Y5" s="189" t="str">
        <f t="shared" si="5"/>
        <v>□■</v>
      </c>
      <c r="Z5" s="189" t="str">
        <f t="shared" si="6"/>
        <v>■□</v>
      </c>
      <c r="AA5" s="194" t="str">
        <f t="shared" si="7"/>
        <v>■□</v>
      </c>
      <c r="AB5" s="176"/>
      <c r="AC5" s="7" t="s">
        <v>99</v>
      </c>
      <c r="AD5" s="176" t="str">
        <f t="shared" si="16"/>
        <v>XT2LS/I1.5</v>
      </c>
      <c r="AE5" s="181">
        <v>1.5</v>
      </c>
      <c r="AF5" s="211">
        <v>0</v>
      </c>
      <c r="AG5" s="211">
        <v>1</v>
      </c>
      <c r="AH5" s="211">
        <v>0</v>
      </c>
      <c r="AI5" s="211">
        <v>0</v>
      </c>
      <c r="AJ5" s="193" t="str">
        <f t="shared" si="8"/>
        <v>■□</v>
      </c>
      <c r="AK5" s="189" t="str">
        <f t="shared" si="9"/>
        <v>□■</v>
      </c>
      <c r="AL5" s="189" t="str">
        <f t="shared" si="10"/>
        <v>■□</v>
      </c>
      <c r="AM5" s="194" t="str">
        <f t="shared" si="11"/>
        <v>■□</v>
      </c>
      <c r="AN5" s="177"/>
      <c r="AO5" s="177" t="s">
        <v>109</v>
      </c>
      <c r="AP5" s="177" t="str">
        <f t="shared" si="17"/>
        <v>XT2LSIG0.25</v>
      </c>
      <c r="AQ5" s="185">
        <v>0.25</v>
      </c>
      <c r="AR5" s="211">
        <v>0</v>
      </c>
      <c r="AS5" s="211">
        <v>1</v>
      </c>
      <c r="AT5" s="211">
        <v>0</v>
      </c>
      <c r="AU5" s="193" t="str">
        <f t="shared" si="12"/>
        <v>■□</v>
      </c>
      <c r="AV5" s="189" t="str">
        <f t="shared" si="13"/>
        <v>□■</v>
      </c>
      <c r="AW5" s="194" t="str">
        <f t="shared" si="18"/>
        <v>■□</v>
      </c>
      <c r="AX5" s="107"/>
      <c r="BF5" s="107"/>
    </row>
    <row r="6" spans="2:58" ht="30" customHeight="1" thickBot="1" x14ac:dyDescent="0.4">
      <c r="B6" s="3" t="s">
        <v>99</v>
      </c>
      <c r="C6" s="3" t="str">
        <f t="shared" si="14"/>
        <v>XT2LS/I0.52</v>
      </c>
      <c r="D6" s="181">
        <v>0.52</v>
      </c>
      <c r="E6" s="211">
        <v>1</v>
      </c>
      <c r="F6" s="211">
        <v>1</v>
      </c>
      <c r="G6" s="211">
        <v>0</v>
      </c>
      <c r="H6" s="211">
        <v>0</v>
      </c>
      <c r="I6" s="211"/>
      <c r="J6" s="210" t="s">
        <v>51</v>
      </c>
      <c r="K6" s="193" t="str">
        <f t="shared" si="0"/>
        <v>□■</v>
      </c>
      <c r="L6" s="189" t="str">
        <f t="shared" si="1"/>
        <v>□■</v>
      </c>
      <c r="M6" s="189" t="str">
        <f t="shared" si="2"/>
        <v>■□</v>
      </c>
      <c r="N6" s="194" t="str">
        <f t="shared" si="3"/>
        <v>■□</v>
      </c>
      <c r="O6" s="176" t="s">
        <v>51</v>
      </c>
      <c r="P6" s="176"/>
      <c r="Q6" s="245" t="s">
        <v>99</v>
      </c>
      <c r="R6" s="176" t="str">
        <f t="shared" si="15"/>
        <v>XT2LS/I2</v>
      </c>
      <c r="S6" s="181">
        <v>2</v>
      </c>
      <c r="T6" s="211">
        <v>0</v>
      </c>
      <c r="U6" s="211">
        <v>0</v>
      </c>
      <c r="V6" s="211">
        <v>1</v>
      </c>
      <c r="W6" s="211">
        <v>0</v>
      </c>
      <c r="X6" s="193" t="str">
        <f t="shared" si="4"/>
        <v>■□</v>
      </c>
      <c r="Y6" s="189" t="str">
        <f t="shared" si="5"/>
        <v>■□</v>
      </c>
      <c r="Z6" s="189" t="str">
        <f t="shared" si="6"/>
        <v>□■</v>
      </c>
      <c r="AA6" s="194" t="str">
        <f t="shared" si="7"/>
        <v>■□</v>
      </c>
      <c r="AB6" s="176"/>
      <c r="AC6" s="7" t="s">
        <v>99</v>
      </c>
      <c r="AD6" s="176" t="str">
        <f t="shared" si="16"/>
        <v>XT2LS/I2</v>
      </c>
      <c r="AE6" s="181">
        <v>2</v>
      </c>
      <c r="AF6" s="211">
        <v>0</v>
      </c>
      <c r="AG6" s="211">
        <v>0</v>
      </c>
      <c r="AH6" s="211">
        <v>1</v>
      </c>
      <c r="AI6" s="211">
        <v>0</v>
      </c>
      <c r="AJ6" s="193" t="str">
        <f t="shared" si="8"/>
        <v>■□</v>
      </c>
      <c r="AK6" s="189" t="str">
        <f t="shared" si="9"/>
        <v>■□</v>
      </c>
      <c r="AL6" s="189" t="str">
        <f t="shared" si="10"/>
        <v>□■</v>
      </c>
      <c r="AM6" s="194" t="str">
        <f t="shared" si="11"/>
        <v>■□</v>
      </c>
      <c r="AN6" s="177"/>
      <c r="AO6" s="177" t="s">
        <v>109</v>
      </c>
      <c r="AP6" s="177" t="str">
        <f t="shared" si="17"/>
        <v>XT2LSIG0.45</v>
      </c>
      <c r="AQ6" s="185">
        <v>0.45</v>
      </c>
      <c r="AR6" s="211">
        <v>1</v>
      </c>
      <c r="AS6" s="211">
        <v>1</v>
      </c>
      <c r="AT6" s="211">
        <v>0</v>
      </c>
      <c r="AU6" s="193" t="str">
        <f t="shared" si="12"/>
        <v>□■</v>
      </c>
      <c r="AV6" s="189" t="str">
        <f t="shared" si="13"/>
        <v>□■</v>
      </c>
      <c r="AW6" s="194" t="str">
        <f t="shared" si="18"/>
        <v>■□</v>
      </c>
      <c r="AX6" s="107"/>
      <c r="BF6" s="107"/>
    </row>
    <row r="7" spans="2:58" ht="30" customHeight="1" thickBot="1" x14ac:dyDescent="0.4">
      <c r="B7" s="3" t="s">
        <v>99</v>
      </c>
      <c r="C7" s="3" t="str">
        <f t="shared" si="14"/>
        <v>XT2LS/I0.56</v>
      </c>
      <c r="D7" s="181">
        <v>0.56000000000000005</v>
      </c>
      <c r="E7" s="211">
        <v>0</v>
      </c>
      <c r="F7" s="211">
        <v>0</v>
      </c>
      <c r="G7" s="211">
        <v>1</v>
      </c>
      <c r="H7" s="211">
        <v>0</v>
      </c>
      <c r="I7" s="211"/>
      <c r="J7" s="210" t="s">
        <v>51</v>
      </c>
      <c r="K7" s="193" t="str">
        <f t="shared" si="0"/>
        <v>■□</v>
      </c>
      <c r="L7" s="189" t="str">
        <f t="shared" si="1"/>
        <v>■□</v>
      </c>
      <c r="M7" s="189" t="str">
        <f t="shared" si="2"/>
        <v>□■</v>
      </c>
      <c r="N7" s="194" t="str">
        <f t="shared" si="3"/>
        <v>■□</v>
      </c>
      <c r="O7" s="176" t="s">
        <v>51</v>
      </c>
      <c r="P7" s="176"/>
      <c r="Q7" s="245" t="s">
        <v>99</v>
      </c>
      <c r="R7" s="176" t="str">
        <f t="shared" si="15"/>
        <v>XT2LS/I2.5</v>
      </c>
      <c r="S7" s="181">
        <v>2.5</v>
      </c>
      <c r="T7" s="211">
        <v>1</v>
      </c>
      <c r="U7" s="211">
        <v>1</v>
      </c>
      <c r="V7" s="211">
        <v>0</v>
      </c>
      <c r="W7" s="211">
        <v>0</v>
      </c>
      <c r="X7" s="193" t="str">
        <f t="shared" si="4"/>
        <v>□■</v>
      </c>
      <c r="Y7" s="189" t="str">
        <f t="shared" si="5"/>
        <v>□■</v>
      </c>
      <c r="Z7" s="189" t="str">
        <f t="shared" si="6"/>
        <v>■□</v>
      </c>
      <c r="AA7" s="194" t="str">
        <f t="shared" si="7"/>
        <v>■□</v>
      </c>
      <c r="AB7" s="176"/>
      <c r="AC7" s="7" t="s">
        <v>99</v>
      </c>
      <c r="AD7" s="176" t="str">
        <f t="shared" si="16"/>
        <v>XT2LS/I2.5</v>
      </c>
      <c r="AE7" s="181">
        <v>2.5</v>
      </c>
      <c r="AF7" s="211">
        <v>1</v>
      </c>
      <c r="AG7" s="211">
        <v>1</v>
      </c>
      <c r="AH7" s="211">
        <v>0</v>
      </c>
      <c r="AI7" s="211">
        <v>0</v>
      </c>
      <c r="AJ7" s="193" t="str">
        <f t="shared" si="8"/>
        <v>□■</v>
      </c>
      <c r="AK7" s="189" t="str">
        <f t="shared" si="9"/>
        <v>□■</v>
      </c>
      <c r="AL7" s="189" t="str">
        <f t="shared" si="10"/>
        <v>■□</v>
      </c>
      <c r="AM7" s="194" t="str">
        <f t="shared" si="11"/>
        <v>■□</v>
      </c>
      <c r="AN7" s="177"/>
      <c r="AO7" s="177" t="s">
        <v>109</v>
      </c>
      <c r="AP7" s="177" t="str">
        <f t="shared" si="17"/>
        <v>XT2LSIG0.55</v>
      </c>
      <c r="AQ7" s="185">
        <v>0.55000000000000004</v>
      </c>
      <c r="AR7" s="211">
        <v>0</v>
      </c>
      <c r="AS7" s="211">
        <v>0</v>
      </c>
      <c r="AT7" s="211">
        <v>1</v>
      </c>
      <c r="AU7" s="193" t="str">
        <f t="shared" si="12"/>
        <v>■□</v>
      </c>
      <c r="AV7" s="189" t="str">
        <f t="shared" si="13"/>
        <v>■□</v>
      </c>
      <c r="AW7" s="194" t="str">
        <f t="shared" si="18"/>
        <v>□■</v>
      </c>
      <c r="AX7" s="107"/>
      <c r="BF7" s="107"/>
    </row>
    <row r="8" spans="2:58" ht="30" customHeight="1" thickBot="1" x14ac:dyDescent="0.4">
      <c r="B8" s="3" t="s">
        <v>99</v>
      </c>
      <c r="C8" s="3" t="str">
        <f t="shared" si="14"/>
        <v>XT2LS/I0.6</v>
      </c>
      <c r="D8" s="181">
        <v>0.6</v>
      </c>
      <c r="E8" s="211">
        <v>1</v>
      </c>
      <c r="F8" s="211">
        <v>0</v>
      </c>
      <c r="G8" s="211">
        <v>1</v>
      </c>
      <c r="H8" s="211">
        <v>0</v>
      </c>
      <c r="I8" s="211"/>
      <c r="J8" s="210" t="s">
        <v>51</v>
      </c>
      <c r="K8" s="193" t="str">
        <f t="shared" si="0"/>
        <v>□■</v>
      </c>
      <c r="L8" s="189" t="str">
        <f t="shared" si="1"/>
        <v>■□</v>
      </c>
      <c r="M8" s="189" t="str">
        <f t="shared" si="2"/>
        <v>□■</v>
      </c>
      <c r="N8" s="194" t="str">
        <f t="shared" si="3"/>
        <v>■□</v>
      </c>
      <c r="O8" s="176" t="s">
        <v>51</v>
      </c>
      <c r="P8" s="176"/>
      <c r="Q8" s="245" t="s">
        <v>99</v>
      </c>
      <c r="R8" s="176" t="str">
        <f t="shared" si="15"/>
        <v>XT2LS/I3</v>
      </c>
      <c r="S8" s="181">
        <v>3</v>
      </c>
      <c r="T8" s="211">
        <v>1</v>
      </c>
      <c r="U8" s="211">
        <v>0</v>
      </c>
      <c r="V8" s="211">
        <v>1</v>
      </c>
      <c r="W8" s="211">
        <v>0</v>
      </c>
      <c r="X8" s="193" t="str">
        <f t="shared" si="4"/>
        <v>□■</v>
      </c>
      <c r="Y8" s="189" t="str">
        <f t="shared" si="5"/>
        <v>■□</v>
      </c>
      <c r="Z8" s="189" t="str">
        <f t="shared" si="6"/>
        <v>□■</v>
      </c>
      <c r="AA8" s="194" t="str">
        <f t="shared" si="7"/>
        <v>■□</v>
      </c>
      <c r="AB8" s="176"/>
      <c r="AC8" s="7" t="s">
        <v>99</v>
      </c>
      <c r="AD8" s="176" t="str">
        <f t="shared" si="16"/>
        <v>XT2LS/I3</v>
      </c>
      <c r="AE8" s="181">
        <v>3</v>
      </c>
      <c r="AF8" s="211">
        <v>1</v>
      </c>
      <c r="AG8" s="211">
        <v>0</v>
      </c>
      <c r="AH8" s="211">
        <v>1</v>
      </c>
      <c r="AI8" s="211">
        <v>0</v>
      </c>
      <c r="AJ8" s="193" t="str">
        <f t="shared" si="8"/>
        <v>□■</v>
      </c>
      <c r="AK8" s="189" t="str">
        <f t="shared" si="9"/>
        <v>■□</v>
      </c>
      <c r="AL8" s="189" t="str">
        <f t="shared" si="10"/>
        <v>□■</v>
      </c>
      <c r="AM8" s="194" t="str">
        <f t="shared" si="11"/>
        <v>■□</v>
      </c>
      <c r="AN8" s="177"/>
      <c r="AO8" s="177" t="s">
        <v>109</v>
      </c>
      <c r="AP8" s="177" t="str">
        <f t="shared" si="17"/>
        <v>XT2LSIG0.75</v>
      </c>
      <c r="AQ8" s="185">
        <v>0.75</v>
      </c>
      <c r="AR8" s="211">
        <v>1</v>
      </c>
      <c r="AS8" s="211">
        <v>0</v>
      </c>
      <c r="AT8" s="211">
        <v>1</v>
      </c>
      <c r="AU8" s="193" t="str">
        <f t="shared" si="12"/>
        <v>□■</v>
      </c>
      <c r="AV8" s="189" t="str">
        <f t="shared" si="13"/>
        <v>■□</v>
      </c>
      <c r="AW8" s="194" t="str">
        <f t="shared" si="18"/>
        <v>□■</v>
      </c>
      <c r="AX8" s="107"/>
      <c r="BF8" s="107"/>
    </row>
    <row r="9" spans="2:58" ht="30" customHeight="1" thickBot="1" x14ac:dyDescent="0.4">
      <c r="B9" s="3" t="s">
        <v>99</v>
      </c>
      <c r="C9" s="3" t="str">
        <f t="shared" si="14"/>
        <v>XT2LS/I0.64</v>
      </c>
      <c r="D9" s="181">
        <v>0.64</v>
      </c>
      <c r="E9" s="211">
        <v>0</v>
      </c>
      <c r="F9" s="211">
        <v>1</v>
      </c>
      <c r="G9" s="211">
        <v>1</v>
      </c>
      <c r="H9" s="211">
        <v>0</v>
      </c>
      <c r="I9" s="211"/>
      <c r="J9" s="210" t="s">
        <v>51</v>
      </c>
      <c r="K9" s="193" t="str">
        <f t="shared" si="0"/>
        <v>■□</v>
      </c>
      <c r="L9" s="189" t="str">
        <f t="shared" si="1"/>
        <v>□■</v>
      </c>
      <c r="M9" s="189" t="str">
        <f t="shared" si="2"/>
        <v>□■</v>
      </c>
      <c r="N9" s="194" t="str">
        <f t="shared" si="3"/>
        <v>■□</v>
      </c>
      <c r="O9" s="176" t="s">
        <v>51</v>
      </c>
      <c r="P9" s="176"/>
      <c r="Q9" s="245" t="s">
        <v>99</v>
      </c>
      <c r="R9" s="176" t="str">
        <f t="shared" si="15"/>
        <v>XT2LS/I3.5</v>
      </c>
      <c r="S9" s="181">
        <v>3.5</v>
      </c>
      <c r="T9" s="211">
        <v>0</v>
      </c>
      <c r="U9" s="211">
        <v>1</v>
      </c>
      <c r="V9" s="211">
        <v>1</v>
      </c>
      <c r="W9" s="211">
        <v>0</v>
      </c>
      <c r="X9" s="193" t="str">
        <f t="shared" si="4"/>
        <v>■□</v>
      </c>
      <c r="Y9" s="189" t="str">
        <f t="shared" si="5"/>
        <v>□■</v>
      </c>
      <c r="Z9" s="189" t="str">
        <f t="shared" si="6"/>
        <v>□■</v>
      </c>
      <c r="AA9" s="194" t="str">
        <f t="shared" si="7"/>
        <v>■□</v>
      </c>
      <c r="AB9" s="176"/>
      <c r="AC9" s="7" t="s">
        <v>99</v>
      </c>
      <c r="AD9" s="176" t="str">
        <f t="shared" si="16"/>
        <v>XT2LS/I3.5</v>
      </c>
      <c r="AE9" s="181">
        <v>3.5</v>
      </c>
      <c r="AF9" s="211">
        <v>0</v>
      </c>
      <c r="AG9" s="211">
        <v>1</v>
      </c>
      <c r="AH9" s="211">
        <v>1</v>
      </c>
      <c r="AI9" s="211">
        <v>0</v>
      </c>
      <c r="AJ9" s="193" t="str">
        <f t="shared" si="8"/>
        <v>■□</v>
      </c>
      <c r="AK9" s="189" t="str">
        <f t="shared" si="9"/>
        <v>□■</v>
      </c>
      <c r="AL9" s="189" t="str">
        <f t="shared" si="10"/>
        <v>□■</v>
      </c>
      <c r="AM9" s="194" t="str">
        <f t="shared" si="11"/>
        <v>■□</v>
      </c>
      <c r="AN9" s="177"/>
      <c r="AO9" s="177" t="s">
        <v>109</v>
      </c>
      <c r="AP9" s="177" t="str">
        <f t="shared" si="17"/>
        <v>XT2LSIG0.8</v>
      </c>
      <c r="AQ9" s="185">
        <v>0.8</v>
      </c>
      <c r="AR9" s="211">
        <v>0</v>
      </c>
      <c r="AS9" s="211">
        <v>1</v>
      </c>
      <c r="AT9" s="211">
        <v>1</v>
      </c>
      <c r="AU9" s="193" t="str">
        <f t="shared" si="12"/>
        <v>■□</v>
      </c>
      <c r="AV9" s="189" t="str">
        <f t="shared" si="13"/>
        <v>□■</v>
      </c>
      <c r="AW9" s="194" t="str">
        <f t="shared" si="18"/>
        <v>□■</v>
      </c>
      <c r="AX9" s="107"/>
      <c r="BF9" s="107"/>
    </row>
    <row r="10" spans="2:58" ht="30" customHeight="1" thickBot="1" x14ac:dyDescent="0.4">
      <c r="B10" s="3" t="s">
        <v>99</v>
      </c>
      <c r="C10" s="3" t="str">
        <f t="shared" si="14"/>
        <v>XT2LS/I0.68</v>
      </c>
      <c r="D10" s="181">
        <v>0.68</v>
      </c>
      <c r="E10" s="211">
        <v>1</v>
      </c>
      <c r="F10" s="211">
        <v>1</v>
      </c>
      <c r="G10" s="211">
        <v>1</v>
      </c>
      <c r="H10" s="211">
        <v>0</v>
      </c>
      <c r="I10" s="211"/>
      <c r="J10" s="210" t="s">
        <v>51</v>
      </c>
      <c r="K10" s="193" t="str">
        <f t="shared" si="0"/>
        <v>□■</v>
      </c>
      <c r="L10" s="189" t="str">
        <f t="shared" si="1"/>
        <v>□■</v>
      </c>
      <c r="M10" s="189" t="str">
        <f t="shared" si="2"/>
        <v>□■</v>
      </c>
      <c r="N10" s="194" t="str">
        <f t="shared" si="3"/>
        <v>■□</v>
      </c>
      <c r="O10" s="176" t="s">
        <v>51</v>
      </c>
      <c r="P10" s="176"/>
      <c r="Q10" s="245" t="s">
        <v>99</v>
      </c>
      <c r="R10" s="176" t="str">
        <f t="shared" si="15"/>
        <v>XT2LS/I4.5</v>
      </c>
      <c r="S10" s="181">
        <v>4.5</v>
      </c>
      <c r="T10" s="211">
        <v>1</v>
      </c>
      <c r="U10" s="211">
        <v>1</v>
      </c>
      <c r="V10" s="211">
        <v>1</v>
      </c>
      <c r="W10" s="211">
        <v>0</v>
      </c>
      <c r="X10" s="193" t="str">
        <f t="shared" si="4"/>
        <v>□■</v>
      </c>
      <c r="Y10" s="189" t="str">
        <f t="shared" si="5"/>
        <v>□■</v>
      </c>
      <c r="Z10" s="189" t="str">
        <f t="shared" si="6"/>
        <v>□■</v>
      </c>
      <c r="AA10" s="194" t="str">
        <f t="shared" si="7"/>
        <v>■□</v>
      </c>
      <c r="AB10" s="176"/>
      <c r="AC10" s="7" t="s">
        <v>99</v>
      </c>
      <c r="AD10" s="176" t="str">
        <f t="shared" si="16"/>
        <v>XT2LS/I4.5</v>
      </c>
      <c r="AE10" s="181">
        <v>4.5</v>
      </c>
      <c r="AF10" s="211">
        <v>1</v>
      </c>
      <c r="AG10" s="211">
        <v>1</v>
      </c>
      <c r="AH10" s="211">
        <v>1</v>
      </c>
      <c r="AI10" s="211">
        <v>0</v>
      </c>
      <c r="AJ10" s="193" t="str">
        <f t="shared" si="8"/>
        <v>□■</v>
      </c>
      <c r="AK10" s="189" t="str">
        <f t="shared" si="9"/>
        <v>□■</v>
      </c>
      <c r="AL10" s="189" t="str">
        <f t="shared" si="10"/>
        <v>□■</v>
      </c>
      <c r="AM10" s="194" t="str">
        <f t="shared" si="11"/>
        <v>■□</v>
      </c>
      <c r="AN10" s="177"/>
      <c r="AO10" s="177" t="s">
        <v>109</v>
      </c>
      <c r="AP10" s="177" t="str">
        <f t="shared" si="17"/>
        <v>XT2LSIG1</v>
      </c>
      <c r="AQ10" s="186">
        <v>1</v>
      </c>
      <c r="AR10" s="212">
        <v>1</v>
      </c>
      <c r="AS10" s="212">
        <v>1</v>
      </c>
      <c r="AT10" s="212">
        <v>1</v>
      </c>
      <c r="AU10" s="214" t="str">
        <f t="shared" si="12"/>
        <v>□■</v>
      </c>
      <c r="AV10" s="215" t="str">
        <f t="shared" si="13"/>
        <v>□■</v>
      </c>
      <c r="AW10" s="216" t="str">
        <f t="shared" si="18"/>
        <v>□■</v>
      </c>
      <c r="AX10" s="107"/>
      <c r="BF10" s="107"/>
    </row>
    <row r="11" spans="2:58" ht="30" customHeight="1" thickBot="1" x14ac:dyDescent="0.4">
      <c r="B11" s="3" t="s">
        <v>99</v>
      </c>
      <c r="C11" s="3" t="str">
        <f t="shared" si="14"/>
        <v>XT2LS/I0.72</v>
      </c>
      <c r="D11" s="181">
        <v>0.72</v>
      </c>
      <c r="E11" s="211">
        <v>0</v>
      </c>
      <c r="F11" s="211">
        <v>0</v>
      </c>
      <c r="G11" s="211">
        <v>0</v>
      </c>
      <c r="H11" s="211">
        <v>1</v>
      </c>
      <c r="I11" s="211"/>
      <c r="J11" s="210" t="s">
        <v>51</v>
      </c>
      <c r="K11" s="193" t="str">
        <f t="shared" si="0"/>
        <v>■□</v>
      </c>
      <c r="L11" s="189" t="str">
        <f t="shared" si="1"/>
        <v>■□</v>
      </c>
      <c r="M11" s="189" t="str">
        <f t="shared" si="2"/>
        <v>■□</v>
      </c>
      <c r="N11" s="194" t="str">
        <f t="shared" si="3"/>
        <v>□■</v>
      </c>
      <c r="O11" s="176" t="s">
        <v>51</v>
      </c>
      <c r="P11" s="176"/>
      <c r="Q11" s="245" t="s">
        <v>99</v>
      </c>
      <c r="R11" s="176" t="str">
        <f t="shared" si="15"/>
        <v>XT2LS/I5.5</v>
      </c>
      <c r="S11" s="181">
        <v>5.5</v>
      </c>
      <c r="T11" s="211">
        <v>0</v>
      </c>
      <c r="U11" s="211">
        <v>0</v>
      </c>
      <c r="V11" s="211">
        <v>0</v>
      </c>
      <c r="W11" s="211">
        <v>1</v>
      </c>
      <c r="X11" s="193" t="str">
        <f t="shared" si="4"/>
        <v>■□</v>
      </c>
      <c r="Y11" s="189" t="str">
        <f t="shared" si="5"/>
        <v>■□</v>
      </c>
      <c r="Z11" s="189" t="str">
        <f t="shared" si="6"/>
        <v>■□</v>
      </c>
      <c r="AA11" s="194" t="str">
        <f t="shared" si="7"/>
        <v>□■</v>
      </c>
      <c r="AB11" s="176"/>
      <c r="AC11" s="7" t="s">
        <v>99</v>
      </c>
      <c r="AD11" s="176" t="str">
        <f t="shared" si="16"/>
        <v>XT2LS/I5.5</v>
      </c>
      <c r="AE11" s="181">
        <v>5.5</v>
      </c>
      <c r="AF11" s="211">
        <v>0</v>
      </c>
      <c r="AG11" s="211">
        <v>0</v>
      </c>
      <c r="AH11" s="211">
        <v>0</v>
      </c>
      <c r="AI11" s="211">
        <v>1</v>
      </c>
      <c r="AJ11" s="193" t="str">
        <f t="shared" si="8"/>
        <v>■□</v>
      </c>
      <c r="AK11" s="189" t="str">
        <f t="shared" si="9"/>
        <v>■□</v>
      </c>
      <c r="AL11" s="189" t="str">
        <f t="shared" si="10"/>
        <v>■□</v>
      </c>
      <c r="AM11" s="194" t="str">
        <f t="shared" si="11"/>
        <v>□■</v>
      </c>
      <c r="AN11" s="177"/>
      <c r="AO11" s="177" t="s">
        <v>110</v>
      </c>
      <c r="AP11" s="177" t="str">
        <f t="shared" si="17"/>
        <v>XT4LSIGOFF</v>
      </c>
      <c r="AQ11" s="184" t="s">
        <v>9</v>
      </c>
      <c r="AR11" s="210">
        <v>0</v>
      </c>
      <c r="AS11" s="210">
        <v>0</v>
      </c>
      <c r="AT11" s="210">
        <v>0</v>
      </c>
      <c r="AU11" s="190" t="str">
        <f t="shared" ref="AU11:AU18" si="19">IF(AR11=0,"■□",IF(AR11=1,"□■","□□"))</f>
        <v>■□</v>
      </c>
      <c r="AV11" s="191" t="str">
        <f t="shared" ref="AV11:AV18" si="20">IF(AS11=0,"■□",IF(AS11=1,"□■","□□"))</f>
        <v>■□</v>
      </c>
      <c r="AW11" s="192" t="str">
        <f>IF(AT11=0,"■□",IF(AT11=1,"□■","□□"))</f>
        <v>■□</v>
      </c>
      <c r="AX11" s="112"/>
      <c r="AY11" s="3"/>
      <c r="BB11" s="213"/>
      <c r="BE11" s="3"/>
      <c r="BF11" s="112"/>
    </row>
    <row r="12" spans="2:58" ht="30" customHeight="1" thickBot="1" x14ac:dyDescent="0.4">
      <c r="B12" s="3" t="s">
        <v>99</v>
      </c>
      <c r="C12" s="3" t="str">
        <f t="shared" si="14"/>
        <v>XT2LS/I0.76</v>
      </c>
      <c r="D12" s="181">
        <v>0.76</v>
      </c>
      <c r="E12" s="211">
        <v>1</v>
      </c>
      <c r="F12" s="211">
        <v>0</v>
      </c>
      <c r="G12" s="211">
        <v>0</v>
      </c>
      <c r="H12" s="211">
        <v>1</v>
      </c>
      <c r="I12" s="211"/>
      <c r="J12" s="210" t="s">
        <v>51</v>
      </c>
      <c r="K12" s="193" t="str">
        <f t="shared" si="0"/>
        <v>□■</v>
      </c>
      <c r="L12" s="189" t="str">
        <f t="shared" si="1"/>
        <v>■□</v>
      </c>
      <c r="M12" s="189" t="str">
        <f t="shared" si="2"/>
        <v>■□</v>
      </c>
      <c r="N12" s="194" t="str">
        <f t="shared" si="3"/>
        <v>□■</v>
      </c>
      <c r="O12" s="176" t="s">
        <v>51</v>
      </c>
      <c r="P12" s="176"/>
      <c r="Q12" s="245" t="s">
        <v>99</v>
      </c>
      <c r="R12" s="176" t="str">
        <f t="shared" si="15"/>
        <v>XT2LS/I6.5</v>
      </c>
      <c r="S12" s="181">
        <v>6.5</v>
      </c>
      <c r="T12" s="211">
        <v>1</v>
      </c>
      <c r="U12" s="211">
        <v>0</v>
      </c>
      <c r="V12" s="211">
        <v>0</v>
      </c>
      <c r="W12" s="211">
        <v>1</v>
      </c>
      <c r="X12" s="193" t="str">
        <f t="shared" si="4"/>
        <v>□■</v>
      </c>
      <c r="Y12" s="189" t="str">
        <f t="shared" si="5"/>
        <v>■□</v>
      </c>
      <c r="Z12" s="189" t="str">
        <f t="shared" si="6"/>
        <v>■□</v>
      </c>
      <c r="AA12" s="194" t="str">
        <f t="shared" si="7"/>
        <v>□■</v>
      </c>
      <c r="AB12" s="176"/>
      <c r="AC12" s="7" t="s">
        <v>99</v>
      </c>
      <c r="AD12" s="176" t="str">
        <f t="shared" si="16"/>
        <v>XT2LS/I6.5</v>
      </c>
      <c r="AE12" s="181">
        <v>6.5</v>
      </c>
      <c r="AF12" s="211">
        <v>1</v>
      </c>
      <c r="AG12" s="211">
        <v>0</v>
      </c>
      <c r="AH12" s="211">
        <v>0</v>
      </c>
      <c r="AI12" s="211">
        <v>1</v>
      </c>
      <c r="AJ12" s="193" t="str">
        <f t="shared" si="8"/>
        <v>□■</v>
      </c>
      <c r="AK12" s="189" t="str">
        <f t="shared" si="9"/>
        <v>■□</v>
      </c>
      <c r="AL12" s="189" t="str">
        <f t="shared" si="10"/>
        <v>■□</v>
      </c>
      <c r="AM12" s="194" t="str">
        <f t="shared" si="11"/>
        <v>□■</v>
      </c>
      <c r="AN12" s="177"/>
      <c r="AO12" s="177" t="s">
        <v>110</v>
      </c>
      <c r="AP12" s="177" t="str">
        <f t="shared" si="17"/>
        <v>XT4LSIG0.2</v>
      </c>
      <c r="AQ12" s="185">
        <v>0.2</v>
      </c>
      <c r="AR12" s="211">
        <v>1</v>
      </c>
      <c r="AS12" s="211">
        <v>0</v>
      </c>
      <c r="AT12" s="211">
        <v>0</v>
      </c>
      <c r="AU12" s="193" t="str">
        <f t="shared" si="19"/>
        <v>□■</v>
      </c>
      <c r="AV12" s="189" t="str">
        <f t="shared" si="20"/>
        <v>■□</v>
      </c>
      <c r="AW12" s="194" t="str">
        <f t="shared" ref="AW12:AW18" si="21">IF(AT12=0,"■□",IF(AT12=1,"□■","□□"))</f>
        <v>■□</v>
      </c>
      <c r="AX12" s="112"/>
      <c r="AY12" s="3"/>
      <c r="BB12" s="213"/>
      <c r="BE12" s="3"/>
      <c r="BF12" s="112"/>
    </row>
    <row r="13" spans="2:58" ht="30" customHeight="1" thickBot="1" x14ac:dyDescent="0.4">
      <c r="B13" s="3" t="s">
        <v>99</v>
      </c>
      <c r="C13" s="3" t="str">
        <f t="shared" si="14"/>
        <v>XT2LS/I0.8</v>
      </c>
      <c r="D13" s="181">
        <v>0.8</v>
      </c>
      <c r="E13" s="211">
        <v>0</v>
      </c>
      <c r="F13" s="211">
        <v>1</v>
      </c>
      <c r="G13" s="211">
        <v>0</v>
      </c>
      <c r="H13" s="211">
        <v>1</v>
      </c>
      <c r="I13" s="211"/>
      <c r="J13" s="210" t="s">
        <v>51</v>
      </c>
      <c r="K13" s="193" t="str">
        <f t="shared" si="0"/>
        <v>■□</v>
      </c>
      <c r="L13" s="189" t="str">
        <f t="shared" si="1"/>
        <v>□■</v>
      </c>
      <c r="M13" s="189" t="str">
        <f t="shared" si="2"/>
        <v>■□</v>
      </c>
      <c r="N13" s="194" t="str">
        <f t="shared" si="3"/>
        <v>□■</v>
      </c>
      <c r="O13" s="176" t="s">
        <v>51</v>
      </c>
      <c r="P13" s="176"/>
      <c r="Q13" s="245" t="s">
        <v>99</v>
      </c>
      <c r="R13" s="176" t="str">
        <f t="shared" si="15"/>
        <v>XT2LS/I7</v>
      </c>
      <c r="S13" s="181">
        <v>7</v>
      </c>
      <c r="T13" s="211">
        <v>0</v>
      </c>
      <c r="U13" s="211">
        <v>1</v>
      </c>
      <c r="V13" s="211">
        <v>0</v>
      </c>
      <c r="W13" s="211">
        <v>1</v>
      </c>
      <c r="X13" s="193" t="str">
        <f t="shared" si="4"/>
        <v>■□</v>
      </c>
      <c r="Y13" s="189" t="str">
        <f t="shared" si="5"/>
        <v>□■</v>
      </c>
      <c r="Z13" s="189" t="str">
        <f t="shared" si="6"/>
        <v>■□</v>
      </c>
      <c r="AA13" s="194" t="str">
        <f t="shared" si="7"/>
        <v>□■</v>
      </c>
      <c r="AB13" s="176"/>
      <c r="AC13" s="7" t="s">
        <v>99</v>
      </c>
      <c r="AD13" s="176" t="str">
        <f t="shared" si="16"/>
        <v>XT2LS/I7</v>
      </c>
      <c r="AE13" s="181">
        <v>7</v>
      </c>
      <c r="AF13" s="211">
        <v>0</v>
      </c>
      <c r="AG13" s="211">
        <v>1</v>
      </c>
      <c r="AH13" s="211">
        <v>0</v>
      </c>
      <c r="AI13" s="211">
        <v>1</v>
      </c>
      <c r="AJ13" s="193" t="str">
        <f t="shared" si="8"/>
        <v>■□</v>
      </c>
      <c r="AK13" s="189" t="str">
        <f t="shared" si="9"/>
        <v>□■</v>
      </c>
      <c r="AL13" s="189" t="str">
        <f t="shared" si="10"/>
        <v>■□</v>
      </c>
      <c r="AM13" s="194" t="str">
        <f t="shared" si="11"/>
        <v>□■</v>
      </c>
      <c r="AN13" s="177"/>
      <c r="AO13" s="177" t="s">
        <v>110</v>
      </c>
      <c r="AP13" s="177" t="str">
        <f t="shared" si="17"/>
        <v>XT4LSIG0.25</v>
      </c>
      <c r="AQ13" s="185">
        <v>0.25</v>
      </c>
      <c r="AR13" s="211">
        <v>0</v>
      </c>
      <c r="AS13" s="211">
        <v>1</v>
      </c>
      <c r="AT13" s="211">
        <v>0</v>
      </c>
      <c r="AU13" s="193" t="str">
        <f t="shared" si="19"/>
        <v>■□</v>
      </c>
      <c r="AV13" s="189" t="str">
        <f t="shared" si="20"/>
        <v>□■</v>
      </c>
      <c r="AW13" s="194" t="str">
        <f t="shared" si="21"/>
        <v>■□</v>
      </c>
      <c r="AX13" s="112"/>
      <c r="AY13" s="3"/>
      <c r="BB13" s="213"/>
      <c r="BE13" s="3"/>
      <c r="BF13" s="112"/>
    </row>
    <row r="14" spans="2:58" ht="30" customHeight="1" thickBot="1" x14ac:dyDescent="0.4">
      <c r="B14" s="3" t="s">
        <v>99</v>
      </c>
      <c r="C14" s="3" t="str">
        <f t="shared" si="14"/>
        <v>XT2LS/I0.84</v>
      </c>
      <c r="D14" s="181">
        <v>0.84000000000000008</v>
      </c>
      <c r="E14" s="211">
        <v>1</v>
      </c>
      <c r="F14" s="211">
        <v>1</v>
      </c>
      <c r="G14" s="211">
        <v>0</v>
      </c>
      <c r="H14" s="211">
        <v>1</v>
      </c>
      <c r="I14" s="211"/>
      <c r="J14" s="210" t="s">
        <v>51</v>
      </c>
      <c r="K14" s="193" t="str">
        <f t="shared" si="0"/>
        <v>□■</v>
      </c>
      <c r="L14" s="189" t="str">
        <f t="shared" si="1"/>
        <v>□■</v>
      </c>
      <c r="M14" s="189" t="str">
        <f t="shared" si="2"/>
        <v>■□</v>
      </c>
      <c r="N14" s="194" t="str">
        <f t="shared" si="3"/>
        <v>□■</v>
      </c>
      <c r="O14" s="176" t="s">
        <v>51</v>
      </c>
      <c r="P14" s="176"/>
      <c r="Q14" s="245" t="s">
        <v>99</v>
      </c>
      <c r="R14" s="176" t="str">
        <f t="shared" si="15"/>
        <v>XT2LS/I7.5</v>
      </c>
      <c r="S14" s="181">
        <v>7.5</v>
      </c>
      <c r="T14" s="211">
        <v>0</v>
      </c>
      <c r="U14" s="211">
        <v>0</v>
      </c>
      <c r="V14" s="211">
        <v>1</v>
      </c>
      <c r="W14" s="211">
        <v>1</v>
      </c>
      <c r="X14" s="193" t="str">
        <f t="shared" si="4"/>
        <v>■□</v>
      </c>
      <c r="Y14" s="189" t="str">
        <f t="shared" si="5"/>
        <v>■□</v>
      </c>
      <c r="Z14" s="189" t="str">
        <f t="shared" si="6"/>
        <v>□■</v>
      </c>
      <c r="AA14" s="194" t="str">
        <f t="shared" si="7"/>
        <v>□■</v>
      </c>
      <c r="AB14" s="176"/>
      <c r="AC14" s="7" t="s">
        <v>99</v>
      </c>
      <c r="AD14" s="176" t="str">
        <f t="shared" si="16"/>
        <v>XT2LS/I7.5</v>
      </c>
      <c r="AE14" s="181">
        <v>7.5</v>
      </c>
      <c r="AF14" s="211">
        <v>0</v>
      </c>
      <c r="AG14" s="211">
        <v>0</v>
      </c>
      <c r="AH14" s="211">
        <v>1</v>
      </c>
      <c r="AI14" s="211">
        <v>1</v>
      </c>
      <c r="AJ14" s="193" t="str">
        <f t="shared" si="8"/>
        <v>■□</v>
      </c>
      <c r="AK14" s="189" t="str">
        <f t="shared" si="9"/>
        <v>■□</v>
      </c>
      <c r="AL14" s="189" t="str">
        <f t="shared" si="10"/>
        <v>□■</v>
      </c>
      <c r="AM14" s="194" t="str">
        <f t="shared" si="11"/>
        <v>□■</v>
      </c>
      <c r="AN14" s="177"/>
      <c r="AO14" s="177" t="s">
        <v>110</v>
      </c>
      <c r="AP14" s="177" t="str">
        <f t="shared" si="17"/>
        <v>XT4LSIG0.45</v>
      </c>
      <c r="AQ14" s="185">
        <v>0.45</v>
      </c>
      <c r="AR14" s="211">
        <v>1</v>
      </c>
      <c r="AS14" s="211">
        <v>1</v>
      </c>
      <c r="AT14" s="211">
        <v>0</v>
      </c>
      <c r="AU14" s="193" t="str">
        <f t="shared" si="19"/>
        <v>□■</v>
      </c>
      <c r="AV14" s="189" t="str">
        <f t="shared" si="20"/>
        <v>□■</v>
      </c>
      <c r="AW14" s="194" t="str">
        <f t="shared" si="21"/>
        <v>■□</v>
      </c>
      <c r="AX14" s="112"/>
      <c r="AY14" s="3"/>
      <c r="BB14" s="213"/>
      <c r="BE14" s="3"/>
      <c r="BF14" s="112"/>
    </row>
    <row r="15" spans="2:58" ht="30" customHeight="1" thickBot="1" x14ac:dyDescent="0.4">
      <c r="B15" s="3" t="s">
        <v>99</v>
      </c>
      <c r="C15" s="3" t="str">
        <f t="shared" si="14"/>
        <v>XT2LS/I0.88</v>
      </c>
      <c r="D15" s="181">
        <v>0.88000000000000012</v>
      </c>
      <c r="E15" s="211">
        <v>0</v>
      </c>
      <c r="F15" s="211">
        <v>0</v>
      </c>
      <c r="G15" s="211">
        <v>1</v>
      </c>
      <c r="H15" s="211">
        <v>1</v>
      </c>
      <c r="I15" s="211"/>
      <c r="J15" s="210" t="s">
        <v>51</v>
      </c>
      <c r="K15" s="193" t="str">
        <f t="shared" si="0"/>
        <v>■□</v>
      </c>
      <c r="L15" s="189" t="str">
        <f t="shared" si="1"/>
        <v>■□</v>
      </c>
      <c r="M15" s="189" t="str">
        <f t="shared" si="2"/>
        <v>□■</v>
      </c>
      <c r="N15" s="194" t="str">
        <f t="shared" si="3"/>
        <v>□■</v>
      </c>
      <c r="O15" s="176" t="s">
        <v>51</v>
      </c>
      <c r="P15" s="176"/>
      <c r="Q15" s="245" t="s">
        <v>99</v>
      </c>
      <c r="R15" s="176" t="str">
        <f t="shared" si="15"/>
        <v>XT2LS/I8</v>
      </c>
      <c r="S15" s="181">
        <v>8</v>
      </c>
      <c r="T15" s="211">
        <v>1</v>
      </c>
      <c r="U15" s="211">
        <v>1</v>
      </c>
      <c r="V15" s="211">
        <v>0</v>
      </c>
      <c r="W15" s="211">
        <v>1</v>
      </c>
      <c r="X15" s="193" t="str">
        <f t="shared" si="4"/>
        <v>□■</v>
      </c>
      <c r="Y15" s="189" t="str">
        <f t="shared" si="5"/>
        <v>□■</v>
      </c>
      <c r="Z15" s="189" t="str">
        <f t="shared" si="6"/>
        <v>■□</v>
      </c>
      <c r="AA15" s="194" t="str">
        <f t="shared" si="7"/>
        <v>□■</v>
      </c>
      <c r="AB15" s="176"/>
      <c r="AC15" s="7" t="s">
        <v>99</v>
      </c>
      <c r="AD15" s="176" t="str">
        <f t="shared" si="16"/>
        <v>XT2LS/I8</v>
      </c>
      <c r="AE15" s="181">
        <v>8</v>
      </c>
      <c r="AF15" s="211">
        <v>1</v>
      </c>
      <c r="AG15" s="211">
        <v>1</v>
      </c>
      <c r="AH15" s="211">
        <v>0</v>
      </c>
      <c r="AI15" s="211">
        <v>1</v>
      </c>
      <c r="AJ15" s="193" t="str">
        <f t="shared" si="8"/>
        <v>□■</v>
      </c>
      <c r="AK15" s="189" t="str">
        <f t="shared" si="9"/>
        <v>□■</v>
      </c>
      <c r="AL15" s="189" t="str">
        <f t="shared" si="10"/>
        <v>■□</v>
      </c>
      <c r="AM15" s="194" t="str">
        <f t="shared" si="11"/>
        <v>□■</v>
      </c>
      <c r="AN15" s="177"/>
      <c r="AO15" s="177" t="s">
        <v>110</v>
      </c>
      <c r="AP15" s="177" t="str">
        <f t="shared" si="17"/>
        <v>XT4LSIG0.55</v>
      </c>
      <c r="AQ15" s="185">
        <v>0.55000000000000004</v>
      </c>
      <c r="AR15" s="211">
        <v>0</v>
      </c>
      <c r="AS15" s="211">
        <v>0</v>
      </c>
      <c r="AT15" s="211">
        <v>1</v>
      </c>
      <c r="AU15" s="193" t="str">
        <f t="shared" si="19"/>
        <v>■□</v>
      </c>
      <c r="AV15" s="189" t="str">
        <f t="shared" si="20"/>
        <v>■□</v>
      </c>
      <c r="AW15" s="194" t="str">
        <f t="shared" si="21"/>
        <v>□■</v>
      </c>
      <c r="AX15" s="112"/>
      <c r="AY15" s="3"/>
      <c r="BB15" s="213"/>
      <c r="BE15" s="3"/>
      <c r="BF15" s="112"/>
    </row>
    <row r="16" spans="2:58" ht="30" customHeight="1" thickBot="1" x14ac:dyDescent="0.4">
      <c r="B16" s="3" t="s">
        <v>99</v>
      </c>
      <c r="C16" s="3" t="str">
        <f t="shared" si="14"/>
        <v>XT2LS/I0.92</v>
      </c>
      <c r="D16" s="181">
        <v>0.91999999999999993</v>
      </c>
      <c r="E16" s="211">
        <v>1</v>
      </c>
      <c r="F16" s="211">
        <v>0</v>
      </c>
      <c r="G16" s="211">
        <v>1</v>
      </c>
      <c r="H16" s="211">
        <v>1</v>
      </c>
      <c r="I16" s="211"/>
      <c r="J16" s="210" t="s">
        <v>51</v>
      </c>
      <c r="K16" s="193" t="str">
        <f t="shared" si="0"/>
        <v>□■</v>
      </c>
      <c r="L16" s="189" t="str">
        <f t="shared" si="1"/>
        <v>■□</v>
      </c>
      <c r="M16" s="189" t="str">
        <f t="shared" si="2"/>
        <v>□■</v>
      </c>
      <c r="N16" s="194" t="str">
        <f t="shared" si="3"/>
        <v>□■</v>
      </c>
      <c r="O16" s="176" t="s">
        <v>51</v>
      </c>
      <c r="P16" s="176"/>
      <c r="Q16" s="245" t="s">
        <v>99</v>
      </c>
      <c r="R16" s="176" t="str">
        <f t="shared" si="15"/>
        <v>XT2LS/I8.5</v>
      </c>
      <c r="S16" s="181">
        <v>8.5</v>
      </c>
      <c r="T16" s="211">
        <v>1</v>
      </c>
      <c r="U16" s="211">
        <v>0</v>
      </c>
      <c r="V16" s="211">
        <v>1</v>
      </c>
      <c r="W16" s="211">
        <v>1</v>
      </c>
      <c r="X16" s="193" t="str">
        <f t="shared" si="4"/>
        <v>□■</v>
      </c>
      <c r="Y16" s="189" t="str">
        <f t="shared" si="5"/>
        <v>■□</v>
      </c>
      <c r="Z16" s="189" t="str">
        <f t="shared" si="6"/>
        <v>□■</v>
      </c>
      <c r="AA16" s="194" t="str">
        <f t="shared" si="7"/>
        <v>□■</v>
      </c>
      <c r="AB16" s="176"/>
      <c r="AC16" s="7" t="s">
        <v>99</v>
      </c>
      <c r="AD16" s="176" t="str">
        <f t="shared" si="16"/>
        <v>XT2LS/I8.5</v>
      </c>
      <c r="AE16" s="181">
        <v>8.5</v>
      </c>
      <c r="AF16" s="211">
        <v>1</v>
      </c>
      <c r="AG16" s="211">
        <v>0</v>
      </c>
      <c r="AH16" s="211">
        <v>1</v>
      </c>
      <c r="AI16" s="211">
        <v>1</v>
      </c>
      <c r="AJ16" s="193" t="str">
        <f t="shared" si="8"/>
        <v>□■</v>
      </c>
      <c r="AK16" s="189" t="str">
        <f t="shared" si="9"/>
        <v>■□</v>
      </c>
      <c r="AL16" s="189" t="str">
        <f t="shared" si="10"/>
        <v>□■</v>
      </c>
      <c r="AM16" s="194" t="str">
        <f t="shared" si="11"/>
        <v>□■</v>
      </c>
      <c r="AN16" s="177"/>
      <c r="AO16" s="177" t="s">
        <v>110</v>
      </c>
      <c r="AP16" s="177" t="str">
        <f t="shared" si="17"/>
        <v>XT4LSIG0.75</v>
      </c>
      <c r="AQ16" s="185">
        <v>0.75</v>
      </c>
      <c r="AR16" s="211">
        <v>1</v>
      </c>
      <c r="AS16" s="211">
        <v>0</v>
      </c>
      <c r="AT16" s="211">
        <v>1</v>
      </c>
      <c r="AU16" s="193" t="str">
        <f t="shared" si="19"/>
        <v>□■</v>
      </c>
      <c r="AV16" s="189" t="str">
        <f t="shared" si="20"/>
        <v>■□</v>
      </c>
      <c r="AW16" s="194" t="str">
        <f t="shared" si="21"/>
        <v>□■</v>
      </c>
      <c r="AX16" s="112"/>
      <c r="AY16" s="3"/>
      <c r="BB16" s="213"/>
      <c r="BE16" s="3"/>
      <c r="BF16" s="112"/>
    </row>
    <row r="17" spans="2:58" ht="30" customHeight="1" thickBot="1" x14ac:dyDescent="0.4">
      <c r="B17" s="3" t="s">
        <v>99</v>
      </c>
      <c r="C17" s="3" t="str">
        <f t="shared" si="14"/>
        <v>XT2LS/I0.96</v>
      </c>
      <c r="D17" s="181">
        <v>0.96</v>
      </c>
      <c r="E17" s="211">
        <v>0</v>
      </c>
      <c r="F17" s="211">
        <v>1</v>
      </c>
      <c r="G17" s="211">
        <v>1</v>
      </c>
      <c r="H17" s="211">
        <v>1</v>
      </c>
      <c r="I17" s="211"/>
      <c r="J17" s="210" t="s">
        <v>51</v>
      </c>
      <c r="K17" s="193" t="str">
        <f t="shared" si="0"/>
        <v>■□</v>
      </c>
      <c r="L17" s="189" t="str">
        <f t="shared" si="1"/>
        <v>□■</v>
      </c>
      <c r="M17" s="189" t="str">
        <f t="shared" si="2"/>
        <v>□■</v>
      </c>
      <c r="N17" s="194" t="str">
        <f t="shared" si="3"/>
        <v>□■</v>
      </c>
      <c r="O17" s="176" t="s">
        <v>51</v>
      </c>
      <c r="P17" s="176"/>
      <c r="Q17" s="245" t="s">
        <v>99</v>
      </c>
      <c r="R17" s="176" t="str">
        <f t="shared" si="15"/>
        <v>XT2LS/I9</v>
      </c>
      <c r="S17" s="181">
        <v>9</v>
      </c>
      <c r="T17" s="211">
        <v>0</v>
      </c>
      <c r="U17" s="211">
        <v>1</v>
      </c>
      <c r="V17" s="211">
        <v>1</v>
      </c>
      <c r="W17" s="211">
        <v>1</v>
      </c>
      <c r="X17" s="193" t="str">
        <f t="shared" si="4"/>
        <v>■□</v>
      </c>
      <c r="Y17" s="189" t="str">
        <f t="shared" si="5"/>
        <v>□■</v>
      </c>
      <c r="Z17" s="189" t="str">
        <f t="shared" si="6"/>
        <v>□■</v>
      </c>
      <c r="AA17" s="194" t="str">
        <f t="shared" si="7"/>
        <v>□■</v>
      </c>
      <c r="AB17" s="176"/>
      <c r="AC17" s="7" t="s">
        <v>99</v>
      </c>
      <c r="AD17" s="176" t="str">
        <f t="shared" si="16"/>
        <v>XT2LS/I9</v>
      </c>
      <c r="AE17" s="181">
        <v>9</v>
      </c>
      <c r="AF17" s="211">
        <v>0</v>
      </c>
      <c r="AG17" s="211">
        <v>1</v>
      </c>
      <c r="AH17" s="211">
        <v>1</v>
      </c>
      <c r="AI17" s="211">
        <v>1</v>
      </c>
      <c r="AJ17" s="193" t="str">
        <f t="shared" si="8"/>
        <v>■□</v>
      </c>
      <c r="AK17" s="189" t="str">
        <f t="shared" si="9"/>
        <v>□■</v>
      </c>
      <c r="AL17" s="189" t="str">
        <f t="shared" si="10"/>
        <v>□■</v>
      </c>
      <c r="AM17" s="194" t="str">
        <f t="shared" si="11"/>
        <v>□■</v>
      </c>
      <c r="AN17" s="177"/>
      <c r="AO17" s="177" t="s">
        <v>110</v>
      </c>
      <c r="AP17" s="177" t="str">
        <f t="shared" si="17"/>
        <v>XT4LSIG0.8</v>
      </c>
      <c r="AQ17" s="185">
        <v>0.8</v>
      </c>
      <c r="AR17" s="211">
        <v>0</v>
      </c>
      <c r="AS17" s="211">
        <v>1</v>
      </c>
      <c r="AT17" s="211">
        <v>1</v>
      </c>
      <c r="AU17" s="193" t="str">
        <f t="shared" si="19"/>
        <v>■□</v>
      </c>
      <c r="AV17" s="189" t="str">
        <f t="shared" si="20"/>
        <v>□■</v>
      </c>
      <c r="AW17" s="194" t="str">
        <f t="shared" si="21"/>
        <v>□■</v>
      </c>
      <c r="AX17" s="112"/>
      <c r="AY17" s="3"/>
      <c r="BB17" s="213"/>
      <c r="BE17" s="3"/>
      <c r="BF17" s="112"/>
    </row>
    <row r="18" spans="2:58" ht="23" thickBot="1" x14ac:dyDescent="0.4">
      <c r="B18" s="3" t="s">
        <v>99</v>
      </c>
      <c r="C18" s="3" t="str">
        <f t="shared" si="14"/>
        <v>XT2LS/I1</v>
      </c>
      <c r="D18" s="182">
        <v>1</v>
      </c>
      <c r="E18" s="212">
        <v>1</v>
      </c>
      <c r="F18" s="212">
        <v>1</v>
      </c>
      <c r="G18" s="212">
        <v>1</v>
      </c>
      <c r="H18" s="212">
        <v>1</v>
      </c>
      <c r="I18" s="212"/>
      <c r="J18" s="210" t="s">
        <v>51</v>
      </c>
      <c r="K18" s="214" t="str">
        <f t="shared" si="0"/>
        <v>□■</v>
      </c>
      <c r="L18" s="215" t="str">
        <f t="shared" si="1"/>
        <v>□■</v>
      </c>
      <c r="M18" s="215" t="str">
        <f t="shared" si="2"/>
        <v>□■</v>
      </c>
      <c r="N18" s="216" t="str">
        <f t="shared" si="3"/>
        <v>□■</v>
      </c>
      <c r="O18" s="176" t="s">
        <v>51</v>
      </c>
      <c r="P18" s="176"/>
      <c r="Q18" s="245" t="s">
        <v>99</v>
      </c>
      <c r="R18" s="176" t="str">
        <f t="shared" si="15"/>
        <v>XT2LS/I10</v>
      </c>
      <c r="S18" s="182">
        <v>10</v>
      </c>
      <c r="T18" s="212">
        <v>1</v>
      </c>
      <c r="U18" s="212">
        <v>1</v>
      </c>
      <c r="V18" s="212">
        <v>1</v>
      </c>
      <c r="W18" s="212">
        <v>1</v>
      </c>
      <c r="X18" s="214" t="str">
        <f t="shared" si="4"/>
        <v>□■</v>
      </c>
      <c r="Y18" s="215" t="str">
        <f t="shared" si="5"/>
        <v>□■</v>
      </c>
      <c r="Z18" s="215" t="str">
        <f t="shared" si="6"/>
        <v>□■</v>
      </c>
      <c r="AA18" s="216" t="str">
        <f t="shared" si="7"/>
        <v>□■</v>
      </c>
      <c r="AB18" s="176"/>
      <c r="AC18" s="7" t="s">
        <v>99</v>
      </c>
      <c r="AD18" s="176" t="str">
        <f t="shared" si="16"/>
        <v>XT2LS/I10</v>
      </c>
      <c r="AE18" s="182">
        <v>10</v>
      </c>
      <c r="AF18" s="212">
        <v>1</v>
      </c>
      <c r="AG18" s="212">
        <v>1</v>
      </c>
      <c r="AH18" s="212">
        <v>1</v>
      </c>
      <c r="AI18" s="212">
        <v>1</v>
      </c>
      <c r="AJ18" s="214" t="str">
        <f t="shared" si="8"/>
        <v>□■</v>
      </c>
      <c r="AK18" s="215" t="str">
        <f t="shared" si="9"/>
        <v>□■</v>
      </c>
      <c r="AL18" s="215" t="str">
        <f t="shared" si="10"/>
        <v>□■</v>
      </c>
      <c r="AM18" s="216" t="str">
        <f t="shared" si="11"/>
        <v>□■</v>
      </c>
      <c r="AN18" s="177"/>
      <c r="AO18" s="177" t="s">
        <v>110</v>
      </c>
      <c r="AP18" s="177" t="str">
        <f t="shared" si="17"/>
        <v>XT4LSIG1</v>
      </c>
      <c r="AQ18" s="186">
        <v>1</v>
      </c>
      <c r="AR18" s="212">
        <v>1</v>
      </c>
      <c r="AS18" s="212">
        <v>1</v>
      </c>
      <c r="AT18" s="212">
        <v>1</v>
      </c>
      <c r="AU18" s="214" t="str">
        <f t="shared" si="19"/>
        <v>□■</v>
      </c>
      <c r="AV18" s="215" t="str">
        <f t="shared" si="20"/>
        <v>□■</v>
      </c>
      <c r="AW18" s="216" t="str">
        <f t="shared" si="21"/>
        <v>□■</v>
      </c>
      <c r="AX18" s="112"/>
      <c r="AY18" s="3"/>
      <c r="BB18" s="213"/>
      <c r="BE18" s="3"/>
      <c r="BF18" s="112"/>
    </row>
    <row r="19" spans="2:58" ht="23" thickBot="1" x14ac:dyDescent="0.4">
      <c r="B19" s="3" t="s">
        <v>100</v>
      </c>
      <c r="C19" s="3" t="str">
        <f t="shared" si="14"/>
        <v>XT4LS/I0.4</v>
      </c>
      <c r="D19" s="180">
        <v>0.4</v>
      </c>
      <c r="E19" s="210">
        <v>0</v>
      </c>
      <c r="F19" s="210">
        <v>0</v>
      </c>
      <c r="G19" s="210">
        <v>0</v>
      </c>
      <c r="H19" s="210">
        <v>0</v>
      </c>
      <c r="I19" s="210"/>
      <c r="J19" s="210" t="s">
        <v>51</v>
      </c>
      <c r="K19" s="190" t="str">
        <f t="shared" si="0"/>
        <v>■□</v>
      </c>
      <c r="L19" s="191" t="str">
        <f t="shared" si="1"/>
        <v>■□</v>
      </c>
      <c r="M19" s="191" t="str">
        <f t="shared" si="2"/>
        <v>■□</v>
      </c>
      <c r="N19" s="192" t="str">
        <f t="shared" si="3"/>
        <v>■□</v>
      </c>
      <c r="O19" s="176" t="s">
        <v>51</v>
      </c>
      <c r="P19" s="6"/>
      <c r="Q19" s="245" t="s">
        <v>100</v>
      </c>
      <c r="R19" s="176" t="str">
        <f t="shared" si="15"/>
        <v>XT4LS/IOFF</v>
      </c>
      <c r="S19" s="180" t="s">
        <v>9</v>
      </c>
      <c r="T19" s="210">
        <v>0</v>
      </c>
      <c r="U19" s="210">
        <v>0</v>
      </c>
      <c r="V19" s="210">
        <v>0</v>
      </c>
      <c r="W19" s="210">
        <v>0</v>
      </c>
      <c r="X19" s="190" t="str">
        <f t="shared" ref="X19:X34" si="22">IF(T19=0,"■□",IF(T19=1,"□■","□□"))</f>
        <v>■□</v>
      </c>
      <c r="Y19" s="191" t="str">
        <f t="shared" ref="Y19:Y34" si="23">IF(U19=0,"■□",IF(U19=1,"□■","□□"))</f>
        <v>■□</v>
      </c>
      <c r="Z19" s="191" t="str">
        <f t="shared" ref="Z19:Z34" si="24">IF(V19=0,"■□",IF(V19=1,"□■","□□"))</f>
        <v>■□</v>
      </c>
      <c r="AA19" s="192" t="str">
        <f t="shared" ref="AA19:AA34" si="25">IF(W19=0,"■□",IF(W19=1,"□■","□□"))</f>
        <v>■□</v>
      </c>
      <c r="AB19" s="6"/>
      <c r="AC19" s="7" t="s">
        <v>100</v>
      </c>
      <c r="AD19" s="176" t="str">
        <f t="shared" si="16"/>
        <v>XT4LS/IOFF</v>
      </c>
      <c r="AE19" s="180" t="s">
        <v>9</v>
      </c>
      <c r="AF19" s="210">
        <v>0</v>
      </c>
      <c r="AG19" s="210">
        <v>0</v>
      </c>
      <c r="AH19" s="210">
        <v>0</v>
      </c>
      <c r="AI19" s="210">
        <v>0</v>
      </c>
      <c r="AJ19" s="190" t="str">
        <f t="shared" ref="AJ19:AJ34" si="26">IF(AF19=0,"■□",IF(AF19=1,"□■","□□"))</f>
        <v>■□</v>
      </c>
      <c r="AK19" s="191" t="str">
        <f t="shared" ref="AK19:AK34" si="27">IF(AG19=0,"■□",IF(AG19=1,"□■","□□"))</f>
        <v>■□</v>
      </c>
      <c r="AL19" s="191" t="str">
        <f t="shared" ref="AL19:AL34" si="28">IF(AH19=0,"■□",IF(AH19=1,"□■","□□"))</f>
        <v>■□</v>
      </c>
      <c r="AM19" s="192" t="str">
        <f t="shared" ref="AM19:AM34" si="29">IF(AI19=0,"■□",IF(AI19=1,"□■","□□"))</f>
        <v>■□</v>
      </c>
      <c r="AN19" s="6"/>
      <c r="AO19" s="177" t="s">
        <v>111</v>
      </c>
      <c r="AP19" s="177" t="str">
        <f t="shared" si="17"/>
        <v>XT5LSIGOFF</v>
      </c>
      <c r="AQ19" s="184" t="s">
        <v>9</v>
      </c>
      <c r="AR19" s="210">
        <v>0</v>
      </c>
      <c r="AS19" s="210">
        <v>0</v>
      </c>
      <c r="AT19" s="210">
        <v>0</v>
      </c>
      <c r="AU19" s="190" t="str">
        <f t="shared" ref="AU19:AU26" si="30">IF(AR19=0,"■□",IF(AR19=1,"□■","□□"))</f>
        <v>■□</v>
      </c>
      <c r="AV19" s="191" t="str">
        <f t="shared" ref="AV19:AV26" si="31">IF(AS19=0,"■□",IF(AS19=1,"□■","□□"))</f>
        <v>■□</v>
      </c>
      <c r="AW19" s="192" t="str">
        <f>IF(AT19=0,"■□",IF(AT19=1,"□■","□□"))</f>
        <v>■□</v>
      </c>
    </row>
    <row r="20" spans="2:58" ht="23" thickBot="1" x14ac:dyDescent="0.4">
      <c r="B20" s="3" t="s">
        <v>100</v>
      </c>
      <c r="C20" s="3" t="str">
        <f t="shared" si="14"/>
        <v>XT4LS/I0.44</v>
      </c>
      <c r="D20" s="181">
        <v>0.44</v>
      </c>
      <c r="E20" s="211">
        <v>1</v>
      </c>
      <c r="F20" s="211">
        <v>0</v>
      </c>
      <c r="G20" s="211">
        <v>0</v>
      </c>
      <c r="H20" s="211">
        <v>0</v>
      </c>
      <c r="I20" s="211"/>
      <c r="J20" s="210" t="s">
        <v>51</v>
      </c>
      <c r="K20" s="193" t="str">
        <f t="shared" si="0"/>
        <v>□■</v>
      </c>
      <c r="L20" s="189" t="str">
        <f t="shared" si="1"/>
        <v>■□</v>
      </c>
      <c r="M20" s="189" t="str">
        <f t="shared" si="2"/>
        <v>■□</v>
      </c>
      <c r="N20" s="194" t="str">
        <f t="shared" si="3"/>
        <v>■□</v>
      </c>
      <c r="O20" s="176" t="s">
        <v>51</v>
      </c>
      <c r="P20" s="6"/>
      <c r="Q20" s="245" t="s">
        <v>100</v>
      </c>
      <c r="R20" s="176" t="str">
        <f t="shared" si="15"/>
        <v>XT4LS/I1</v>
      </c>
      <c r="S20" s="181">
        <v>1</v>
      </c>
      <c r="T20" s="211">
        <v>1</v>
      </c>
      <c r="U20" s="211">
        <v>0</v>
      </c>
      <c r="V20" s="211">
        <v>0</v>
      </c>
      <c r="W20" s="211">
        <v>0</v>
      </c>
      <c r="X20" s="193" t="str">
        <f t="shared" si="22"/>
        <v>□■</v>
      </c>
      <c r="Y20" s="189" t="str">
        <f t="shared" si="23"/>
        <v>■□</v>
      </c>
      <c r="Z20" s="189" t="str">
        <f t="shared" si="24"/>
        <v>■□</v>
      </c>
      <c r="AA20" s="194" t="str">
        <f t="shared" si="25"/>
        <v>■□</v>
      </c>
      <c r="AB20" s="6"/>
      <c r="AC20" s="7" t="s">
        <v>100</v>
      </c>
      <c r="AD20" s="176" t="str">
        <f t="shared" si="16"/>
        <v>XT4LS/I1</v>
      </c>
      <c r="AE20" s="181">
        <v>1</v>
      </c>
      <c r="AF20" s="211">
        <v>1</v>
      </c>
      <c r="AG20" s="211">
        <v>0</v>
      </c>
      <c r="AH20" s="211">
        <v>0</v>
      </c>
      <c r="AI20" s="211">
        <v>0</v>
      </c>
      <c r="AJ20" s="193" t="str">
        <f t="shared" si="26"/>
        <v>□■</v>
      </c>
      <c r="AK20" s="189" t="str">
        <f t="shared" si="27"/>
        <v>■□</v>
      </c>
      <c r="AL20" s="189" t="str">
        <f t="shared" si="28"/>
        <v>■□</v>
      </c>
      <c r="AM20" s="194" t="str">
        <f t="shared" si="29"/>
        <v>■□</v>
      </c>
      <c r="AN20" s="6"/>
      <c r="AO20" s="177" t="s">
        <v>111</v>
      </c>
      <c r="AP20" s="177" t="str">
        <f t="shared" si="17"/>
        <v>XT5LSIG0.2</v>
      </c>
      <c r="AQ20" s="185">
        <v>0.2</v>
      </c>
      <c r="AR20" s="211">
        <v>1</v>
      </c>
      <c r="AS20" s="211">
        <v>0</v>
      </c>
      <c r="AT20" s="211">
        <v>0</v>
      </c>
      <c r="AU20" s="193" t="str">
        <f t="shared" si="30"/>
        <v>□■</v>
      </c>
      <c r="AV20" s="189" t="str">
        <f t="shared" si="31"/>
        <v>■□</v>
      </c>
      <c r="AW20" s="194" t="str">
        <f t="shared" ref="AW20:AW26" si="32">IF(AT20=0,"■□",IF(AT20=1,"□■","□□"))</f>
        <v>■□</v>
      </c>
    </row>
    <row r="21" spans="2:58" ht="23" thickBot="1" x14ac:dyDescent="0.4">
      <c r="B21" s="3" t="s">
        <v>100</v>
      </c>
      <c r="C21" s="3" t="str">
        <f t="shared" si="14"/>
        <v>XT4LS/I0.48</v>
      </c>
      <c r="D21" s="181">
        <v>0.48000000000000004</v>
      </c>
      <c r="E21" s="211">
        <v>0</v>
      </c>
      <c r="F21" s="211">
        <v>1</v>
      </c>
      <c r="G21" s="211">
        <v>0</v>
      </c>
      <c r="H21" s="211">
        <v>0</v>
      </c>
      <c r="I21" s="211"/>
      <c r="J21" s="210" t="s">
        <v>51</v>
      </c>
      <c r="K21" s="193" t="str">
        <f t="shared" si="0"/>
        <v>■□</v>
      </c>
      <c r="L21" s="189" t="str">
        <f t="shared" si="1"/>
        <v>□■</v>
      </c>
      <c r="M21" s="189" t="str">
        <f t="shared" si="2"/>
        <v>■□</v>
      </c>
      <c r="N21" s="194" t="str">
        <f t="shared" si="3"/>
        <v>■□</v>
      </c>
      <c r="O21" s="176" t="s">
        <v>51</v>
      </c>
      <c r="P21" s="6"/>
      <c r="Q21" s="245" t="s">
        <v>100</v>
      </c>
      <c r="R21" s="176" t="str">
        <f t="shared" si="15"/>
        <v>XT4LS/I1.5</v>
      </c>
      <c r="S21" s="181">
        <v>1.5</v>
      </c>
      <c r="T21" s="211">
        <v>0</v>
      </c>
      <c r="U21" s="211">
        <v>1</v>
      </c>
      <c r="V21" s="211">
        <v>0</v>
      </c>
      <c r="W21" s="211">
        <v>0</v>
      </c>
      <c r="X21" s="193" t="str">
        <f t="shared" si="22"/>
        <v>■□</v>
      </c>
      <c r="Y21" s="189" t="str">
        <f t="shared" si="23"/>
        <v>□■</v>
      </c>
      <c r="Z21" s="189" t="str">
        <f t="shared" si="24"/>
        <v>■□</v>
      </c>
      <c r="AA21" s="194" t="str">
        <f t="shared" si="25"/>
        <v>■□</v>
      </c>
      <c r="AB21" s="6"/>
      <c r="AC21" s="7" t="s">
        <v>100</v>
      </c>
      <c r="AD21" s="176" t="str">
        <f t="shared" si="16"/>
        <v>XT4LS/I1.5</v>
      </c>
      <c r="AE21" s="181">
        <v>1.5</v>
      </c>
      <c r="AF21" s="211">
        <v>0</v>
      </c>
      <c r="AG21" s="211">
        <v>1</v>
      </c>
      <c r="AH21" s="211">
        <v>0</v>
      </c>
      <c r="AI21" s="211">
        <v>0</v>
      </c>
      <c r="AJ21" s="193" t="str">
        <f t="shared" si="26"/>
        <v>■□</v>
      </c>
      <c r="AK21" s="189" t="str">
        <f t="shared" si="27"/>
        <v>□■</v>
      </c>
      <c r="AL21" s="189" t="str">
        <f t="shared" si="28"/>
        <v>■□</v>
      </c>
      <c r="AM21" s="194" t="str">
        <f t="shared" si="29"/>
        <v>■□</v>
      </c>
      <c r="AN21" s="6"/>
      <c r="AO21" s="177" t="s">
        <v>111</v>
      </c>
      <c r="AP21" s="177" t="str">
        <f t="shared" si="17"/>
        <v>XT5LSIG0.25</v>
      </c>
      <c r="AQ21" s="185">
        <v>0.25</v>
      </c>
      <c r="AR21" s="211">
        <v>0</v>
      </c>
      <c r="AS21" s="211">
        <v>1</v>
      </c>
      <c r="AT21" s="211">
        <v>0</v>
      </c>
      <c r="AU21" s="193" t="str">
        <f t="shared" si="30"/>
        <v>■□</v>
      </c>
      <c r="AV21" s="189" t="str">
        <f t="shared" si="31"/>
        <v>□■</v>
      </c>
      <c r="AW21" s="194" t="str">
        <f t="shared" si="32"/>
        <v>■□</v>
      </c>
    </row>
    <row r="22" spans="2:58" ht="23" thickBot="1" x14ac:dyDescent="0.4">
      <c r="B22" s="3" t="s">
        <v>100</v>
      </c>
      <c r="C22" s="3" t="str">
        <f t="shared" si="14"/>
        <v>XT4LS/I0.52</v>
      </c>
      <c r="D22" s="181">
        <v>0.52</v>
      </c>
      <c r="E22" s="211">
        <v>1</v>
      </c>
      <c r="F22" s="211">
        <v>1</v>
      </c>
      <c r="G22" s="211">
        <v>0</v>
      </c>
      <c r="H22" s="211">
        <v>0</v>
      </c>
      <c r="I22" s="211"/>
      <c r="J22" s="210" t="s">
        <v>51</v>
      </c>
      <c r="K22" s="193" t="str">
        <f t="shared" si="0"/>
        <v>□■</v>
      </c>
      <c r="L22" s="189" t="str">
        <f t="shared" si="1"/>
        <v>□■</v>
      </c>
      <c r="M22" s="189" t="str">
        <f t="shared" si="2"/>
        <v>■□</v>
      </c>
      <c r="N22" s="194" t="str">
        <f t="shared" si="3"/>
        <v>■□</v>
      </c>
      <c r="O22" s="176" t="s">
        <v>51</v>
      </c>
      <c r="P22" s="6"/>
      <c r="Q22" s="245" t="s">
        <v>100</v>
      </c>
      <c r="R22" s="176" t="str">
        <f t="shared" si="15"/>
        <v>XT4LS/I2</v>
      </c>
      <c r="S22" s="181">
        <v>2</v>
      </c>
      <c r="T22" s="211">
        <v>0</v>
      </c>
      <c r="U22" s="211">
        <v>0</v>
      </c>
      <c r="V22" s="211">
        <v>1</v>
      </c>
      <c r="W22" s="211">
        <v>0</v>
      </c>
      <c r="X22" s="193" t="str">
        <f t="shared" si="22"/>
        <v>■□</v>
      </c>
      <c r="Y22" s="189" t="str">
        <f t="shared" si="23"/>
        <v>■□</v>
      </c>
      <c r="Z22" s="189" t="str">
        <f t="shared" si="24"/>
        <v>□■</v>
      </c>
      <c r="AA22" s="194" t="str">
        <f t="shared" si="25"/>
        <v>■□</v>
      </c>
      <c r="AB22" s="6"/>
      <c r="AC22" s="7" t="s">
        <v>100</v>
      </c>
      <c r="AD22" s="176" t="str">
        <f t="shared" si="16"/>
        <v>XT4LS/I2</v>
      </c>
      <c r="AE22" s="181">
        <v>2</v>
      </c>
      <c r="AF22" s="211">
        <v>0</v>
      </c>
      <c r="AG22" s="211">
        <v>0</v>
      </c>
      <c r="AH22" s="211">
        <v>1</v>
      </c>
      <c r="AI22" s="211">
        <v>0</v>
      </c>
      <c r="AJ22" s="193" t="str">
        <f t="shared" si="26"/>
        <v>■□</v>
      </c>
      <c r="AK22" s="189" t="str">
        <f t="shared" si="27"/>
        <v>■□</v>
      </c>
      <c r="AL22" s="189" t="str">
        <f t="shared" si="28"/>
        <v>□■</v>
      </c>
      <c r="AM22" s="194" t="str">
        <f t="shared" si="29"/>
        <v>■□</v>
      </c>
      <c r="AN22" s="6"/>
      <c r="AO22" s="177" t="s">
        <v>111</v>
      </c>
      <c r="AP22" s="177" t="str">
        <f t="shared" si="17"/>
        <v>XT5LSIG0.45</v>
      </c>
      <c r="AQ22" s="185">
        <v>0.45</v>
      </c>
      <c r="AR22" s="211">
        <v>1</v>
      </c>
      <c r="AS22" s="211">
        <v>1</v>
      </c>
      <c r="AT22" s="211">
        <v>0</v>
      </c>
      <c r="AU22" s="193" t="str">
        <f t="shared" si="30"/>
        <v>□■</v>
      </c>
      <c r="AV22" s="189" t="str">
        <f t="shared" si="31"/>
        <v>□■</v>
      </c>
      <c r="AW22" s="194" t="str">
        <f t="shared" si="32"/>
        <v>■□</v>
      </c>
    </row>
    <row r="23" spans="2:58" ht="23" thickBot="1" x14ac:dyDescent="0.4">
      <c r="B23" s="3" t="s">
        <v>100</v>
      </c>
      <c r="C23" s="3" t="str">
        <f t="shared" si="14"/>
        <v>XT4LS/I0.56</v>
      </c>
      <c r="D23" s="181">
        <v>0.56000000000000005</v>
      </c>
      <c r="E23" s="211">
        <v>0</v>
      </c>
      <c r="F23" s="211">
        <v>0</v>
      </c>
      <c r="G23" s="211">
        <v>1</v>
      </c>
      <c r="H23" s="211">
        <v>0</v>
      </c>
      <c r="I23" s="211"/>
      <c r="J23" s="210" t="s">
        <v>51</v>
      </c>
      <c r="K23" s="193" t="str">
        <f t="shared" si="0"/>
        <v>■□</v>
      </c>
      <c r="L23" s="189" t="str">
        <f t="shared" si="1"/>
        <v>■□</v>
      </c>
      <c r="M23" s="189" t="str">
        <f t="shared" si="2"/>
        <v>□■</v>
      </c>
      <c r="N23" s="194" t="str">
        <f t="shared" si="3"/>
        <v>■□</v>
      </c>
      <c r="O23" s="176" t="s">
        <v>51</v>
      </c>
      <c r="P23" s="6"/>
      <c r="Q23" s="245" t="s">
        <v>100</v>
      </c>
      <c r="R23" s="176" t="str">
        <f t="shared" si="15"/>
        <v>XT4LS/I2.5</v>
      </c>
      <c r="S23" s="181">
        <v>2.5</v>
      </c>
      <c r="T23" s="211">
        <v>1</v>
      </c>
      <c r="U23" s="211">
        <v>1</v>
      </c>
      <c r="V23" s="211">
        <v>0</v>
      </c>
      <c r="W23" s="211">
        <v>0</v>
      </c>
      <c r="X23" s="193" t="str">
        <f t="shared" si="22"/>
        <v>□■</v>
      </c>
      <c r="Y23" s="189" t="str">
        <f t="shared" si="23"/>
        <v>□■</v>
      </c>
      <c r="Z23" s="189" t="str">
        <f t="shared" si="24"/>
        <v>■□</v>
      </c>
      <c r="AA23" s="194" t="str">
        <f t="shared" si="25"/>
        <v>■□</v>
      </c>
      <c r="AB23" s="6"/>
      <c r="AC23" s="7" t="s">
        <v>100</v>
      </c>
      <c r="AD23" s="176" t="str">
        <f t="shared" si="16"/>
        <v>XT4LS/I2.5</v>
      </c>
      <c r="AE23" s="181">
        <v>2.5</v>
      </c>
      <c r="AF23" s="211">
        <v>1</v>
      </c>
      <c r="AG23" s="211">
        <v>1</v>
      </c>
      <c r="AH23" s="211">
        <v>0</v>
      </c>
      <c r="AI23" s="211">
        <v>0</v>
      </c>
      <c r="AJ23" s="193" t="str">
        <f t="shared" si="26"/>
        <v>□■</v>
      </c>
      <c r="AK23" s="189" t="str">
        <f t="shared" si="27"/>
        <v>□■</v>
      </c>
      <c r="AL23" s="189" t="str">
        <f t="shared" si="28"/>
        <v>■□</v>
      </c>
      <c r="AM23" s="194" t="str">
        <f t="shared" si="29"/>
        <v>■□</v>
      </c>
      <c r="AN23" s="6"/>
      <c r="AO23" s="177" t="s">
        <v>111</v>
      </c>
      <c r="AP23" s="177" t="str">
        <f t="shared" si="17"/>
        <v>XT5LSIG0.55</v>
      </c>
      <c r="AQ23" s="185">
        <v>0.55000000000000004</v>
      </c>
      <c r="AR23" s="211">
        <v>0</v>
      </c>
      <c r="AS23" s="211">
        <v>0</v>
      </c>
      <c r="AT23" s="211">
        <v>1</v>
      </c>
      <c r="AU23" s="193" t="str">
        <f t="shared" si="30"/>
        <v>■□</v>
      </c>
      <c r="AV23" s="189" t="str">
        <f t="shared" si="31"/>
        <v>■□</v>
      </c>
      <c r="AW23" s="194" t="str">
        <f t="shared" si="32"/>
        <v>□■</v>
      </c>
    </row>
    <row r="24" spans="2:58" ht="23" thickBot="1" x14ac:dyDescent="0.4">
      <c r="B24" s="3" t="s">
        <v>100</v>
      </c>
      <c r="C24" s="3" t="str">
        <f t="shared" si="14"/>
        <v>XT4LS/I0.6</v>
      </c>
      <c r="D24" s="181">
        <v>0.6</v>
      </c>
      <c r="E24" s="211">
        <v>1</v>
      </c>
      <c r="F24" s="211">
        <v>0</v>
      </c>
      <c r="G24" s="211">
        <v>1</v>
      </c>
      <c r="H24" s="211">
        <v>0</v>
      </c>
      <c r="I24" s="211"/>
      <c r="J24" s="210" t="s">
        <v>51</v>
      </c>
      <c r="K24" s="193" t="str">
        <f t="shared" si="0"/>
        <v>□■</v>
      </c>
      <c r="L24" s="189" t="str">
        <f t="shared" si="1"/>
        <v>■□</v>
      </c>
      <c r="M24" s="189" t="str">
        <f t="shared" si="2"/>
        <v>□■</v>
      </c>
      <c r="N24" s="194" t="str">
        <f t="shared" si="3"/>
        <v>■□</v>
      </c>
      <c r="O24" s="176" t="s">
        <v>51</v>
      </c>
      <c r="P24" s="6"/>
      <c r="Q24" s="245" t="s">
        <v>100</v>
      </c>
      <c r="R24" s="176" t="str">
        <f t="shared" si="15"/>
        <v>XT4LS/I3</v>
      </c>
      <c r="S24" s="181">
        <v>3</v>
      </c>
      <c r="T24" s="211">
        <v>1</v>
      </c>
      <c r="U24" s="211">
        <v>0</v>
      </c>
      <c r="V24" s="211">
        <v>1</v>
      </c>
      <c r="W24" s="211">
        <v>0</v>
      </c>
      <c r="X24" s="193" t="str">
        <f t="shared" si="22"/>
        <v>□■</v>
      </c>
      <c r="Y24" s="189" t="str">
        <f t="shared" si="23"/>
        <v>■□</v>
      </c>
      <c r="Z24" s="189" t="str">
        <f t="shared" si="24"/>
        <v>□■</v>
      </c>
      <c r="AA24" s="194" t="str">
        <f t="shared" si="25"/>
        <v>■□</v>
      </c>
      <c r="AB24" s="6"/>
      <c r="AC24" s="7" t="s">
        <v>100</v>
      </c>
      <c r="AD24" s="176" t="str">
        <f t="shared" si="16"/>
        <v>XT4LS/I3</v>
      </c>
      <c r="AE24" s="181">
        <v>3</v>
      </c>
      <c r="AF24" s="211">
        <v>1</v>
      </c>
      <c r="AG24" s="211">
        <v>0</v>
      </c>
      <c r="AH24" s="211">
        <v>1</v>
      </c>
      <c r="AI24" s="211">
        <v>0</v>
      </c>
      <c r="AJ24" s="193" t="str">
        <f t="shared" si="26"/>
        <v>□■</v>
      </c>
      <c r="AK24" s="189" t="str">
        <f t="shared" si="27"/>
        <v>■□</v>
      </c>
      <c r="AL24" s="189" t="str">
        <f t="shared" si="28"/>
        <v>□■</v>
      </c>
      <c r="AM24" s="194" t="str">
        <f t="shared" si="29"/>
        <v>■□</v>
      </c>
      <c r="AN24" s="6"/>
      <c r="AO24" s="177" t="s">
        <v>111</v>
      </c>
      <c r="AP24" s="177" t="str">
        <f t="shared" si="17"/>
        <v>XT5LSIG0.75</v>
      </c>
      <c r="AQ24" s="185">
        <v>0.75</v>
      </c>
      <c r="AR24" s="211">
        <v>1</v>
      </c>
      <c r="AS24" s="211">
        <v>0</v>
      </c>
      <c r="AT24" s="211">
        <v>1</v>
      </c>
      <c r="AU24" s="193" t="str">
        <f t="shared" si="30"/>
        <v>□■</v>
      </c>
      <c r="AV24" s="189" t="str">
        <f t="shared" si="31"/>
        <v>■□</v>
      </c>
      <c r="AW24" s="194" t="str">
        <f t="shared" si="32"/>
        <v>□■</v>
      </c>
    </row>
    <row r="25" spans="2:58" ht="23" thickBot="1" x14ac:dyDescent="0.4">
      <c r="B25" s="3" t="s">
        <v>100</v>
      </c>
      <c r="C25" s="3" t="str">
        <f t="shared" si="14"/>
        <v>XT4LS/I0.64</v>
      </c>
      <c r="D25" s="181">
        <v>0.64</v>
      </c>
      <c r="E25" s="211">
        <v>0</v>
      </c>
      <c r="F25" s="211">
        <v>1</v>
      </c>
      <c r="G25" s="211">
        <v>1</v>
      </c>
      <c r="H25" s="211">
        <v>0</v>
      </c>
      <c r="I25" s="211"/>
      <c r="J25" s="210" t="s">
        <v>51</v>
      </c>
      <c r="K25" s="193" t="str">
        <f t="shared" si="0"/>
        <v>■□</v>
      </c>
      <c r="L25" s="189" t="str">
        <f t="shared" si="1"/>
        <v>□■</v>
      </c>
      <c r="M25" s="189" t="str">
        <f t="shared" si="2"/>
        <v>□■</v>
      </c>
      <c r="N25" s="194" t="str">
        <f t="shared" si="3"/>
        <v>■□</v>
      </c>
      <c r="O25" s="176" t="s">
        <v>51</v>
      </c>
      <c r="P25" s="6"/>
      <c r="Q25" s="245" t="s">
        <v>100</v>
      </c>
      <c r="R25" s="176" t="str">
        <f t="shared" si="15"/>
        <v>XT4LS/I3.5</v>
      </c>
      <c r="S25" s="181">
        <v>3.5</v>
      </c>
      <c r="T25" s="211">
        <v>0</v>
      </c>
      <c r="U25" s="211">
        <v>1</v>
      </c>
      <c r="V25" s="211">
        <v>1</v>
      </c>
      <c r="W25" s="211">
        <v>0</v>
      </c>
      <c r="X25" s="193" t="str">
        <f t="shared" si="22"/>
        <v>■□</v>
      </c>
      <c r="Y25" s="189" t="str">
        <f t="shared" si="23"/>
        <v>□■</v>
      </c>
      <c r="Z25" s="189" t="str">
        <f t="shared" si="24"/>
        <v>□■</v>
      </c>
      <c r="AA25" s="194" t="str">
        <f t="shared" si="25"/>
        <v>■□</v>
      </c>
      <c r="AB25" s="6"/>
      <c r="AC25" s="7" t="s">
        <v>100</v>
      </c>
      <c r="AD25" s="176" t="str">
        <f t="shared" si="16"/>
        <v>XT4LS/I3.5</v>
      </c>
      <c r="AE25" s="181">
        <v>3.5</v>
      </c>
      <c r="AF25" s="211">
        <v>0</v>
      </c>
      <c r="AG25" s="211">
        <v>1</v>
      </c>
      <c r="AH25" s="211">
        <v>1</v>
      </c>
      <c r="AI25" s="211">
        <v>0</v>
      </c>
      <c r="AJ25" s="193" t="str">
        <f t="shared" si="26"/>
        <v>■□</v>
      </c>
      <c r="AK25" s="189" t="str">
        <f t="shared" si="27"/>
        <v>□■</v>
      </c>
      <c r="AL25" s="189" t="str">
        <f t="shared" si="28"/>
        <v>□■</v>
      </c>
      <c r="AM25" s="194" t="str">
        <f t="shared" si="29"/>
        <v>■□</v>
      </c>
      <c r="AN25" s="6"/>
      <c r="AO25" s="177" t="s">
        <v>111</v>
      </c>
      <c r="AP25" s="177" t="str">
        <f t="shared" si="17"/>
        <v>XT5LSIG0.8</v>
      </c>
      <c r="AQ25" s="185">
        <v>0.8</v>
      </c>
      <c r="AR25" s="211">
        <v>0</v>
      </c>
      <c r="AS25" s="211">
        <v>1</v>
      </c>
      <c r="AT25" s="211">
        <v>1</v>
      </c>
      <c r="AU25" s="193" t="str">
        <f t="shared" si="30"/>
        <v>■□</v>
      </c>
      <c r="AV25" s="189" t="str">
        <f t="shared" si="31"/>
        <v>□■</v>
      </c>
      <c r="AW25" s="194" t="str">
        <f t="shared" si="32"/>
        <v>□■</v>
      </c>
    </row>
    <row r="26" spans="2:58" ht="23" thickBot="1" x14ac:dyDescent="0.4">
      <c r="B26" s="3" t="s">
        <v>100</v>
      </c>
      <c r="C26" s="3" t="str">
        <f t="shared" si="14"/>
        <v>XT4LS/I0.68</v>
      </c>
      <c r="D26" s="181">
        <v>0.68</v>
      </c>
      <c r="E26" s="211">
        <v>1</v>
      </c>
      <c r="F26" s="211">
        <v>1</v>
      </c>
      <c r="G26" s="211">
        <v>1</v>
      </c>
      <c r="H26" s="211">
        <v>0</v>
      </c>
      <c r="I26" s="211"/>
      <c r="J26" s="210" t="s">
        <v>51</v>
      </c>
      <c r="K26" s="193" t="str">
        <f t="shared" si="0"/>
        <v>□■</v>
      </c>
      <c r="L26" s="189" t="str">
        <f t="shared" si="1"/>
        <v>□■</v>
      </c>
      <c r="M26" s="189" t="str">
        <f t="shared" si="2"/>
        <v>□■</v>
      </c>
      <c r="N26" s="194" t="str">
        <f t="shared" si="3"/>
        <v>■□</v>
      </c>
      <c r="O26" s="176" t="s">
        <v>51</v>
      </c>
      <c r="P26" s="6"/>
      <c r="Q26" s="245" t="s">
        <v>100</v>
      </c>
      <c r="R26" s="176" t="str">
        <f t="shared" si="15"/>
        <v>XT4LS/I4.5</v>
      </c>
      <c r="S26" s="181">
        <v>4.5</v>
      </c>
      <c r="T26" s="211">
        <v>1</v>
      </c>
      <c r="U26" s="211">
        <v>1</v>
      </c>
      <c r="V26" s="211">
        <v>1</v>
      </c>
      <c r="W26" s="211">
        <v>0</v>
      </c>
      <c r="X26" s="193" t="str">
        <f t="shared" si="22"/>
        <v>□■</v>
      </c>
      <c r="Y26" s="189" t="str">
        <f t="shared" si="23"/>
        <v>□■</v>
      </c>
      <c r="Z26" s="189" t="str">
        <f t="shared" si="24"/>
        <v>□■</v>
      </c>
      <c r="AA26" s="194" t="str">
        <f t="shared" si="25"/>
        <v>■□</v>
      </c>
      <c r="AB26" s="6"/>
      <c r="AC26" s="7" t="s">
        <v>100</v>
      </c>
      <c r="AD26" s="176" t="str">
        <f t="shared" si="16"/>
        <v>XT4LS/I4.5</v>
      </c>
      <c r="AE26" s="181">
        <v>4.5</v>
      </c>
      <c r="AF26" s="211">
        <v>1</v>
      </c>
      <c r="AG26" s="211">
        <v>1</v>
      </c>
      <c r="AH26" s="211">
        <v>1</v>
      </c>
      <c r="AI26" s="211">
        <v>0</v>
      </c>
      <c r="AJ26" s="193" t="str">
        <f t="shared" si="26"/>
        <v>□■</v>
      </c>
      <c r="AK26" s="189" t="str">
        <f t="shared" si="27"/>
        <v>□■</v>
      </c>
      <c r="AL26" s="189" t="str">
        <f t="shared" si="28"/>
        <v>□■</v>
      </c>
      <c r="AM26" s="194" t="str">
        <f t="shared" si="29"/>
        <v>■□</v>
      </c>
      <c r="AN26" s="6"/>
      <c r="AO26" s="177" t="s">
        <v>111</v>
      </c>
      <c r="AP26" s="177" t="str">
        <f t="shared" si="17"/>
        <v>XT5LSIG1</v>
      </c>
      <c r="AQ26" s="186">
        <v>1</v>
      </c>
      <c r="AR26" s="212">
        <v>1</v>
      </c>
      <c r="AS26" s="212">
        <v>1</v>
      </c>
      <c r="AT26" s="212">
        <v>1</v>
      </c>
      <c r="AU26" s="214" t="str">
        <f t="shared" si="30"/>
        <v>□■</v>
      </c>
      <c r="AV26" s="215" t="str">
        <f t="shared" si="31"/>
        <v>□■</v>
      </c>
      <c r="AW26" s="216" t="str">
        <f t="shared" si="32"/>
        <v>□■</v>
      </c>
    </row>
    <row r="27" spans="2:58" ht="23" thickBot="1" x14ac:dyDescent="0.4">
      <c r="B27" s="3" t="s">
        <v>100</v>
      </c>
      <c r="C27" s="3" t="str">
        <f t="shared" si="14"/>
        <v>XT4LS/I0.72</v>
      </c>
      <c r="D27" s="181">
        <v>0.72</v>
      </c>
      <c r="E27" s="211">
        <v>0</v>
      </c>
      <c r="F27" s="211">
        <v>0</v>
      </c>
      <c r="G27" s="211">
        <v>0</v>
      </c>
      <c r="H27" s="211">
        <v>1</v>
      </c>
      <c r="I27" s="211"/>
      <c r="J27" s="210" t="s">
        <v>51</v>
      </c>
      <c r="K27" s="193" t="str">
        <f t="shared" si="0"/>
        <v>■□</v>
      </c>
      <c r="L27" s="189" t="str">
        <f t="shared" si="1"/>
        <v>■□</v>
      </c>
      <c r="M27" s="189" t="str">
        <f t="shared" si="2"/>
        <v>■□</v>
      </c>
      <c r="N27" s="194" t="str">
        <f t="shared" si="3"/>
        <v>□■</v>
      </c>
      <c r="O27" s="176" t="s">
        <v>51</v>
      </c>
      <c r="P27" s="6"/>
      <c r="Q27" s="245" t="s">
        <v>100</v>
      </c>
      <c r="R27" s="176" t="str">
        <f t="shared" si="15"/>
        <v>XT4LS/I5.5</v>
      </c>
      <c r="S27" s="181">
        <v>5.5</v>
      </c>
      <c r="T27" s="211">
        <v>0</v>
      </c>
      <c r="U27" s="211">
        <v>0</v>
      </c>
      <c r="V27" s="211">
        <v>0</v>
      </c>
      <c r="W27" s="211">
        <v>1</v>
      </c>
      <c r="X27" s="193" t="str">
        <f t="shared" si="22"/>
        <v>■□</v>
      </c>
      <c r="Y27" s="189" t="str">
        <f t="shared" si="23"/>
        <v>■□</v>
      </c>
      <c r="Z27" s="189" t="str">
        <f t="shared" si="24"/>
        <v>■□</v>
      </c>
      <c r="AA27" s="194" t="str">
        <f t="shared" si="25"/>
        <v>□■</v>
      </c>
      <c r="AB27" s="6"/>
      <c r="AC27" s="7" t="s">
        <v>100</v>
      </c>
      <c r="AD27" s="176" t="str">
        <f t="shared" si="16"/>
        <v>XT4LS/I5.5</v>
      </c>
      <c r="AE27" s="181">
        <v>5.5</v>
      </c>
      <c r="AF27" s="211">
        <v>0</v>
      </c>
      <c r="AG27" s="211">
        <v>0</v>
      </c>
      <c r="AH27" s="211">
        <v>0</v>
      </c>
      <c r="AI27" s="211">
        <v>1</v>
      </c>
      <c r="AJ27" s="193" t="str">
        <f t="shared" si="26"/>
        <v>■□</v>
      </c>
      <c r="AK27" s="189" t="str">
        <f t="shared" si="27"/>
        <v>■□</v>
      </c>
      <c r="AL27" s="189" t="str">
        <f t="shared" si="28"/>
        <v>■□</v>
      </c>
      <c r="AM27" s="194" t="str">
        <f t="shared" si="29"/>
        <v>□■</v>
      </c>
      <c r="AN27" s="6"/>
      <c r="AO27" s="177" t="s">
        <v>112</v>
      </c>
      <c r="AP27" s="177" t="str">
        <f t="shared" si="17"/>
        <v>XT6LSIGOFF</v>
      </c>
      <c r="AQ27" s="184" t="s">
        <v>9</v>
      </c>
      <c r="AR27" s="210">
        <v>0</v>
      </c>
      <c r="AS27" s="210">
        <v>0</v>
      </c>
      <c r="AT27" s="210">
        <v>0</v>
      </c>
      <c r="AU27" s="190" t="str">
        <f t="shared" ref="AU27:AU34" si="33">IF(AR27=0,"■□",IF(AR27=1,"□■","□□"))</f>
        <v>■□</v>
      </c>
      <c r="AV27" s="191" t="str">
        <f t="shared" ref="AV27:AV34" si="34">IF(AS27=0,"■□",IF(AS27=1,"□■","□□"))</f>
        <v>■□</v>
      </c>
      <c r="AW27" s="192" t="str">
        <f>IF(AT27=0,"■□",IF(AT27=1,"□■","□□"))</f>
        <v>■□</v>
      </c>
    </row>
    <row r="28" spans="2:58" ht="23" thickBot="1" x14ac:dyDescent="0.4">
      <c r="B28" s="3" t="s">
        <v>100</v>
      </c>
      <c r="C28" s="3" t="str">
        <f t="shared" si="14"/>
        <v>XT4LS/I0.76</v>
      </c>
      <c r="D28" s="181">
        <v>0.76</v>
      </c>
      <c r="E28" s="211">
        <v>1</v>
      </c>
      <c r="F28" s="211">
        <v>0</v>
      </c>
      <c r="G28" s="211">
        <v>0</v>
      </c>
      <c r="H28" s="211">
        <v>1</v>
      </c>
      <c r="I28" s="211"/>
      <c r="J28" s="210" t="s">
        <v>51</v>
      </c>
      <c r="K28" s="193" t="str">
        <f t="shared" si="0"/>
        <v>□■</v>
      </c>
      <c r="L28" s="189" t="str">
        <f t="shared" si="1"/>
        <v>■□</v>
      </c>
      <c r="M28" s="189" t="str">
        <f t="shared" si="2"/>
        <v>■□</v>
      </c>
      <c r="N28" s="194" t="str">
        <f t="shared" si="3"/>
        <v>□■</v>
      </c>
      <c r="O28" s="176" t="s">
        <v>51</v>
      </c>
      <c r="P28" s="6"/>
      <c r="Q28" s="245" t="s">
        <v>100</v>
      </c>
      <c r="R28" s="176" t="str">
        <f t="shared" si="15"/>
        <v>XT4LS/I6.5</v>
      </c>
      <c r="S28" s="181">
        <v>6.5</v>
      </c>
      <c r="T28" s="211">
        <v>1</v>
      </c>
      <c r="U28" s="211">
        <v>0</v>
      </c>
      <c r="V28" s="211">
        <v>0</v>
      </c>
      <c r="W28" s="211">
        <v>1</v>
      </c>
      <c r="X28" s="193" t="str">
        <f t="shared" si="22"/>
        <v>□■</v>
      </c>
      <c r="Y28" s="189" t="str">
        <f t="shared" si="23"/>
        <v>■□</v>
      </c>
      <c r="Z28" s="189" t="str">
        <f t="shared" si="24"/>
        <v>■□</v>
      </c>
      <c r="AA28" s="194" t="str">
        <f t="shared" si="25"/>
        <v>□■</v>
      </c>
      <c r="AB28" s="6"/>
      <c r="AC28" s="7" t="s">
        <v>100</v>
      </c>
      <c r="AD28" s="176" t="str">
        <f t="shared" si="16"/>
        <v>XT4LS/I6.5</v>
      </c>
      <c r="AE28" s="181">
        <v>6.5</v>
      </c>
      <c r="AF28" s="211">
        <v>1</v>
      </c>
      <c r="AG28" s="211">
        <v>0</v>
      </c>
      <c r="AH28" s="211">
        <v>0</v>
      </c>
      <c r="AI28" s="211">
        <v>1</v>
      </c>
      <c r="AJ28" s="193" t="str">
        <f t="shared" si="26"/>
        <v>□■</v>
      </c>
      <c r="AK28" s="189" t="str">
        <f t="shared" si="27"/>
        <v>■□</v>
      </c>
      <c r="AL28" s="189" t="str">
        <f t="shared" si="28"/>
        <v>■□</v>
      </c>
      <c r="AM28" s="194" t="str">
        <f t="shared" si="29"/>
        <v>□■</v>
      </c>
      <c r="AN28" s="6"/>
      <c r="AO28" s="177" t="s">
        <v>112</v>
      </c>
      <c r="AP28" s="177" t="str">
        <f t="shared" si="17"/>
        <v>XT6LSIG0.2</v>
      </c>
      <c r="AQ28" s="185">
        <v>0.2</v>
      </c>
      <c r="AR28" s="211">
        <v>1</v>
      </c>
      <c r="AS28" s="211">
        <v>0</v>
      </c>
      <c r="AT28" s="211">
        <v>0</v>
      </c>
      <c r="AU28" s="193" t="str">
        <f t="shared" si="33"/>
        <v>□■</v>
      </c>
      <c r="AV28" s="189" t="str">
        <f t="shared" si="34"/>
        <v>■□</v>
      </c>
      <c r="AW28" s="194" t="str">
        <f t="shared" ref="AW28:AW34" si="35">IF(AT28=0,"■□",IF(AT28=1,"□■","□□"))</f>
        <v>■□</v>
      </c>
    </row>
    <row r="29" spans="2:58" ht="23" thickBot="1" x14ac:dyDescent="0.4">
      <c r="B29" s="3" t="s">
        <v>100</v>
      </c>
      <c r="C29" s="3" t="str">
        <f t="shared" si="14"/>
        <v>XT4LS/I0.8</v>
      </c>
      <c r="D29" s="181">
        <v>0.8</v>
      </c>
      <c r="E29" s="211">
        <v>0</v>
      </c>
      <c r="F29" s="211">
        <v>1</v>
      </c>
      <c r="G29" s="211">
        <v>0</v>
      </c>
      <c r="H29" s="211">
        <v>1</v>
      </c>
      <c r="I29" s="211"/>
      <c r="J29" s="210" t="s">
        <v>51</v>
      </c>
      <c r="K29" s="193" t="str">
        <f t="shared" si="0"/>
        <v>■□</v>
      </c>
      <c r="L29" s="189" t="str">
        <f t="shared" si="1"/>
        <v>□■</v>
      </c>
      <c r="M29" s="189" t="str">
        <f t="shared" si="2"/>
        <v>■□</v>
      </c>
      <c r="N29" s="194" t="str">
        <f t="shared" si="3"/>
        <v>□■</v>
      </c>
      <c r="O29" s="176" t="s">
        <v>51</v>
      </c>
      <c r="P29" s="6"/>
      <c r="Q29" s="245" t="s">
        <v>100</v>
      </c>
      <c r="R29" s="176" t="str">
        <f t="shared" si="15"/>
        <v>XT4LS/I7</v>
      </c>
      <c r="S29" s="181">
        <v>7</v>
      </c>
      <c r="T29" s="211">
        <v>0</v>
      </c>
      <c r="U29" s="211">
        <v>1</v>
      </c>
      <c r="V29" s="211">
        <v>0</v>
      </c>
      <c r="W29" s="211">
        <v>1</v>
      </c>
      <c r="X29" s="193" t="str">
        <f t="shared" si="22"/>
        <v>■□</v>
      </c>
      <c r="Y29" s="189" t="str">
        <f t="shared" si="23"/>
        <v>□■</v>
      </c>
      <c r="Z29" s="189" t="str">
        <f t="shared" si="24"/>
        <v>■□</v>
      </c>
      <c r="AA29" s="194" t="str">
        <f t="shared" si="25"/>
        <v>□■</v>
      </c>
      <c r="AB29" s="6"/>
      <c r="AC29" s="7" t="s">
        <v>100</v>
      </c>
      <c r="AD29" s="176" t="str">
        <f t="shared" si="16"/>
        <v>XT4LS/I7</v>
      </c>
      <c r="AE29" s="181">
        <v>7</v>
      </c>
      <c r="AF29" s="211">
        <v>0</v>
      </c>
      <c r="AG29" s="211">
        <v>1</v>
      </c>
      <c r="AH29" s="211">
        <v>0</v>
      </c>
      <c r="AI29" s="211">
        <v>1</v>
      </c>
      <c r="AJ29" s="193" t="str">
        <f t="shared" si="26"/>
        <v>■□</v>
      </c>
      <c r="AK29" s="189" t="str">
        <f t="shared" si="27"/>
        <v>□■</v>
      </c>
      <c r="AL29" s="189" t="str">
        <f t="shared" si="28"/>
        <v>■□</v>
      </c>
      <c r="AM29" s="194" t="str">
        <f t="shared" si="29"/>
        <v>□■</v>
      </c>
      <c r="AN29" s="6"/>
      <c r="AO29" s="177" t="s">
        <v>112</v>
      </c>
      <c r="AP29" s="177" t="str">
        <f t="shared" si="17"/>
        <v>XT6LSIG0.25</v>
      </c>
      <c r="AQ29" s="185">
        <v>0.25</v>
      </c>
      <c r="AR29" s="211">
        <v>0</v>
      </c>
      <c r="AS29" s="211">
        <v>1</v>
      </c>
      <c r="AT29" s="211">
        <v>0</v>
      </c>
      <c r="AU29" s="193" t="str">
        <f t="shared" si="33"/>
        <v>■□</v>
      </c>
      <c r="AV29" s="189" t="str">
        <f t="shared" si="34"/>
        <v>□■</v>
      </c>
      <c r="AW29" s="194" t="str">
        <f t="shared" si="35"/>
        <v>■□</v>
      </c>
    </row>
    <row r="30" spans="2:58" ht="23" thickBot="1" x14ac:dyDescent="0.4">
      <c r="B30" s="3" t="s">
        <v>100</v>
      </c>
      <c r="C30" s="3" t="str">
        <f t="shared" si="14"/>
        <v>XT4LS/I0.84</v>
      </c>
      <c r="D30" s="181">
        <v>0.84000000000000008</v>
      </c>
      <c r="E30" s="211">
        <v>1</v>
      </c>
      <c r="F30" s="211">
        <v>1</v>
      </c>
      <c r="G30" s="211">
        <v>0</v>
      </c>
      <c r="H30" s="211">
        <v>1</v>
      </c>
      <c r="I30" s="211"/>
      <c r="J30" s="210" t="s">
        <v>51</v>
      </c>
      <c r="K30" s="193" t="str">
        <f t="shared" si="0"/>
        <v>□■</v>
      </c>
      <c r="L30" s="189" t="str">
        <f t="shared" si="1"/>
        <v>□■</v>
      </c>
      <c r="M30" s="189" t="str">
        <f t="shared" si="2"/>
        <v>■□</v>
      </c>
      <c r="N30" s="194" t="str">
        <f t="shared" si="3"/>
        <v>□■</v>
      </c>
      <c r="O30" s="176" t="s">
        <v>51</v>
      </c>
      <c r="P30" s="6"/>
      <c r="Q30" s="245" t="s">
        <v>100</v>
      </c>
      <c r="R30" s="176" t="str">
        <f t="shared" si="15"/>
        <v>XT4LS/I7.5</v>
      </c>
      <c r="S30" s="181">
        <v>7.5</v>
      </c>
      <c r="T30" s="211">
        <v>0</v>
      </c>
      <c r="U30" s="211">
        <v>0</v>
      </c>
      <c r="V30" s="211">
        <v>1</v>
      </c>
      <c r="W30" s="211">
        <v>1</v>
      </c>
      <c r="X30" s="193" t="str">
        <f t="shared" si="22"/>
        <v>■□</v>
      </c>
      <c r="Y30" s="189" t="str">
        <f t="shared" si="23"/>
        <v>■□</v>
      </c>
      <c r="Z30" s="189" t="str">
        <f t="shared" si="24"/>
        <v>□■</v>
      </c>
      <c r="AA30" s="194" t="str">
        <f t="shared" si="25"/>
        <v>□■</v>
      </c>
      <c r="AB30" s="6"/>
      <c r="AC30" s="7" t="s">
        <v>100</v>
      </c>
      <c r="AD30" s="176" t="str">
        <f t="shared" si="16"/>
        <v>XT4LS/I7.5</v>
      </c>
      <c r="AE30" s="181">
        <v>7.5</v>
      </c>
      <c r="AF30" s="211">
        <v>0</v>
      </c>
      <c r="AG30" s="211">
        <v>0</v>
      </c>
      <c r="AH30" s="211">
        <v>1</v>
      </c>
      <c r="AI30" s="211">
        <v>1</v>
      </c>
      <c r="AJ30" s="193" t="str">
        <f t="shared" si="26"/>
        <v>■□</v>
      </c>
      <c r="AK30" s="189" t="str">
        <f t="shared" si="27"/>
        <v>■□</v>
      </c>
      <c r="AL30" s="189" t="str">
        <f t="shared" si="28"/>
        <v>□■</v>
      </c>
      <c r="AM30" s="194" t="str">
        <f t="shared" si="29"/>
        <v>□■</v>
      </c>
      <c r="AN30" s="6"/>
      <c r="AO30" s="177" t="s">
        <v>112</v>
      </c>
      <c r="AP30" s="177" t="str">
        <f t="shared" si="17"/>
        <v>XT6LSIG0.45</v>
      </c>
      <c r="AQ30" s="185">
        <v>0.45</v>
      </c>
      <c r="AR30" s="211">
        <v>1</v>
      </c>
      <c r="AS30" s="211">
        <v>1</v>
      </c>
      <c r="AT30" s="211">
        <v>0</v>
      </c>
      <c r="AU30" s="193" t="str">
        <f t="shared" si="33"/>
        <v>□■</v>
      </c>
      <c r="AV30" s="189" t="str">
        <f t="shared" si="34"/>
        <v>□■</v>
      </c>
      <c r="AW30" s="194" t="str">
        <f t="shared" si="35"/>
        <v>■□</v>
      </c>
    </row>
    <row r="31" spans="2:58" ht="23" thickBot="1" x14ac:dyDescent="0.4">
      <c r="B31" s="3" t="s">
        <v>100</v>
      </c>
      <c r="C31" s="3" t="str">
        <f t="shared" si="14"/>
        <v>XT4LS/I0.88</v>
      </c>
      <c r="D31" s="181">
        <v>0.88000000000000012</v>
      </c>
      <c r="E31" s="211">
        <v>0</v>
      </c>
      <c r="F31" s="211">
        <v>0</v>
      </c>
      <c r="G31" s="211">
        <v>1</v>
      </c>
      <c r="H31" s="211">
        <v>1</v>
      </c>
      <c r="I31" s="211"/>
      <c r="J31" s="210" t="s">
        <v>51</v>
      </c>
      <c r="K31" s="193" t="str">
        <f t="shared" si="0"/>
        <v>■□</v>
      </c>
      <c r="L31" s="189" t="str">
        <f t="shared" si="1"/>
        <v>■□</v>
      </c>
      <c r="M31" s="189" t="str">
        <f t="shared" si="2"/>
        <v>□■</v>
      </c>
      <c r="N31" s="194" t="str">
        <f t="shared" si="3"/>
        <v>□■</v>
      </c>
      <c r="O31" s="176" t="s">
        <v>51</v>
      </c>
      <c r="P31" s="6"/>
      <c r="Q31" s="245" t="s">
        <v>100</v>
      </c>
      <c r="R31" s="176" t="str">
        <f t="shared" si="15"/>
        <v>XT4LS/I8</v>
      </c>
      <c r="S31" s="181">
        <v>8</v>
      </c>
      <c r="T31" s="211">
        <v>1</v>
      </c>
      <c r="U31" s="211">
        <v>1</v>
      </c>
      <c r="V31" s="211">
        <v>0</v>
      </c>
      <c r="W31" s="211">
        <v>1</v>
      </c>
      <c r="X31" s="193" t="str">
        <f t="shared" si="22"/>
        <v>□■</v>
      </c>
      <c r="Y31" s="189" t="str">
        <f t="shared" si="23"/>
        <v>□■</v>
      </c>
      <c r="Z31" s="189" t="str">
        <f t="shared" si="24"/>
        <v>■□</v>
      </c>
      <c r="AA31" s="194" t="str">
        <f t="shared" si="25"/>
        <v>□■</v>
      </c>
      <c r="AB31" s="6"/>
      <c r="AC31" s="7" t="s">
        <v>100</v>
      </c>
      <c r="AD31" s="176" t="str">
        <f t="shared" si="16"/>
        <v>XT4LS/I8</v>
      </c>
      <c r="AE31" s="181">
        <v>8</v>
      </c>
      <c r="AF31" s="211">
        <v>1</v>
      </c>
      <c r="AG31" s="211">
        <v>1</v>
      </c>
      <c r="AH31" s="211">
        <v>0</v>
      </c>
      <c r="AI31" s="211">
        <v>1</v>
      </c>
      <c r="AJ31" s="193" t="str">
        <f t="shared" si="26"/>
        <v>□■</v>
      </c>
      <c r="AK31" s="189" t="str">
        <f t="shared" si="27"/>
        <v>□■</v>
      </c>
      <c r="AL31" s="189" t="str">
        <f t="shared" si="28"/>
        <v>■□</v>
      </c>
      <c r="AM31" s="194" t="str">
        <f t="shared" si="29"/>
        <v>□■</v>
      </c>
      <c r="AN31" s="6"/>
      <c r="AO31" s="177" t="s">
        <v>112</v>
      </c>
      <c r="AP31" s="177" t="str">
        <f t="shared" si="17"/>
        <v>XT6LSIG0.55</v>
      </c>
      <c r="AQ31" s="185">
        <v>0.55000000000000004</v>
      </c>
      <c r="AR31" s="211">
        <v>0</v>
      </c>
      <c r="AS31" s="211">
        <v>0</v>
      </c>
      <c r="AT31" s="211">
        <v>1</v>
      </c>
      <c r="AU31" s="193" t="str">
        <f t="shared" si="33"/>
        <v>■□</v>
      </c>
      <c r="AV31" s="189" t="str">
        <f t="shared" si="34"/>
        <v>■□</v>
      </c>
      <c r="AW31" s="194" t="str">
        <f t="shared" si="35"/>
        <v>□■</v>
      </c>
    </row>
    <row r="32" spans="2:58" ht="23" thickBot="1" x14ac:dyDescent="0.4">
      <c r="B32" s="3" t="s">
        <v>100</v>
      </c>
      <c r="C32" s="3" t="str">
        <f t="shared" si="14"/>
        <v>XT4LS/I0.92</v>
      </c>
      <c r="D32" s="181">
        <v>0.91999999999999993</v>
      </c>
      <c r="E32" s="211">
        <v>1</v>
      </c>
      <c r="F32" s="211">
        <v>0</v>
      </c>
      <c r="G32" s="211">
        <v>1</v>
      </c>
      <c r="H32" s="211">
        <v>1</v>
      </c>
      <c r="I32" s="211"/>
      <c r="J32" s="210" t="s">
        <v>51</v>
      </c>
      <c r="K32" s="193" t="str">
        <f t="shared" si="0"/>
        <v>□■</v>
      </c>
      <c r="L32" s="189" t="str">
        <f t="shared" si="1"/>
        <v>■□</v>
      </c>
      <c r="M32" s="189" t="str">
        <f t="shared" si="2"/>
        <v>□■</v>
      </c>
      <c r="N32" s="194" t="str">
        <f t="shared" si="3"/>
        <v>□■</v>
      </c>
      <c r="O32" s="176" t="s">
        <v>51</v>
      </c>
      <c r="P32" s="6"/>
      <c r="Q32" s="245" t="s">
        <v>100</v>
      </c>
      <c r="R32" s="176" t="str">
        <f t="shared" si="15"/>
        <v>XT4LS/I8.5</v>
      </c>
      <c r="S32" s="181">
        <v>8.5</v>
      </c>
      <c r="T32" s="211">
        <v>1</v>
      </c>
      <c r="U32" s="211">
        <v>0</v>
      </c>
      <c r="V32" s="211">
        <v>1</v>
      </c>
      <c r="W32" s="211">
        <v>1</v>
      </c>
      <c r="X32" s="193" t="str">
        <f t="shared" si="22"/>
        <v>□■</v>
      </c>
      <c r="Y32" s="189" t="str">
        <f t="shared" si="23"/>
        <v>■□</v>
      </c>
      <c r="Z32" s="189" t="str">
        <f t="shared" si="24"/>
        <v>□■</v>
      </c>
      <c r="AA32" s="194" t="str">
        <f t="shared" si="25"/>
        <v>□■</v>
      </c>
      <c r="AB32" s="6"/>
      <c r="AC32" s="7" t="s">
        <v>100</v>
      </c>
      <c r="AD32" s="176" t="str">
        <f t="shared" si="16"/>
        <v>XT4LS/I8.5</v>
      </c>
      <c r="AE32" s="181">
        <v>8.5</v>
      </c>
      <c r="AF32" s="211">
        <v>1</v>
      </c>
      <c r="AG32" s="211">
        <v>0</v>
      </c>
      <c r="AH32" s="211">
        <v>1</v>
      </c>
      <c r="AI32" s="211">
        <v>1</v>
      </c>
      <c r="AJ32" s="193" t="str">
        <f t="shared" si="26"/>
        <v>□■</v>
      </c>
      <c r="AK32" s="189" t="str">
        <f t="shared" si="27"/>
        <v>■□</v>
      </c>
      <c r="AL32" s="189" t="str">
        <f t="shared" si="28"/>
        <v>□■</v>
      </c>
      <c r="AM32" s="194" t="str">
        <f t="shared" si="29"/>
        <v>□■</v>
      </c>
      <c r="AN32" s="6"/>
      <c r="AO32" s="177" t="s">
        <v>112</v>
      </c>
      <c r="AP32" s="177" t="str">
        <f t="shared" si="17"/>
        <v>XT6LSIG0.75</v>
      </c>
      <c r="AQ32" s="185">
        <v>0.75</v>
      </c>
      <c r="AR32" s="211">
        <v>1</v>
      </c>
      <c r="AS32" s="211">
        <v>0</v>
      </c>
      <c r="AT32" s="211">
        <v>1</v>
      </c>
      <c r="AU32" s="193" t="str">
        <f t="shared" si="33"/>
        <v>□■</v>
      </c>
      <c r="AV32" s="189" t="str">
        <f t="shared" si="34"/>
        <v>■□</v>
      </c>
      <c r="AW32" s="194" t="str">
        <f t="shared" si="35"/>
        <v>□■</v>
      </c>
    </row>
    <row r="33" spans="2:49" ht="23" thickBot="1" x14ac:dyDescent="0.4">
      <c r="B33" s="3" t="s">
        <v>100</v>
      </c>
      <c r="C33" s="3" t="str">
        <f t="shared" si="14"/>
        <v>XT4LS/I0.96</v>
      </c>
      <c r="D33" s="181">
        <v>0.96</v>
      </c>
      <c r="E33" s="211">
        <v>0</v>
      </c>
      <c r="F33" s="211">
        <v>1</v>
      </c>
      <c r="G33" s="211">
        <v>1</v>
      </c>
      <c r="H33" s="211">
        <v>1</v>
      </c>
      <c r="I33" s="211"/>
      <c r="J33" s="210" t="s">
        <v>51</v>
      </c>
      <c r="K33" s="193" t="str">
        <f t="shared" si="0"/>
        <v>■□</v>
      </c>
      <c r="L33" s="189" t="str">
        <f t="shared" si="1"/>
        <v>□■</v>
      </c>
      <c r="M33" s="189" t="str">
        <f t="shared" si="2"/>
        <v>□■</v>
      </c>
      <c r="N33" s="194" t="str">
        <f t="shared" si="3"/>
        <v>□■</v>
      </c>
      <c r="O33" s="176" t="s">
        <v>51</v>
      </c>
      <c r="P33" s="6"/>
      <c r="Q33" s="245" t="s">
        <v>100</v>
      </c>
      <c r="R33" s="176" t="str">
        <f t="shared" si="15"/>
        <v>XT4LS/I9</v>
      </c>
      <c r="S33" s="181">
        <v>9</v>
      </c>
      <c r="T33" s="211">
        <v>0</v>
      </c>
      <c r="U33" s="211">
        <v>1</v>
      </c>
      <c r="V33" s="211">
        <v>1</v>
      </c>
      <c r="W33" s="211">
        <v>1</v>
      </c>
      <c r="X33" s="193" t="str">
        <f t="shared" si="22"/>
        <v>■□</v>
      </c>
      <c r="Y33" s="189" t="str">
        <f t="shared" si="23"/>
        <v>□■</v>
      </c>
      <c r="Z33" s="189" t="str">
        <f t="shared" si="24"/>
        <v>□■</v>
      </c>
      <c r="AA33" s="194" t="str">
        <f t="shared" si="25"/>
        <v>□■</v>
      </c>
      <c r="AB33" s="6"/>
      <c r="AC33" s="7" t="s">
        <v>100</v>
      </c>
      <c r="AD33" s="176" t="str">
        <f t="shared" si="16"/>
        <v>XT4LS/I9</v>
      </c>
      <c r="AE33" s="181">
        <v>9</v>
      </c>
      <c r="AF33" s="211">
        <v>0</v>
      </c>
      <c r="AG33" s="211">
        <v>1</v>
      </c>
      <c r="AH33" s="211">
        <v>1</v>
      </c>
      <c r="AI33" s="211">
        <v>1</v>
      </c>
      <c r="AJ33" s="193" t="str">
        <f t="shared" si="26"/>
        <v>■□</v>
      </c>
      <c r="AK33" s="189" t="str">
        <f t="shared" si="27"/>
        <v>□■</v>
      </c>
      <c r="AL33" s="189" t="str">
        <f t="shared" si="28"/>
        <v>□■</v>
      </c>
      <c r="AM33" s="194" t="str">
        <f t="shared" si="29"/>
        <v>□■</v>
      </c>
      <c r="AN33" s="6"/>
      <c r="AO33" s="177" t="s">
        <v>112</v>
      </c>
      <c r="AP33" s="177" t="str">
        <f t="shared" si="17"/>
        <v>XT6LSIG0.8</v>
      </c>
      <c r="AQ33" s="185">
        <v>0.8</v>
      </c>
      <c r="AR33" s="211">
        <v>0</v>
      </c>
      <c r="AS33" s="211">
        <v>1</v>
      </c>
      <c r="AT33" s="211">
        <v>1</v>
      </c>
      <c r="AU33" s="193" t="str">
        <f t="shared" si="33"/>
        <v>■□</v>
      </c>
      <c r="AV33" s="189" t="str">
        <f t="shared" si="34"/>
        <v>□■</v>
      </c>
      <c r="AW33" s="194" t="str">
        <f t="shared" si="35"/>
        <v>□■</v>
      </c>
    </row>
    <row r="34" spans="2:49" ht="23" thickBot="1" x14ac:dyDescent="0.4">
      <c r="B34" s="3" t="s">
        <v>100</v>
      </c>
      <c r="C34" s="3" t="str">
        <f t="shared" si="14"/>
        <v>XT4LS/I1</v>
      </c>
      <c r="D34" s="182">
        <v>1</v>
      </c>
      <c r="E34" s="212">
        <v>1</v>
      </c>
      <c r="F34" s="212">
        <v>1</v>
      </c>
      <c r="G34" s="212">
        <v>1</v>
      </c>
      <c r="H34" s="212">
        <v>1</v>
      </c>
      <c r="I34" s="212"/>
      <c r="J34" s="210" t="s">
        <v>51</v>
      </c>
      <c r="K34" s="214" t="str">
        <f t="shared" si="0"/>
        <v>□■</v>
      </c>
      <c r="L34" s="215" t="str">
        <f t="shared" si="1"/>
        <v>□■</v>
      </c>
      <c r="M34" s="215" t="str">
        <f t="shared" si="2"/>
        <v>□■</v>
      </c>
      <c r="N34" s="216" t="str">
        <f t="shared" si="3"/>
        <v>□■</v>
      </c>
      <c r="O34" s="176" t="s">
        <v>51</v>
      </c>
      <c r="P34" s="6"/>
      <c r="Q34" s="245" t="s">
        <v>100</v>
      </c>
      <c r="R34" s="176" t="str">
        <f t="shared" si="15"/>
        <v>XT4LS/I10</v>
      </c>
      <c r="S34" s="182">
        <v>10</v>
      </c>
      <c r="T34" s="212">
        <v>1</v>
      </c>
      <c r="U34" s="212">
        <v>1</v>
      </c>
      <c r="V34" s="212">
        <v>1</v>
      </c>
      <c r="W34" s="212">
        <v>1</v>
      </c>
      <c r="X34" s="214" t="str">
        <f t="shared" si="22"/>
        <v>□■</v>
      </c>
      <c r="Y34" s="215" t="str">
        <f t="shared" si="23"/>
        <v>□■</v>
      </c>
      <c r="Z34" s="215" t="str">
        <f t="shared" si="24"/>
        <v>□■</v>
      </c>
      <c r="AA34" s="216" t="str">
        <f t="shared" si="25"/>
        <v>□■</v>
      </c>
      <c r="AB34" s="6"/>
      <c r="AC34" s="7" t="s">
        <v>100</v>
      </c>
      <c r="AD34" s="176" t="str">
        <f t="shared" si="16"/>
        <v>XT4LS/I10</v>
      </c>
      <c r="AE34" s="182">
        <v>10</v>
      </c>
      <c r="AF34" s="212">
        <v>1</v>
      </c>
      <c r="AG34" s="212">
        <v>1</v>
      </c>
      <c r="AH34" s="212">
        <v>1</v>
      </c>
      <c r="AI34" s="212">
        <v>1</v>
      </c>
      <c r="AJ34" s="214" t="str">
        <f t="shared" si="26"/>
        <v>□■</v>
      </c>
      <c r="AK34" s="215" t="str">
        <f t="shared" si="27"/>
        <v>□■</v>
      </c>
      <c r="AL34" s="215" t="str">
        <f t="shared" si="28"/>
        <v>□■</v>
      </c>
      <c r="AM34" s="216" t="str">
        <f t="shared" si="29"/>
        <v>□■</v>
      </c>
      <c r="AN34" s="6"/>
      <c r="AO34" s="177" t="s">
        <v>112</v>
      </c>
      <c r="AP34" s="177" t="str">
        <f t="shared" si="17"/>
        <v>XT6LSIG1</v>
      </c>
      <c r="AQ34" s="186">
        <v>1</v>
      </c>
      <c r="AR34" s="212">
        <v>1</v>
      </c>
      <c r="AS34" s="212">
        <v>1</v>
      </c>
      <c r="AT34" s="212">
        <v>1</v>
      </c>
      <c r="AU34" s="214" t="str">
        <f t="shared" si="33"/>
        <v>□■</v>
      </c>
      <c r="AV34" s="215" t="str">
        <f t="shared" si="34"/>
        <v>□■</v>
      </c>
      <c r="AW34" s="216" t="str">
        <f t="shared" si="35"/>
        <v>□■</v>
      </c>
    </row>
    <row r="35" spans="2:49" ht="23" thickBot="1" x14ac:dyDescent="0.4">
      <c r="B35" s="3" t="s">
        <v>101</v>
      </c>
      <c r="C35" s="3" t="str">
        <f t="shared" si="14"/>
        <v>XT5LS/I0.4</v>
      </c>
      <c r="D35" s="180">
        <v>0.4</v>
      </c>
      <c r="E35" s="210">
        <v>0</v>
      </c>
      <c r="F35" s="210">
        <v>0</v>
      </c>
      <c r="G35" s="210">
        <v>0</v>
      </c>
      <c r="H35" s="210">
        <v>0</v>
      </c>
      <c r="I35" s="210"/>
      <c r="J35" s="210" t="s">
        <v>51</v>
      </c>
      <c r="K35" s="190" t="str">
        <f t="shared" ref="K35:K66" si="36">IF(E35=0,"■□",IF(E35=1,"□■","□□"))</f>
        <v>■□</v>
      </c>
      <c r="L35" s="191" t="str">
        <f t="shared" ref="L35:L66" si="37">IF(F35=0,"■□",IF(F35=1,"□■","□□"))</f>
        <v>■□</v>
      </c>
      <c r="M35" s="191" t="str">
        <f t="shared" ref="M35:M66" si="38">IF(G35=0,"■□",IF(G35=1,"□■","□□"))</f>
        <v>■□</v>
      </c>
      <c r="N35" s="192" t="str">
        <f t="shared" ref="N35:N66" si="39">IF(H35=0,"■□",IF(H35=1,"□■","□□"))</f>
        <v>■□</v>
      </c>
      <c r="O35" s="176" t="s">
        <v>51</v>
      </c>
      <c r="P35" s="6"/>
      <c r="Q35" s="245" t="s">
        <v>101</v>
      </c>
      <c r="R35" s="176" t="str">
        <f t="shared" si="15"/>
        <v>XT5LS/IOFF</v>
      </c>
      <c r="S35" s="180" t="s">
        <v>9</v>
      </c>
      <c r="T35" s="210">
        <v>0</v>
      </c>
      <c r="U35" s="210">
        <v>0</v>
      </c>
      <c r="V35" s="210">
        <v>0</v>
      </c>
      <c r="W35" s="210">
        <v>0</v>
      </c>
      <c r="X35" s="190" t="str">
        <f t="shared" ref="X35:X50" si="40">IF(T35=0,"■□",IF(T35=1,"□■","□□"))</f>
        <v>■□</v>
      </c>
      <c r="Y35" s="191" t="str">
        <f t="shared" ref="Y35:Y50" si="41">IF(U35=0,"■□",IF(U35=1,"□■","□□"))</f>
        <v>■□</v>
      </c>
      <c r="Z35" s="191" t="str">
        <f t="shared" ref="Z35:Z50" si="42">IF(V35=0,"■□",IF(V35=1,"□■","□□"))</f>
        <v>■□</v>
      </c>
      <c r="AA35" s="192" t="str">
        <f t="shared" ref="AA35:AA50" si="43">IF(W35=0,"■□",IF(W35=1,"□■","□□"))</f>
        <v>■□</v>
      </c>
      <c r="AB35" s="6"/>
      <c r="AC35" s="7" t="s">
        <v>101</v>
      </c>
      <c r="AD35" s="176" t="str">
        <f t="shared" si="16"/>
        <v>XT5LS/IOFF</v>
      </c>
      <c r="AE35" s="180" t="s">
        <v>9</v>
      </c>
      <c r="AF35" s="210">
        <v>0</v>
      </c>
      <c r="AG35" s="210">
        <v>0</v>
      </c>
      <c r="AH35" s="210">
        <v>0</v>
      </c>
      <c r="AI35" s="210">
        <v>0</v>
      </c>
      <c r="AJ35" s="190" t="str">
        <f t="shared" ref="AJ35:AJ50" si="44">IF(AF35=0,"■□",IF(AF35=1,"□■","□□"))</f>
        <v>■□</v>
      </c>
      <c r="AK35" s="191" t="str">
        <f t="shared" ref="AK35:AK50" si="45">IF(AG35=0,"■□",IF(AG35=1,"□■","□□"))</f>
        <v>■□</v>
      </c>
      <c r="AL35" s="191" t="str">
        <f t="shared" ref="AL35:AL50" si="46">IF(AH35=0,"■□",IF(AH35=1,"□■","□□"))</f>
        <v>■□</v>
      </c>
      <c r="AM35" s="192" t="str">
        <f t="shared" ref="AM35:AM50" si="47">IF(AI35=0,"■□",IF(AI35=1,"□■","□□"))</f>
        <v>■□</v>
      </c>
      <c r="AN35" s="6"/>
      <c r="AO35" s="6"/>
      <c r="AP35" s="177" t="str">
        <f t="shared" si="17"/>
        <v>I4, XT7</v>
      </c>
      <c r="AQ35" s="183" t="s">
        <v>47</v>
      </c>
      <c r="AR35" s="207"/>
      <c r="AS35" s="208"/>
      <c r="AT35" s="227"/>
      <c r="AU35" s="218"/>
      <c r="AV35" s="219"/>
      <c r="AW35" s="220"/>
    </row>
    <row r="36" spans="2:49" ht="23" thickBot="1" x14ac:dyDescent="0.4">
      <c r="B36" s="3" t="s">
        <v>101</v>
      </c>
      <c r="C36" s="3" t="str">
        <f t="shared" si="14"/>
        <v>XT5LS/I0.44</v>
      </c>
      <c r="D36" s="181">
        <v>0.44</v>
      </c>
      <c r="E36" s="211">
        <v>1</v>
      </c>
      <c r="F36" s="211">
        <v>0</v>
      </c>
      <c r="G36" s="211">
        <v>0</v>
      </c>
      <c r="H36" s="211">
        <v>0</v>
      </c>
      <c r="I36" s="211"/>
      <c r="J36" s="210" t="s">
        <v>51</v>
      </c>
      <c r="K36" s="193" t="str">
        <f t="shared" si="36"/>
        <v>□■</v>
      </c>
      <c r="L36" s="189" t="str">
        <f t="shared" si="37"/>
        <v>■□</v>
      </c>
      <c r="M36" s="189" t="str">
        <f t="shared" si="38"/>
        <v>■□</v>
      </c>
      <c r="N36" s="194" t="str">
        <f t="shared" si="39"/>
        <v>■□</v>
      </c>
      <c r="O36" s="176" t="s">
        <v>51</v>
      </c>
      <c r="P36" s="6"/>
      <c r="Q36" s="245" t="s">
        <v>101</v>
      </c>
      <c r="R36" s="176" t="str">
        <f t="shared" si="15"/>
        <v>XT5LS/I1</v>
      </c>
      <c r="S36" s="181">
        <v>1</v>
      </c>
      <c r="T36" s="211">
        <v>1</v>
      </c>
      <c r="U36" s="211">
        <v>0</v>
      </c>
      <c r="V36" s="211">
        <v>0</v>
      </c>
      <c r="W36" s="211">
        <v>0</v>
      </c>
      <c r="X36" s="193" t="str">
        <f t="shared" si="40"/>
        <v>□■</v>
      </c>
      <c r="Y36" s="189" t="str">
        <f t="shared" si="41"/>
        <v>■□</v>
      </c>
      <c r="Z36" s="189" t="str">
        <f t="shared" si="42"/>
        <v>■□</v>
      </c>
      <c r="AA36" s="194" t="str">
        <f t="shared" si="43"/>
        <v>■□</v>
      </c>
      <c r="AB36" s="6"/>
      <c r="AC36" s="7" t="s">
        <v>101</v>
      </c>
      <c r="AD36" s="176" t="str">
        <f t="shared" si="16"/>
        <v>XT5LS/I1</v>
      </c>
      <c r="AE36" s="181">
        <v>1</v>
      </c>
      <c r="AF36" s="211">
        <v>1</v>
      </c>
      <c r="AG36" s="211">
        <v>0</v>
      </c>
      <c r="AH36" s="211">
        <v>0</v>
      </c>
      <c r="AI36" s="211">
        <v>0</v>
      </c>
      <c r="AJ36" s="193" t="str">
        <f t="shared" si="44"/>
        <v>□■</v>
      </c>
      <c r="AK36" s="189" t="str">
        <f t="shared" si="45"/>
        <v>■□</v>
      </c>
      <c r="AL36" s="189" t="str">
        <f t="shared" si="46"/>
        <v>■□</v>
      </c>
      <c r="AM36" s="194" t="str">
        <f t="shared" si="47"/>
        <v>■□</v>
      </c>
      <c r="AN36" s="6"/>
      <c r="AO36" s="6"/>
      <c r="AP36" s="177" t="str">
        <f>AO36&amp;AQ36</f>
        <v/>
      </c>
      <c r="AQ36" s="202"/>
      <c r="AR36" s="203"/>
      <c r="AS36" s="203"/>
      <c r="AT36" s="203"/>
      <c r="AU36" s="197"/>
      <c r="AV36" s="175"/>
      <c r="AW36" s="198"/>
    </row>
    <row r="37" spans="2:49" ht="23" thickBot="1" x14ac:dyDescent="0.4">
      <c r="B37" s="3" t="s">
        <v>101</v>
      </c>
      <c r="C37" s="3" t="str">
        <f t="shared" si="14"/>
        <v>XT5LS/I0.48</v>
      </c>
      <c r="D37" s="181">
        <v>0.48000000000000004</v>
      </c>
      <c r="E37" s="211">
        <v>0</v>
      </c>
      <c r="F37" s="211">
        <v>1</v>
      </c>
      <c r="G37" s="211">
        <v>0</v>
      </c>
      <c r="H37" s="211">
        <v>0</v>
      </c>
      <c r="I37" s="211"/>
      <c r="J37" s="210" t="s">
        <v>51</v>
      </c>
      <c r="K37" s="193" t="str">
        <f t="shared" si="36"/>
        <v>■□</v>
      </c>
      <c r="L37" s="189" t="str">
        <f t="shared" si="37"/>
        <v>□■</v>
      </c>
      <c r="M37" s="189" t="str">
        <f t="shared" si="38"/>
        <v>■□</v>
      </c>
      <c r="N37" s="194" t="str">
        <f t="shared" si="39"/>
        <v>■□</v>
      </c>
      <c r="O37" s="176" t="s">
        <v>51</v>
      </c>
      <c r="P37" s="6"/>
      <c r="Q37" s="245" t="s">
        <v>101</v>
      </c>
      <c r="R37" s="176" t="str">
        <f t="shared" si="15"/>
        <v>XT5LS/I1.5</v>
      </c>
      <c r="S37" s="181">
        <v>1.5</v>
      </c>
      <c r="T37" s="211">
        <v>0</v>
      </c>
      <c r="U37" s="211">
        <v>1</v>
      </c>
      <c r="V37" s="211">
        <v>0</v>
      </c>
      <c r="W37" s="211">
        <v>0</v>
      </c>
      <c r="X37" s="193" t="str">
        <f t="shared" si="40"/>
        <v>■□</v>
      </c>
      <c r="Y37" s="189" t="str">
        <f t="shared" si="41"/>
        <v>□■</v>
      </c>
      <c r="Z37" s="189" t="str">
        <f t="shared" si="42"/>
        <v>■□</v>
      </c>
      <c r="AA37" s="194" t="str">
        <f t="shared" si="43"/>
        <v>■□</v>
      </c>
      <c r="AB37" s="6"/>
      <c r="AC37" s="7" t="s">
        <v>101</v>
      </c>
      <c r="AD37" s="176" t="str">
        <f t="shared" si="16"/>
        <v>XT5LS/I1.5</v>
      </c>
      <c r="AE37" s="181">
        <v>1.5</v>
      </c>
      <c r="AF37" s="211">
        <v>0</v>
      </c>
      <c r="AG37" s="211">
        <v>1</v>
      </c>
      <c r="AH37" s="211">
        <v>0</v>
      </c>
      <c r="AI37" s="211">
        <v>0</v>
      </c>
      <c r="AJ37" s="193" t="str">
        <f t="shared" si="44"/>
        <v>■□</v>
      </c>
      <c r="AK37" s="189" t="str">
        <f t="shared" si="45"/>
        <v>□■</v>
      </c>
      <c r="AL37" s="189" t="str">
        <f t="shared" si="46"/>
        <v>■□</v>
      </c>
      <c r="AM37" s="194" t="str">
        <f t="shared" si="47"/>
        <v>■□</v>
      </c>
      <c r="AN37" s="6"/>
      <c r="AO37" s="6" t="s">
        <v>113</v>
      </c>
      <c r="AP37" s="177" t="str">
        <f t="shared" si="17"/>
        <v>XT7LSIGOFF</v>
      </c>
      <c r="AQ37" s="184" t="s">
        <v>9</v>
      </c>
      <c r="AR37" s="210">
        <v>0</v>
      </c>
      <c r="AS37" s="210">
        <v>0</v>
      </c>
      <c r="AT37" s="210">
        <v>0</v>
      </c>
      <c r="AU37" s="190" t="str">
        <f t="shared" ref="AU37:AU44" si="48">IF(AR37=0,"■□",IF(AR37=1,"□■","□□"))</f>
        <v>■□</v>
      </c>
      <c r="AV37" s="191" t="str">
        <f t="shared" ref="AV37:AV44" si="49">IF(AS37=0,"■□",IF(AS37=1,"□■","□□"))</f>
        <v>■□</v>
      </c>
      <c r="AW37" s="192" t="str">
        <f>IF(AT37=0,"■□",IF(AT37=1,"□■","□□"))</f>
        <v>■□</v>
      </c>
    </row>
    <row r="38" spans="2:49" ht="23" thickBot="1" x14ac:dyDescent="0.4">
      <c r="B38" s="3" t="s">
        <v>101</v>
      </c>
      <c r="C38" s="3" t="str">
        <f t="shared" si="14"/>
        <v>XT5LS/I0.52</v>
      </c>
      <c r="D38" s="181">
        <v>0.52</v>
      </c>
      <c r="E38" s="211">
        <v>1</v>
      </c>
      <c r="F38" s="211">
        <v>1</v>
      </c>
      <c r="G38" s="211">
        <v>0</v>
      </c>
      <c r="H38" s="211">
        <v>0</v>
      </c>
      <c r="I38" s="211"/>
      <c r="J38" s="210" t="s">
        <v>51</v>
      </c>
      <c r="K38" s="193" t="str">
        <f t="shared" si="36"/>
        <v>□■</v>
      </c>
      <c r="L38" s="189" t="str">
        <f t="shared" si="37"/>
        <v>□■</v>
      </c>
      <c r="M38" s="189" t="str">
        <f t="shared" si="38"/>
        <v>■□</v>
      </c>
      <c r="N38" s="194" t="str">
        <f t="shared" si="39"/>
        <v>■□</v>
      </c>
      <c r="O38" s="176" t="s">
        <v>51</v>
      </c>
      <c r="P38" s="6"/>
      <c r="Q38" s="245" t="s">
        <v>101</v>
      </c>
      <c r="R38" s="176" t="str">
        <f t="shared" si="15"/>
        <v>XT5LS/I2</v>
      </c>
      <c r="S38" s="181">
        <v>2</v>
      </c>
      <c r="T38" s="211">
        <v>0</v>
      </c>
      <c r="U38" s="211">
        <v>0</v>
      </c>
      <c r="V38" s="211">
        <v>1</v>
      </c>
      <c r="W38" s="211">
        <v>0</v>
      </c>
      <c r="X38" s="193" t="str">
        <f t="shared" si="40"/>
        <v>■□</v>
      </c>
      <c r="Y38" s="189" t="str">
        <f t="shared" si="41"/>
        <v>■□</v>
      </c>
      <c r="Z38" s="189" t="str">
        <f t="shared" si="42"/>
        <v>□■</v>
      </c>
      <c r="AA38" s="194" t="str">
        <f t="shared" si="43"/>
        <v>■□</v>
      </c>
      <c r="AB38" s="6"/>
      <c r="AC38" s="7" t="s">
        <v>101</v>
      </c>
      <c r="AD38" s="176" t="str">
        <f t="shared" si="16"/>
        <v>XT5LS/I2</v>
      </c>
      <c r="AE38" s="181">
        <v>2</v>
      </c>
      <c r="AF38" s="211">
        <v>0</v>
      </c>
      <c r="AG38" s="211">
        <v>0</v>
      </c>
      <c r="AH38" s="211">
        <v>1</v>
      </c>
      <c r="AI38" s="211">
        <v>0</v>
      </c>
      <c r="AJ38" s="193" t="str">
        <f t="shared" si="44"/>
        <v>■□</v>
      </c>
      <c r="AK38" s="189" t="str">
        <f t="shared" si="45"/>
        <v>■□</v>
      </c>
      <c r="AL38" s="189" t="str">
        <f t="shared" si="46"/>
        <v>□■</v>
      </c>
      <c r="AM38" s="194" t="str">
        <f t="shared" si="47"/>
        <v>■□</v>
      </c>
      <c r="AN38" s="6"/>
      <c r="AO38" s="6" t="s">
        <v>113</v>
      </c>
      <c r="AP38" s="177" t="str">
        <f t="shared" si="17"/>
        <v>XT7LSIG0.1</v>
      </c>
      <c r="AQ38" s="185">
        <v>0.1</v>
      </c>
      <c r="AR38" s="211">
        <v>0</v>
      </c>
      <c r="AS38" s="211">
        <v>0</v>
      </c>
      <c r="AT38" s="211">
        <v>1</v>
      </c>
      <c r="AU38" s="193" t="str">
        <f t="shared" si="48"/>
        <v>■□</v>
      </c>
      <c r="AV38" s="189" t="str">
        <f t="shared" si="49"/>
        <v>■□</v>
      </c>
      <c r="AW38" s="194" t="str">
        <f t="shared" ref="AW38:AW44" si="50">IF(AT38=0,"■□",IF(AT38=1,"□■","□□"))</f>
        <v>□■</v>
      </c>
    </row>
    <row r="39" spans="2:49" ht="23" thickBot="1" x14ac:dyDescent="0.4">
      <c r="B39" s="3" t="s">
        <v>101</v>
      </c>
      <c r="C39" s="3" t="str">
        <f t="shared" si="14"/>
        <v>XT5LS/I0.56</v>
      </c>
      <c r="D39" s="181">
        <v>0.56000000000000005</v>
      </c>
      <c r="E39" s="211">
        <v>0</v>
      </c>
      <c r="F39" s="211">
        <v>0</v>
      </c>
      <c r="G39" s="211">
        <v>1</v>
      </c>
      <c r="H39" s="211">
        <v>0</v>
      </c>
      <c r="I39" s="211"/>
      <c r="J39" s="210" t="s">
        <v>51</v>
      </c>
      <c r="K39" s="193" t="str">
        <f t="shared" si="36"/>
        <v>■□</v>
      </c>
      <c r="L39" s="189" t="str">
        <f t="shared" si="37"/>
        <v>■□</v>
      </c>
      <c r="M39" s="189" t="str">
        <f t="shared" si="38"/>
        <v>□■</v>
      </c>
      <c r="N39" s="194" t="str">
        <f t="shared" si="39"/>
        <v>■□</v>
      </c>
      <c r="O39" s="176" t="s">
        <v>51</v>
      </c>
      <c r="P39" s="6"/>
      <c r="Q39" s="245" t="s">
        <v>101</v>
      </c>
      <c r="R39" s="176" t="str">
        <f t="shared" si="15"/>
        <v>XT5LS/I2.5</v>
      </c>
      <c r="S39" s="181">
        <v>2.5</v>
      </c>
      <c r="T39" s="211">
        <v>1</v>
      </c>
      <c r="U39" s="211">
        <v>1</v>
      </c>
      <c r="V39" s="211">
        <v>0</v>
      </c>
      <c r="W39" s="211">
        <v>0</v>
      </c>
      <c r="X39" s="193" t="str">
        <f t="shared" si="40"/>
        <v>□■</v>
      </c>
      <c r="Y39" s="189" t="str">
        <f t="shared" si="41"/>
        <v>□■</v>
      </c>
      <c r="Z39" s="189" t="str">
        <f t="shared" si="42"/>
        <v>■□</v>
      </c>
      <c r="AA39" s="194" t="str">
        <f t="shared" si="43"/>
        <v>■□</v>
      </c>
      <c r="AB39" s="6"/>
      <c r="AC39" s="7" t="s">
        <v>101</v>
      </c>
      <c r="AD39" s="176" t="str">
        <f t="shared" si="16"/>
        <v>XT5LS/I2.5</v>
      </c>
      <c r="AE39" s="181">
        <v>2.5</v>
      </c>
      <c r="AF39" s="211">
        <v>1</v>
      </c>
      <c r="AG39" s="211">
        <v>1</v>
      </c>
      <c r="AH39" s="211">
        <v>0</v>
      </c>
      <c r="AI39" s="211">
        <v>0</v>
      </c>
      <c r="AJ39" s="193" t="str">
        <f t="shared" si="44"/>
        <v>□■</v>
      </c>
      <c r="AK39" s="189" t="str">
        <f t="shared" si="45"/>
        <v>□■</v>
      </c>
      <c r="AL39" s="189" t="str">
        <f t="shared" si="46"/>
        <v>■□</v>
      </c>
      <c r="AM39" s="194" t="str">
        <f t="shared" si="47"/>
        <v>■□</v>
      </c>
      <c r="AN39" s="6"/>
      <c r="AO39" s="6" t="s">
        <v>113</v>
      </c>
      <c r="AP39" s="177" t="str">
        <f t="shared" si="17"/>
        <v>XT7LSIG0.2</v>
      </c>
      <c r="AQ39" s="185">
        <v>0.2</v>
      </c>
      <c r="AR39" s="211">
        <v>0</v>
      </c>
      <c r="AS39" s="211">
        <v>1</v>
      </c>
      <c r="AT39" s="211">
        <v>0</v>
      </c>
      <c r="AU39" s="193" t="str">
        <f t="shared" si="48"/>
        <v>■□</v>
      </c>
      <c r="AV39" s="189" t="str">
        <f t="shared" si="49"/>
        <v>□■</v>
      </c>
      <c r="AW39" s="194" t="str">
        <f t="shared" si="50"/>
        <v>■□</v>
      </c>
    </row>
    <row r="40" spans="2:49" ht="23" thickBot="1" x14ac:dyDescent="0.4">
      <c r="B40" s="3" t="s">
        <v>101</v>
      </c>
      <c r="C40" s="3" t="str">
        <f t="shared" si="14"/>
        <v>XT5LS/I0.6</v>
      </c>
      <c r="D40" s="181">
        <v>0.6</v>
      </c>
      <c r="E40" s="211">
        <v>1</v>
      </c>
      <c r="F40" s="211">
        <v>0</v>
      </c>
      <c r="G40" s="211">
        <v>1</v>
      </c>
      <c r="H40" s="211">
        <v>0</v>
      </c>
      <c r="I40" s="211"/>
      <c r="J40" s="210" t="s">
        <v>51</v>
      </c>
      <c r="K40" s="193" t="str">
        <f t="shared" si="36"/>
        <v>□■</v>
      </c>
      <c r="L40" s="189" t="str">
        <f t="shared" si="37"/>
        <v>■□</v>
      </c>
      <c r="M40" s="189" t="str">
        <f t="shared" si="38"/>
        <v>□■</v>
      </c>
      <c r="N40" s="194" t="str">
        <f t="shared" si="39"/>
        <v>■□</v>
      </c>
      <c r="O40" s="176" t="s">
        <v>51</v>
      </c>
      <c r="P40" s="6"/>
      <c r="Q40" s="245" t="s">
        <v>101</v>
      </c>
      <c r="R40" s="176" t="str">
        <f t="shared" si="15"/>
        <v>XT5LS/I3</v>
      </c>
      <c r="S40" s="181">
        <v>3</v>
      </c>
      <c r="T40" s="211">
        <v>1</v>
      </c>
      <c r="U40" s="211">
        <v>0</v>
      </c>
      <c r="V40" s="211">
        <v>1</v>
      </c>
      <c r="W40" s="211">
        <v>0</v>
      </c>
      <c r="X40" s="193" t="str">
        <f t="shared" si="40"/>
        <v>□■</v>
      </c>
      <c r="Y40" s="189" t="str">
        <f t="shared" si="41"/>
        <v>■□</v>
      </c>
      <c r="Z40" s="189" t="str">
        <f t="shared" si="42"/>
        <v>□■</v>
      </c>
      <c r="AA40" s="194" t="str">
        <f t="shared" si="43"/>
        <v>■□</v>
      </c>
      <c r="AB40" s="6"/>
      <c r="AC40" s="7" t="s">
        <v>101</v>
      </c>
      <c r="AD40" s="176" t="str">
        <f t="shared" si="16"/>
        <v>XT5LS/I3</v>
      </c>
      <c r="AE40" s="181">
        <v>3</v>
      </c>
      <c r="AF40" s="211">
        <v>1</v>
      </c>
      <c r="AG40" s="211">
        <v>0</v>
      </c>
      <c r="AH40" s="211">
        <v>1</v>
      </c>
      <c r="AI40" s="211">
        <v>0</v>
      </c>
      <c r="AJ40" s="193" t="str">
        <f t="shared" si="44"/>
        <v>□■</v>
      </c>
      <c r="AK40" s="189" t="str">
        <f t="shared" si="45"/>
        <v>■□</v>
      </c>
      <c r="AL40" s="189" t="str">
        <f t="shared" si="46"/>
        <v>□■</v>
      </c>
      <c r="AM40" s="194" t="str">
        <f t="shared" si="47"/>
        <v>■□</v>
      </c>
      <c r="AN40" s="6"/>
      <c r="AO40" s="6" t="s">
        <v>113</v>
      </c>
      <c r="AP40" s="177" t="str">
        <f t="shared" si="17"/>
        <v>XT7LSIG0.3</v>
      </c>
      <c r="AQ40" s="185">
        <v>0.3</v>
      </c>
      <c r="AR40" s="211">
        <v>0</v>
      </c>
      <c r="AS40" s="211">
        <v>1</v>
      </c>
      <c r="AT40" s="211">
        <v>1</v>
      </c>
      <c r="AU40" s="193" t="str">
        <f t="shared" si="48"/>
        <v>■□</v>
      </c>
      <c r="AV40" s="189" t="str">
        <f t="shared" si="49"/>
        <v>□■</v>
      </c>
      <c r="AW40" s="194" t="str">
        <f t="shared" si="50"/>
        <v>□■</v>
      </c>
    </row>
    <row r="41" spans="2:49" ht="23" thickBot="1" x14ac:dyDescent="0.4">
      <c r="B41" s="3" t="s">
        <v>101</v>
      </c>
      <c r="C41" s="3" t="str">
        <f t="shared" si="14"/>
        <v>XT5LS/I0.64</v>
      </c>
      <c r="D41" s="181">
        <v>0.64</v>
      </c>
      <c r="E41" s="211">
        <v>0</v>
      </c>
      <c r="F41" s="211">
        <v>1</v>
      </c>
      <c r="G41" s="211">
        <v>1</v>
      </c>
      <c r="H41" s="211">
        <v>0</v>
      </c>
      <c r="I41" s="211"/>
      <c r="J41" s="210" t="s">
        <v>51</v>
      </c>
      <c r="K41" s="193" t="str">
        <f t="shared" si="36"/>
        <v>■□</v>
      </c>
      <c r="L41" s="189" t="str">
        <f t="shared" si="37"/>
        <v>□■</v>
      </c>
      <c r="M41" s="189" t="str">
        <f t="shared" si="38"/>
        <v>□■</v>
      </c>
      <c r="N41" s="194" t="str">
        <f t="shared" si="39"/>
        <v>■□</v>
      </c>
      <c r="O41" s="176" t="s">
        <v>51</v>
      </c>
      <c r="P41" s="6"/>
      <c r="Q41" s="245" t="s">
        <v>101</v>
      </c>
      <c r="R41" s="176" t="str">
        <f t="shared" si="15"/>
        <v>XT5LS/I3.5</v>
      </c>
      <c r="S41" s="181">
        <v>3.5</v>
      </c>
      <c r="T41" s="211">
        <v>0</v>
      </c>
      <c r="U41" s="211">
        <v>1</v>
      </c>
      <c r="V41" s="211">
        <v>1</v>
      </c>
      <c r="W41" s="211">
        <v>0</v>
      </c>
      <c r="X41" s="193" t="str">
        <f t="shared" si="40"/>
        <v>■□</v>
      </c>
      <c r="Y41" s="189" t="str">
        <f t="shared" si="41"/>
        <v>□■</v>
      </c>
      <c r="Z41" s="189" t="str">
        <f t="shared" si="42"/>
        <v>□■</v>
      </c>
      <c r="AA41" s="194" t="str">
        <f t="shared" si="43"/>
        <v>■□</v>
      </c>
      <c r="AB41" s="6"/>
      <c r="AC41" s="7" t="s">
        <v>101</v>
      </c>
      <c r="AD41" s="176" t="str">
        <f t="shared" si="16"/>
        <v>XT5LS/I3.5</v>
      </c>
      <c r="AE41" s="181">
        <v>3.5</v>
      </c>
      <c r="AF41" s="211">
        <v>0</v>
      </c>
      <c r="AG41" s="211">
        <v>1</v>
      </c>
      <c r="AH41" s="211">
        <v>1</v>
      </c>
      <c r="AI41" s="211">
        <v>0</v>
      </c>
      <c r="AJ41" s="193" t="str">
        <f t="shared" si="44"/>
        <v>■□</v>
      </c>
      <c r="AK41" s="189" t="str">
        <f t="shared" si="45"/>
        <v>□■</v>
      </c>
      <c r="AL41" s="189" t="str">
        <f t="shared" si="46"/>
        <v>□■</v>
      </c>
      <c r="AM41" s="194" t="str">
        <f t="shared" si="47"/>
        <v>■□</v>
      </c>
      <c r="AN41" s="6"/>
      <c r="AO41" s="6" t="s">
        <v>113</v>
      </c>
      <c r="AP41" s="177" t="str">
        <f t="shared" si="17"/>
        <v>XT7LSIG0.4</v>
      </c>
      <c r="AQ41" s="185">
        <v>0.4</v>
      </c>
      <c r="AR41" s="211">
        <v>1</v>
      </c>
      <c r="AS41" s="211">
        <v>0</v>
      </c>
      <c r="AT41" s="211">
        <v>0</v>
      </c>
      <c r="AU41" s="193" t="str">
        <f t="shared" si="48"/>
        <v>□■</v>
      </c>
      <c r="AV41" s="189" t="str">
        <f t="shared" si="49"/>
        <v>■□</v>
      </c>
      <c r="AW41" s="194" t="str">
        <f t="shared" si="50"/>
        <v>■□</v>
      </c>
    </row>
    <row r="42" spans="2:49" ht="23" thickBot="1" x14ac:dyDescent="0.4">
      <c r="B42" s="3" t="s">
        <v>101</v>
      </c>
      <c r="C42" s="3" t="str">
        <f t="shared" si="14"/>
        <v>XT5LS/I0.68</v>
      </c>
      <c r="D42" s="181">
        <v>0.68</v>
      </c>
      <c r="E42" s="211">
        <v>1</v>
      </c>
      <c r="F42" s="211">
        <v>1</v>
      </c>
      <c r="G42" s="211">
        <v>1</v>
      </c>
      <c r="H42" s="211">
        <v>0</v>
      </c>
      <c r="I42" s="211"/>
      <c r="J42" s="210" t="s">
        <v>51</v>
      </c>
      <c r="K42" s="193" t="str">
        <f t="shared" si="36"/>
        <v>□■</v>
      </c>
      <c r="L42" s="189" t="str">
        <f t="shared" si="37"/>
        <v>□■</v>
      </c>
      <c r="M42" s="189" t="str">
        <f t="shared" si="38"/>
        <v>□■</v>
      </c>
      <c r="N42" s="194" t="str">
        <f t="shared" si="39"/>
        <v>■□</v>
      </c>
      <c r="O42" s="176" t="s">
        <v>51</v>
      </c>
      <c r="P42" s="6"/>
      <c r="Q42" s="245" t="s">
        <v>101</v>
      </c>
      <c r="R42" s="176" t="str">
        <f t="shared" si="15"/>
        <v>XT5LS/I4.5</v>
      </c>
      <c r="S42" s="181">
        <v>4.5</v>
      </c>
      <c r="T42" s="211">
        <v>1</v>
      </c>
      <c r="U42" s="211">
        <v>1</v>
      </c>
      <c r="V42" s="211">
        <v>1</v>
      </c>
      <c r="W42" s="211">
        <v>0</v>
      </c>
      <c r="X42" s="193" t="str">
        <f t="shared" si="40"/>
        <v>□■</v>
      </c>
      <c r="Y42" s="189" t="str">
        <f t="shared" si="41"/>
        <v>□■</v>
      </c>
      <c r="Z42" s="189" t="str">
        <f t="shared" si="42"/>
        <v>□■</v>
      </c>
      <c r="AA42" s="194" t="str">
        <f t="shared" si="43"/>
        <v>■□</v>
      </c>
      <c r="AB42" s="6"/>
      <c r="AC42" s="7" t="s">
        <v>101</v>
      </c>
      <c r="AD42" s="176" t="str">
        <f t="shared" si="16"/>
        <v>XT5LS/I4.5</v>
      </c>
      <c r="AE42" s="181">
        <v>4.5</v>
      </c>
      <c r="AF42" s="211">
        <v>1</v>
      </c>
      <c r="AG42" s="211">
        <v>1</v>
      </c>
      <c r="AH42" s="211">
        <v>1</v>
      </c>
      <c r="AI42" s="211">
        <v>0</v>
      </c>
      <c r="AJ42" s="193" t="str">
        <f t="shared" si="44"/>
        <v>□■</v>
      </c>
      <c r="AK42" s="189" t="str">
        <f t="shared" si="45"/>
        <v>□■</v>
      </c>
      <c r="AL42" s="189" t="str">
        <f t="shared" si="46"/>
        <v>□■</v>
      </c>
      <c r="AM42" s="194" t="str">
        <f t="shared" si="47"/>
        <v>■□</v>
      </c>
      <c r="AN42" s="6"/>
      <c r="AO42" s="6" t="s">
        <v>113</v>
      </c>
      <c r="AP42" s="177" t="str">
        <f t="shared" si="17"/>
        <v>XT7LSIG0.6</v>
      </c>
      <c r="AQ42" s="185">
        <v>0.6</v>
      </c>
      <c r="AR42" s="211">
        <v>1</v>
      </c>
      <c r="AS42" s="211">
        <v>0</v>
      </c>
      <c r="AT42" s="211">
        <v>1</v>
      </c>
      <c r="AU42" s="193" t="str">
        <f t="shared" si="48"/>
        <v>□■</v>
      </c>
      <c r="AV42" s="189" t="str">
        <f t="shared" si="49"/>
        <v>■□</v>
      </c>
      <c r="AW42" s="194" t="str">
        <f t="shared" si="50"/>
        <v>□■</v>
      </c>
    </row>
    <row r="43" spans="2:49" ht="23" thickBot="1" x14ac:dyDescent="0.4">
      <c r="B43" s="3" t="s">
        <v>101</v>
      </c>
      <c r="C43" s="3" t="str">
        <f t="shared" si="14"/>
        <v>XT5LS/I0.72</v>
      </c>
      <c r="D43" s="181">
        <v>0.72</v>
      </c>
      <c r="E43" s="211">
        <v>0</v>
      </c>
      <c r="F43" s="211">
        <v>0</v>
      </c>
      <c r="G43" s="211">
        <v>0</v>
      </c>
      <c r="H43" s="211">
        <v>1</v>
      </c>
      <c r="I43" s="211"/>
      <c r="J43" s="210" t="s">
        <v>51</v>
      </c>
      <c r="K43" s="193" t="str">
        <f t="shared" si="36"/>
        <v>■□</v>
      </c>
      <c r="L43" s="189" t="str">
        <f t="shared" si="37"/>
        <v>■□</v>
      </c>
      <c r="M43" s="189" t="str">
        <f t="shared" si="38"/>
        <v>■□</v>
      </c>
      <c r="N43" s="194" t="str">
        <f t="shared" si="39"/>
        <v>□■</v>
      </c>
      <c r="O43" s="176" t="s">
        <v>51</v>
      </c>
      <c r="P43" s="6"/>
      <c r="Q43" s="245" t="s">
        <v>101</v>
      </c>
      <c r="R43" s="176" t="str">
        <f t="shared" si="15"/>
        <v>XT5LS/I5.5</v>
      </c>
      <c r="S43" s="181">
        <v>5.5</v>
      </c>
      <c r="T43" s="211">
        <v>0</v>
      </c>
      <c r="U43" s="211">
        <v>0</v>
      </c>
      <c r="V43" s="211">
        <v>0</v>
      </c>
      <c r="W43" s="211">
        <v>1</v>
      </c>
      <c r="X43" s="193" t="str">
        <f t="shared" si="40"/>
        <v>■□</v>
      </c>
      <c r="Y43" s="189" t="str">
        <f t="shared" si="41"/>
        <v>■□</v>
      </c>
      <c r="Z43" s="189" t="str">
        <f t="shared" si="42"/>
        <v>■□</v>
      </c>
      <c r="AA43" s="194" t="str">
        <f t="shared" si="43"/>
        <v>□■</v>
      </c>
      <c r="AB43" s="6"/>
      <c r="AC43" s="7" t="s">
        <v>101</v>
      </c>
      <c r="AD43" s="176" t="str">
        <f t="shared" si="16"/>
        <v>XT5LS/I5.5</v>
      </c>
      <c r="AE43" s="181">
        <v>5.5</v>
      </c>
      <c r="AF43" s="211">
        <v>0</v>
      </c>
      <c r="AG43" s="211">
        <v>0</v>
      </c>
      <c r="AH43" s="211">
        <v>0</v>
      </c>
      <c r="AI43" s="211">
        <v>1</v>
      </c>
      <c r="AJ43" s="193" t="str">
        <f t="shared" si="44"/>
        <v>■□</v>
      </c>
      <c r="AK43" s="189" t="str">
        <f t="shared" si="45"/>
        <v>■□</v>
      </c>
      <c r="AL43" s="189" t="str">
        <f t="shared" si="46"/>
        <v>■□</v>
      </c>
      <c r="AM43" s="194" t="str">
        <f t="shared" si="47"/>
        <v>□■</v>
      </c>
      <c r="AN43" s="6"/>
      <c r="AO43" s="6" t="s">
        <v>113</v>
      </c>
      <c r="AP43" s="177" t="str">
        <f t="shared" si="17"/>
        <v>XT7LSIG0.8</v>
      </c>
      <c r="AQ43" s="185">
        <v>0.8</v>
      </c>
      <c r="AR43" s="211">
        <v>1</v>
      </c>
      <c r="AS43" s="211">
        <v>1</v>
      </c>
      <c r="AT43" s="211">
        <v>0</v>
      </c>
      <c r="AU43" s="193" t="str">
        <f t="shared" si="48"/>
        <v>□■</v>
      </c>
      <c r="AV43" s="189" t="str">
        <f t="shared" si="49"/>
        <v>□■</v>
      </c>
      <c r="AW43" s="194" t="str">
        <f t="shared" si="50"/>
        <v>■□</v>
      </c>
    </row>
    <row r="44" spans="2:49" ht="23" thickBot="1" x14ac:dyDescent="0.4">
      <c r="B44" s="3" t="s">
        <v>101</v>
      </c>
      <c r="C44" s="3" t="str">
        <f t="shared" si="14"/>
        <v>XT5LS/I0.76</v>
      </c>
      <c r="D44" s="181">
        <v>0.76</v>
      </c>
      <c r="E44" s="211">
        <v>1</v>
      </c>
      <c r="F44" s="211">
        <v>0</v>
      </c>
      <c r="G44" s="211">
        <v>0</v>
      </c>
      <c r="H44" s="211">
        <v>1</v>
      </c>
      <c r="I44" s="211"/>
      <c r="J44" s="210" t="s">
        <v>51</v>
      </c>
      <c r="K44" s="193" t="str">
        <f t="shared" si="36"/>
        <v>□■</v>
      </c>
      <c r="L44" s="189" t="str">
        <f t="shared" si="37"/>
        <v>■□</v>
      </c>
      <c r="M44" s="189" t="str">
        <f t="shared" si="38"/>
        <v>■□</v>
      </c>
      <c r="N44" s="194" t="str">
        <f t="shared" si="39"/>
        <v>□■</v>
      </c>
      <c r="O44" s="176" t="s">
        <v>51</v>
      </c>
      <c r="P44" s="6"/>
      <c r="Q44" s="245" t="s">
        <v>101</v>
      </c>
      <c r="R44" s="176" t="str">
        <f t="shared" si="15"/>
        <v>XT5LS/I6.5</v>
      </c>
      <c r="S44" s="181">
        <v>6.5</v>
      </c>
      <c r="T44" s="211">
        <v>1</v>
      </c>
      <c r="U44" s="211">
        <v>0</v>
      </c>
      <c r="V44" s="211">
        <v>0</v>
      </c>
      <c r="W44" s="211">
        <v>1</v>
      </c>
      <c r="X44" s="193" t="str">
        <f t="shared" si="40"/>
        <v>□■</v>
      </c>
      <c r="Y44" s="189" t="str">
        <f t="shared" si="41"/>
        <v>■□</v>
      </c>
      <c r="Z44" s="189" t="str">
        <f t="shared" si="42"/>
        <v>■□</v>
      </c>
      <c r="AA44" s="194" t="str">
        <f t="shared" si="43"/>
        <v>□■</v>
      </c>
      <c r="AB44" s="6"/>
      <c r="AC44" s="7" t="s">
        <v>101</v>
      </c>
      <c r="AD44" s="176" t="str">
        <f t="shared" si="16"/>
        <v>XT5LS/I6.5</v>
      </c>
      <c r="AE44" s="181">
        <v>6.5</v>
      </c>
      <c r="AF44" s="211">
        <v>1</v>
      </c>
      <c r="AG44" s="211">
        <v>0</v>
      </c>
      <c r="AH44" s="211">
        <v>0</v>
      </c>
      <c r="AI44" s="211">
        <v>1</v>
      </c>
      <c r="AJ44" s="193" t="str">
        <f t="shared" si="44"/>
        <v>□■</v>
      </c>
      <c r="AK44" s="189" t="str">
        <f t="shared" si="45"/>
        <v>■□</v>
      </c>
      <c r="AL44" s="189" t="str">
        <f t="shared" si="46"/>
        <v>■□</v>
      </c>
      <c r="AM44" s="194" t="str">
        <f t="shared" si="47"/>
        <v>□■</v>
      </c>
      <c r="AN44" s="6"/>
      <c r="AO44" s="6" t="s">
        <v>113</v>
      </c>
      <c r="AP44" s="177" t="str">
        <f t="shared" si="17"/>
        <v>XT7LSIG1</v>
      </c>
      <c r="AQ44" s="186">
        <v>1</v>
      </c>
      <c r="AR44" s="212">
        <v>1</v>
      </c>
      <c r="AS44" s="212">
        <v>1</v>
      </c>
      <c r="AT44" s="212">
        <v>1</v>
      </c>
      <c r="AU44" s="214" t="str">
        <f t="shared" si="48"/>
        <v>□■</v>
      </c>
      <c r="AV44" s="215" t="str">
        <f t="shared" si="49"/>
        <v>□■</v>
      </c>
      <c r="AW44" s="216" t="str">
        <f t="shared" si="50"/>
        <v>□■</v>
      </c>
    </row>
    <row r="45" spans="2:49" ht="23" thickBot="1" x14ac:dyDescent="0.4">
      <c r="B45" s="3" t="s">
        <v>101</v>
      </c>
      <c r="C45" s="3" t="str">
        <f t="shared" si="14"/>
        <v>XT5LS/I0.8</v>
      </c>
      <c r="D45" s="181">
        <v>0.8</v>
      </c>
      <c r="E45" s="211">
        <v>0</v>
      </c>
      <c r="F45" s="211">
        <v>1</v>
      </c>
      <c r="G45" s="211">
        <v>0</v>
      </c>
      <c r="H45" s="211">
        <v>1</v>
      </c>
      <c r="I45" s="211"/>
      <c r="J45" s="210" t="s">
        <v>51</v>
      </c>
      <c r="K45" s="193" t="str">
        <f t="shared" si="36"/>
        <v>■□</v>
      </c>
      <c r="L45" s="189" t="str">
        <f t="shared" si="37"/>
        <v>□■</v>
      </c>
      <c r="M45" s="189" t="str">
        <f t="shared" si="38"/>
        <v>■□</v>
      </c>
      <c r="N45" s="194" t="str">
        <f t="shared" si="39"/>
        <v>□■</v>
      </c>
      <c r="O45" s="176" t="s">
        <v>51</v>
      </c>
      <c r="P45" s="6"/>
      <c r="Q45" s="245" t="s">
        <v>101</v>
      </c>
      <c r="R45" s="176" t="str">
        <f t="shared" si="15"/>
        <v>XT5LS/I7</v>
      </c>
      <c r="S45" s="181">
        <v>7</v>
      </c>
      <c r="T45" s="211">
        <v>0</v>
      </c>
      <c r="U45" s="211">
        <v>1</v>
      </c>
      <c r="V45" s="211">
        <v>0</v>
      </c>
      <c r="W45" s="211">
        <v>1</v>
      </c>
      <c r="X45" s="193" t="str">
        <f t="shared" si="40"/>
        <v>■□</v>
      </c>
      <c r="Y45" s="189" t="str">
        <f t="shared" si="41"/>
        <v>□■</v>
      </c>
      <c r="Z45" s="189" t="str">
        <f t="shared" si="42"/>
        <v>■□</v>
      </c>
      <c r="AA45" s="194" t="str">
        <f t="shared" si="43"/>
        <v>□■</v>
      </c>
      <c r="AB45" s="6"/>
      <c r="AC45" s="7" t="s">
        <v>101</v>
      </c>
      <c r="AD45" s="176" t="str">
        <f t="shared" si="16"/>
        <v>XT5LS/I7</v>
      </c>
      <c r="AE45" s="181">
        <v>7</v>
      </c>
      <c r="AF45" s="211">
        <v>0</v>
      </c>
      <c r="AG45" s="211">
        <v>1</v>
      </c>
      <c r="AH45" s="211">
        <v>0</v>
      </c>
      <c r="AI45" s="211">
        <v>1</v>
      </c>
      <c r="AJ45" s="193" t="str">
        <f t="shared" si="44"/>
        <v>■□</v>
      </c>
      <c r="AK45" s="189" t="str">
        <f t="shared" si="45"/>
        <v>□■</v>
      </c>
      <c r="AL45" s="189" t="str">
        <f t="shared" si="46"/>
        <v>■□</v>
      </c>
      <c r="AM45" s="194" t="str">
        <f t="shared" si="47"/>
        <v>□■</v>
      </c>
      <c r="AN45" s="6"/>
      <c r="AO45" s="6"/>
    </row>
    <row r="46" spans="2:49" ht="23" thickBot="1" x14ac:dyDescent="0.4">
      <c r="B46" s="3" t="s">
        <v>101</v>
      </c>
      <c r="C46" s="3" t="str">
        <f t="shared" si="14"/>
        <v>XT5LS/I0.84</v>
      </c>
      <c r="D46" s="181">
        <v>0.84000000000000008</v>
      </c>
      <c r="E46" s="211">
        <v>1</v>
      </c>
      <c r="F46" s="211">
        <v>1</v>
      </c>
      <c r="G46" s="211">
        <v>0</v>
      </c>
      <c r="H46" s="211">
        <v>1</v>
      </c>
      <c r="I46" s="211"/>
      <c r="J46" s="210" t="s">
        <v>51</v>
      </c>
      <c r="K46" s="193" t="str">
        <f t="shared" si="36"/>
        <v>□■</v>
      </c>
      <c r="L46" s="189" t="str">
        <f t="shared" si="37"/>
        <v>□■</v>
      </c>
      <c r="M46" s="189" t="str">
        <f t="shared" si="38"/>
        <v>■□</v>
      </c>
      <c r="N46" s="194" t="str">
        <f t="shared" si="39"/>
        <v>□■</v>
      </c>
      <c r="O46" s="176" t="s">
        <v>51</v>
      </c>
      <c r="P46" s="6"/>
      <c r="Q46" s="245" t="s">
        <v>101</v>
      </c>
      <c r="R46" s="176" t="str">
        <f t="shared" si="15"/>
        <v>XT5LS/I7.5</v>
      </c>
      <c r="S46" s="181">
        <v>7.5</v>
      </c>
      <c r="T46" s="211">
        <v>0</v>
      </c>
      <c r="U46" s="211">
        <v>0</v>
      </c>
      <c r="V46" s="211">
        <v>1</v>
      </c>
      <c r="W46" s="211">
        <v>1</v>
      </c>
      <c r="X46" s="193" t="str">
        <f t="shared" si="40"/>
        <v>■□</v>
      </c>
      <c r="Y46" s="189" t="str">
        <f t="shared" si="41"/>
        <v>■□</v>
      </c>
      <c r="Z46" s="189" t="str">
        <f t="shared" si="42"/>
        <v>□■</v>
      </c>
      <c r="AA46" s="194" t="str">
        <f t="shared" si="43"/>
        <v>□■</v>
      </c>
      <c r="AB46" s="6"/>
      <c r="AC46" s="7" t="s">
        <v>101</v>
      </c>
      <c r="AD46" s="176" t="str">
        <f t="shared" si="16"/>
        <v>XT5LS/I7.5</v>
      </c>
      <c r="AE46" s="181">
        <v>7.5</v>
      </c>
      <c r="AF46" s="211">
        <v>0</v>
      </c>
      <c r="AG46" s="211">
        <v>0</v>
      </c>
      <c r="AH46" s="211">
        <v>1</v>
      </c>
      <c r="AI46" s="211">
        <v>1</v>
      </c>
      <c r="AJ46" s="193" t="str">
        <f t="shared" si="44"/>
        <v>■□</v>
      </c>
      <c r="AK46" s="189" t="str">
        <f t="shared" si="45"/>
        <v>■□</v>
      </c>
      <c r="AL46" s="189" t="str">
        <f t="shared" si="46"/>
        <v>□■</v>
      </c>
      <c r="AM46" s="194" t="str">
        <f t="shared" si="47"/>
        <v>□■</v>
      </c>
      <c r="AN46" s="6"/>
      <c r="AO46" s="6"/>
    </row>
    <row r="47" spans="2:49" ht="23" thickBot="1" x14ac:dyDescent="0.4">
      <c r="B47" s="3" t="s">
        <v>101</v>
      </c>
      <c r="C47" s="3" t="str">
        <f t="shared" si="14"/>
        <v>XT5LS/I0.88</v>
      </c>
      <c r="D47" s="181">
        <v>0.88000000000000012</v>
      </c>
      <c r="E47" s="211">
        <v>0</v>
      </c>
      <c r="F47" s="211">
        <v>0</v>
      </c>
      <c r="G47" s="211">
        <v>1</v>
      </c>
      <c r="H47" s="211">
        <v>1</v>
      </c>
      <c r="I47" s="211"/>
      <c r="J47" s="210" t="s">
        <v>51</v>
      </c>
      <c r="K47" s="193" t="str">
        <f t="shared" si="36"/>
        <v>■□</v>
      </c>
      <c r="L47" s="189" t="str">
        <f t="shared" si="37"/>
        <v>■□</v>
      </c>
      <c r="M47" s="189" t="str">
        <f t="shared" si="38"/>
        <v>□■</v>
      </c>
      <c r="N47" s="194" t="str">
        <f t="shared" si="39"/>
        <v>□■</v>
      </c>
      <c r="O47" s="176" t="s">
        <v>51</v>
      </c>
      <c r="P47" s="6"/>
      <c r="Q47" s="245" t="s">
        <v>101</v>
      </c>
      <c r="R47" s="176" t="str">
        <f t="shared" si="15"/>
        <v>XT5LS/I8</v>
      </c>
      <c r="S47" s="181">
        <v>8</v>
      </c>
      <c r="T47" s="211">
        <v>1</v>
      </c>
      <c r="U47" s="211">
        <v>1</v>
      </c>
      <c r="V47" s="211">
        <v>0</v>
      </c>
      <c r="W47" s="211">
        <v>1</v>
      </c>
      <c r="X47" s="193" t="str">
        <f t="shared" si="40"/>
        <v>□■</v>
      </c>
      <c r="Y47" s="189" t="str">
        <f t="shared" si="41"/>
        <v>□■</v>
      </c>
      <c r="Z47" s="189" t="str">
        <f t="shared" si="42"/>
        <v>■□</v>
      </c>
      <c r="AA47" s="194" t="str">
        <f t="shared" si="43"/>
        <v>□■</v>
      </c>
      <c r="AB47" s="6"/>
      <c r="AC47" s="7" t="s">
        <v>101</v>
      </c>
      <c r="AD47" s="176" t="str">
        <f t="shared" si="16"/>
        <v>XT5LS/I8</v>
      </c>
      <c r="AE47" s="181">
        <v>8</v>
      </c>
      <c r="AF47" s="211">
        <v>1</v>
      </c>
      <c r="AG47" s="211">
        <v>1</v>
      </c>
      <c r="AH47" s="211">
        <v>0</v>
      </c>
      <c r="AI47" s="211">
        <v>1</v>
      </c>
      <c r="AJ47" s="193" t="str">
        <f t="shared" si="44"/>
        <v>□■</v>
      </c>
      <c r="AK47" s="189" t="str">
        <f t="shared" si="45"/>
        <v>□■</v>
      </c>
      <c r="AL47" s="189" t="str">
        <f t="shared" si="46"/>
        <v>■□</v>
      </c>
      <c r="AM47" s="194" t="str">
        <f t="shared" si="47"/>
        <v>□■</v>
      </c>
      <c r="AN47" s="6"/>
      <c r="AO47" s="6"/>
    </row>
    <row r="48" spans="2:49" ht="23" thickBot="1" x14ac:dyDescent="0.4">
      <c r="B48" s="3" t="s">
        <v>101</v>
      </c>
      <c r="C48" s="3" t="str">
        <f t="shared" si="14"/>
        <v>XT5LS/I0.92</v>
      </c>
      <c r="D48" s="181">
        <v>0.91999999999999993</v>
      </c>
      <c r="E48" s="211">
        <v>1</v>
      </c>
      <c r="F48" s="211">
        <v>0</v>
      </c>
      <c r="G48" s="211">
        <v>1</v>
      </c>
      <c r="H48" s="211">
        <v>1</v>
      </c>
      <c r="I48" s="211"/>
      <c r="J48" s="210" t="s">
        <v>51</v>
      </c>
      <c r="K48" s="193" t="str">
        <f t="shared" si="36"/>
        <v>□■</v>
      </c>
      <c r="L48" s="189" t="str">
        <f t="shared" si="37"/>
        <v>■□</v>
      </c>
      <c r="M48" s="189" t="str">
        <f t="shared" si="38"/>
        <v>□■</v>
      </c>
      <c r="N48" s="194" t="str">
        <f t="shared" si="39"/>
        <v>□■</v>
      </c>
      <c r="O48" s="176" t="s">
        <v>51</v>
      </c>
      <c r="P48" s="6"/>
      <c r="Q48" s="245" t="s">
        <v>101</v>
      </c>
      <c r="R48" s="176" t="str">
        <f t="shared" si="15"/>
        <v>XT5LS/I8.5</v>
      </c>
      <c r="S48" s="181">
        <v>8.5</v>
      </c>
      <c r="T48" s="211">
        <v>1</v>
      </c>
      <c r="U48" s="211">
        <v>0</v>
      </c>
      <c r="V48" s="211">
        <v>1</v>
      </c>
      <c r="W48" s="211">
        <v>1</v>
      </c>
      <c r="X48" s="193" t="str">
        <f t="shared" si="40"/>
        <v>□■</v>
      </c>
      <c r="Y48" s="189" t="str">
        <f t="shared" si="41"/>
        <v>■□</v>
      </c>
      <c r="Z48" s="189" t="str">
        <f t="shared" si="42"/>
        <v>□■</v>
      </c>
      <c r="AA48" s="194" t="str">
        <f t="shared" si="43"/>
        <v>□■</v>
      </c>
      <c r="AB48" s="6"/>
      <c r="AC48" s="7" t="s">
        <v>101</v>
      </c>
      <c r="AD48" s="176" t="str">
        <f t="shared" si="16"/>
        <v>XT5LS/I8.5</v>
      </c>
      <c r="AE48" s="181">
        <v>8.5</v>
      </c>
      <c r="AF48" s="211">
        <v>1</v>
      </c>
      <c r="AG48" s="211">
        <v>0</v>
      </c>
      <c r="AH48" s="211">
        <v>1</v>
      </c>
      <c r="AI48" s="211">
        <v>1</v>
      </c>
      <c r="AJ48" s="193" t="str">
        <f t="shared" si="44"/>
        <v>□■</v>
      </c>
      <c r="AK48" s="189" t="str">
        <f t="shared" si="45"/>
        <v>■□</v>
      </c>
      <c r="AL48" s="189" t="str">
        <f t="shared" si="46"/>
        <v>□■</v>
      </c>
      <c r="AM48" s="194" t="str">
        <f t="shared" si="47"/>
        <v>□■</v>
      </c>
      <c r="AN48" s="6"/>
      <c r="AO48" s="6"/>
    </row>
    <row r="49" spans="2:41" ht="23" thickBot="1" x14ac:dyDescent="0.4">
      <c r="B49" s="3" t="s">
        <v>101</v>
      </c>
      <c r="C49" s="3" t="str">
        <f t="shared" si="14"/>
        <v>XT5LS/I0.96</v>
      </c>
      <c r="D49" s="181">
        <v>0.96</v>
      </c>
      <c r="E49" s="211">
        <v>0</v>
      </c>
      <c r="F49" s="211">
        <v>1</v>
      </c>
      <c r="G49" s="211">
        <v>1</v>
      </c>
      <c r="H49" s="211">
        <v>1</v>
      </c>
      <c r="I49" s="211"/>
      <c r="J49" s="210" t="s">
        <v>51</v>
      </c>
      <c r="K49" s="193" t="str">
        <f t="shared" si="36"/>
        <v>■□</v>
      </c>
      <c r="L49" s="189" t="str">
        <f t="shared" si="37"/>
        <v>□■</v>
      </c>
      <c r="M49" s="189" t="str">
        <f t="shared" si="38"/>
        <v>□■</v>
      </c>
      <c r="N49" s="194" t="str">
        <f t="shared" si="39"/>
        <v>□■</v>
      </c>
      <c r="O49" s="176" t="s">
        <v>51</v>
      </c>
      <c r="P49" s="6"/>
      <c r="Q49" s="245" t="s">
        <v>101</v>
      </c>
      <c r="R49" s="176" t="str">
        <f t="shared" si="15"/>
        <v>XT5LS/I9</v>
      </c>
      <c r="S49" s="181">
        <v>9</v>
      </c>
      <c r="T49" s="211">
        <v>0</v>
      </c>
      <c r="U49" s="211">
        <v>1</v>
      </c>
      <c r="V49" s="211">
        <v>1</v>
      </c>
      <c r="W49" s="211">
        <v>1</v>
      </c>
      <c r="X49" s="193" t="str">
        <f t="shared" si="40"/>
        <v>■□</v>
      </c>
      <c r="Y49" s="189" t="str">
        <f t="shared" si="41"/>
        <v>□■</v>
      </c>
      <c r="Z49" s="189" t="str">
        <f t="shared" si="42"/>
        <v>□■</v>
      </c>
      <c r="AA49" s="194" t="str">
        <f t="shared" si="43"/>
        <v>□■</v>
      </c>
      <c r="AB49" s="6"/>
      <c r="AC49" s="7" t="s">
        <v>101</v>
      </c>
      <c r="AD49" s="176" t="str">
        <f t="shared" si="16"/>
        <v>XT5LS/I9</v>
      </c>
      <c r="AE49" s="181">
        <v>9</v>
      </c>
      <c r="AF49" s="211">
        <v>0</v>
      </c>
      <c r="AG49" s="211">
        <v>1</v>
      </c>
      <c r="AH49" s="211">
        <v>1</v>
      </c>
      <c r="AI49" s="211">
        <v>1</v>
      </c>
      <c r="AJ49" s="193" t="str">
        <f t="shared" si="44"/>
        <v>■□</v>
      </c>
      <c r="AK49" s="189" t="str">
        <f t="shared" si="45"/>
        <v>□■</v>
      </c>
      <c r="AL49" s="189" t="str">
        <f t="shared" si="46"/>
        <v>□■</v>
      </c>
      <c r="AM49" s="194" t="str">
        <f t="shared" si="47"/>
        <v>□■</v>
      </c>
      <c r="AN49" s="6"/>
      <c r="AO49" s="6"/>
    </row>
    <row r="50" spans="2:41" ht="23" thickBot="1" x14ac:dyDescent="0.4">
      <c r="B50" s="3" t="s">
        <v>101</v>
      </c>
      <c r="C50" s="3" t="str">
        <f t="shared" si="14"/>
        <v>XT5LS/I1</v>
      </c>
      <c r="D50" s="182">
        <v>1</v>
      </c>
      <c r="E50" s="212">
        <v>1</v>
      </c>
      <c r="F50" s="212">
        <v>1</v>
      </c>
      <c r="G50" s="212">
        <v>1</v>
      </c>
      <c r="H50" s="212">
        <v>1</v>
      </c>
      <c r="I50" s="212"/>
      <c r="J50" s="210" t="s">
        <v>51</v>
      </c>
      <c r="K50" s="214" t="str">
        <f t="shared" si="36"/>
        <v>□■</v>
      </c>
      <c r="L50" s="215" t="str">
        <f t="shared" si="37"/>
        <v>□■</v>
      </c>
      <c r="M50" s="215" t="str">
        <f t="shared" si="38"/>
        <v>□■</v>
      </c>
      <c r="N50" s="216" t="str">
        <f t="shared" si="39"/>
        <v>□■</v>
      </c>
      <c r="O50" s="176" t="s">
        <v>51</v>
      </c>
      <c r="P50" s="6"/>
      <c r="Q50" s="245" t="s">
        <v>101</v>
      </c>
      <c r="R50" s="176" t="str">
        <f t="shared" si="15"/>
        <v>XT5LS/I10</v>
      </c>
      <c r="S50" s="182">
        <v>10</v>
      </c>
      <c r="T50" s="212">
        <v>1</v>
      </c>
      <c r="U50" s="212">
        <v>1</v>
      </c>
      <c r="V50" s="212">
        <v>1</v>
      </c>
      <c r="W50" s="212">
        <v>1</v>
      </c>
      <c r="X50" s="214" t="str">
        <f t="shared" si="40"/>
        <v>□■</v>
      </c>
      <c r="Y50" s="215" t="str">
        <f t="shared" si="41"/>
        <v>□■</v>
      </c>
      <c r="Z50" s="215" t="str">
        <f t="shared" si="42"/>
        <v>□■</v>
      </c>
      <c r="AA50" s="216" t="str">
        <f t="shared" si="43"/>
        <v>□■</v>
      </c>
      <c r="AB50" s="6"/>
      <c r="AC50" s="7" t="s">
        <v>101</v>
      </c>
      <c r="AD50" s="176" t="str">
        <f t="shared" si="16"/>
        <v>XT5LS/I10</v>
      </c>
      <c r="AE50" s="182">
        <v>10</v>
      </c>
      <c r="AF50" s="212">
        <v>1</v>
      </c>
      <c r="AG50" s="212">
        <v>1</v>
      </c>
      <c r="AH50" s="212">
        <v>1</v>
      </c>
      <c r="AI50" s="212">
        <v>1</v>
      </c>
      <c r="AJ50" s="214" t="str">
        <f t="shared" si="44"/>
        <v>□■</v>
      </c>
      <c r="AK50" s="215" t="str">
        <f t="shared" si="45"/>
        <v>□■</v>
      </c>
      <c r="AL50" s="215" t="str">
        <f t="shared" si="46"/>
        <v>□■</v>
      </c>
      <c r="AM50" s="216" t="str">
        <f t="shared" si="47"/>
        <v>□■</v>
      </c>
      <c r="AN50" s="6"/>
      <c r="AO50" s="6"/>
    </row>
    <row r="51" spans="2:41" ht="23" thickBot="1" x14ac:dyDescent="0.4">
      <c r="B51" s="3" t="s">
        <v>102</v>
      </c>
      <c r="C51" s="3" t="str">
        <f t="shared" si="14"/>
        <v>XT6LS/I0.4</v>
      </c>
      <c r="D51" s="180">
        <v>0.4</v>
      </c>
      <c r="E51" s="210">
        <v>0</v>
      </c>
      <c r="F51" s="210">
        <v>0</v>
      </c>
      <c r="G51" s="210">
        <v>0</v>
      </c>
      <c r="H51" s="210">
        <v>0</v>
      </c>
      <c r="I51" s="210"/>
      <c r="J51" s="210" t="s">
        <v>51</v>
      </c>
      <c r="K51" s="190" t="str">
        <f t="shared" si="36"/>
        <v>■□</v>
      </c>
      <c r="L51" s="191" t="str">
        <f t="shared" si="37"/>
        <v>■□</v>
      </c>
      <c r="M51" s="191" t="str">
        <f t="shared" si="38"/>
        <v>■□</v>
      </c>
      <c r="N51" s="192" t="str">
        <f t="shared" si="39"/>
        <v>■□</v>
      </c>
      <c r="O51" s="176" t="s">
        <v>51</v>
      </c>
      <c r="P51" s="6"/>
      <c r="Q51" s="245" t="s">
        <v>102</v>
      </c>
      <c r="R51" s="176" t="str">
        <f t="shared" si="15"/>
        <v>XT6LS/IOFF</v>
      </c>
      <c r="S51" s="180" t="s">
        <v>9</v>
      </c>
      <c r="T51" s="210">
        <v>0</v>
      </c>
      <c r="U51" s="210">
        <v>0</v>
      </c>
      <c r="V51" s="210">
        <v>0</v>
      </c>
      <c r="W51" s="210">
        <v>0</v>
      </c>
      <c r="X51" s="190" t="str">
        <f t="shared" ref="X51:X114" si="51">IF(T51=0,"■□",IF(T51=1,"□■","□□"))</f>
        <v>■□</v>
      </c>
      <c r="Y51" s="191" t="str">
        <f t="shared" ref="Y51:Y114" si="52">IF(U51=0,"■□",IF(U51=1,"□■","□□"))</f>
        <v>■□</v>
      </c>
      <c r="Z51" s="191" t="str">
        <f t="shared" ref="Z51:Z114" si="53">IF(V51=0,"■□",IF(V51=1,"□■","□□"))</f>
        <v>■□</v>
      </c>
      <c r="AA51" s="192" t="str">
        <f t="shared" ref="AA51:AA114" si="54">IF(W51=0,"■□",IF(W51=1,"□■","□□"))</f>
        <v>■□</v>
      </c>
      <c r="AB51" s="6"/>
      <c r="AC51" s="7" t="s">
        <v>102</v>
      </c>
      <c r="AD51" s="176" t="str">
        <f t="shared" si="16"/>
        <v>XT6LS/IOFF</v>
      </c>
      <c r="AE51" s="180" t="s">
        <v>9</v>
      </c>
      <c r="AF51" s="210">
        <v>0</v>
      </c>
      <c r="AG51" s="210">
        <v>0</v>
      </c>
      <c r="AH51" s="210">
        <v>0</v>
      </c>
      <c r="AI51" s="210">
        <v>0</v>
      </c>
      <c r="AJ51" s="190" t="str">
        <f t="shared" ref="AJ51:AJ114" si="55">IF(AF51=0,"■□",IF(AF51=1,"□■","□□"))</f>
        <v>■□</v>
      </c>
      <c r="AK51" s="191" t="str">
        <f t="shared" ref="AK51:AK114" si="56">IF(AG51=0,"■□",IF(AG51=1,"□■","□□"))</f>
        <v>■□</v>
      </c>
      <c r="AL51" s="191" t="str">
        <f t="shared" ref="AL51:AL114" si="57">IF(AH51=0,"■□",IF(AH51=1,"□■","□□"))</f>
        <v>■□</v>
      </c>
      <c r="AM51" s="192" t="str">
        <f t="shared" ref="AM51:AM114" si="58">IF(AI51=0,"■□",IF(AI51=1,"□■","□□"))</f>
        <v>■□</v>
      </c>
      <c r="AN51" s="6"/>
      <c r="AO51" s="6"/>
    </row>
    <row r="52" spans="2:41" ht="23" thickBot="1" x14ac:dyDescent="0.4">
      <c r="B52" s="3" t="s">
        <v>102</v>
      </c>
      <c r="C52" s="3" t="str">
        <f t="shared" si="14"/>
        <v>XT6LS/I0.44</v>
      </c>
      <c r="D52" s="181">
        <v>0.44</v>
      </c>
      <c r="E52" s="211">
        <v>1</v>
      </c>
      <c r="F52" s="211">
        <v>0</v>
      </c>
      <c r="G52" s="211">
        <v>0</v>
      </c>
      <c r="H52" s="211">
        <v>0</v>
      </c>
      <c r="I52" s="211"/>
      <c r="J52" s="210" t="s">
        <v>51</v>
      </c>
      <c r="K52" s="193" t="str">
        <f t="shared" si="36"/>
        <v>□■</v>
      </c>
      <c r="L52" s="189" t="str">
        <f t="shared" si="37"/>
        <v>■□</v>
      </c>
      <c r="M52" s="189" t="str">
        <f t="shared" si="38"/>
        <v>■□</v>
      </c>
      <c r="N52" s="194" t="str">
        <f t="shared" si="39"/>
        <v>■□</v>
      </c>
      <c r="O52" s="176" t="s">
        <v>51</v>
      </c>
      <c r="P52" s="6"/>
      <c r="Q52" s="245" t="s">
        <v>102</v>
      </c>
      <c r="R52" s="176" t="str">
        <f t="shared" si="15"/>
        <v>XT6LS/I1</v>
      </c>
      <c r="S52" s="181">
        <v>1</v>
      </c>
      <c r="T52" s="211">
        <v>1</v>
      </c>
      <c r="U52" s="211">
        <v>0</v>
      </c>
      <c r="V52" s="211">
        <v>0</v>
      </c>
      <c r="W52" s="211">
        <v>0</v>
      </c>
      <c r="X52" s="193" t="str">
        <f t="shared" si="51"/>
        <v>□■</v>
      </c>
      <c r="Y52" s="189" t="str">
        <f t="shared" si="52"/>
        <v>■□</v>
      </c>
      <c r="Z52" s="189" t="str">
        <f t="shared" si="53"/>
        <v>■□</v>
      </c>
      <c r="AA52" s="194" t="str">
        <f t="shared" si="54"/>
        <v>■□</v>
      </c>
      <c r="AB52" s="6"/>
      <c r="AC52" s="7" t="s">
        <v>102</v>
      </c>
      <c r="AD52" s="176" t="str">
        <f t="shared" si="16"/>
        <v>XT6LS/I1</v>
      </c>
      <c r="AE52" s="181">
        <v>1</v>
      </c>
      <c r="AF52" s="211">
        <v>1</v>
      </c>
      <c r="AG52" s="211">
        <v>0</v>
      </c>
      <c r="AH52" s="211">
        <v>0</v>
      </c>
      <c r="AI52" s="211">
        <v>0</v>
      </c>
      <c r="AJ52" s="193" t="str">
        <f t="shared" si="55"/>
        <v>□■</v>
      </c>
      <c r="AK52" s="189" t="str">
        <f t="shared" si="56"/>
        <v>■□</v>
      </c>
      <c r="AL52" s="189" t="str">
        <f t="shared" si="57"/>
        <v>■□</v>
      </c>
      <c r="AM52" s="194" t="str">
        <f t="shared" si="58"/>
        <v>■□</v>
      </c>
      <c r="AN52" s="6"/>
      <c r="AO52" s="6"/>
    </row>
    <row r="53" spans="2:41" ht="23" thickBot="1" x14ac:dyDescent="0.4">
      <c r="B53" s="3" t="s">
        <v>102</v>
      </c>
      <c r="C53" s="3" t="str">
        <f t="shared" si="14"/>
        <v>XT6LS/I0.48</v>
      </c>
      <c r="D53" s="181">
        <v>0.48000000000000004</v>
      </c>
      <c r="E53" s="211">
        <v>0</v>
      </c>
      <c r="F53" s="211">
        <v>1</v>
      </c>
      <c r="G53" s="211">
        <v>0</v>
      </c>
      <c r="H53" s="211">
        <v>0</v>
      </c>
      <c r="I53" s="211"/>
      <c r="J53" s="210" t="s">
        <v>51</v>
      </c>
      <c r="K53" s="193" t="str">
        <f t="shared" si="36"/>
        <v>■□</v>
      </c>
      <c r="L53" s="189" t="str">
        <f t="shared" si="37"/>
        <v>□■</v>
      </c>
      <c r="M53" s="189" t="str">
        <f t="shared" si="38"/>
        <v>■□</v>
      </c>
      <c r="N53" s="194" t="str">
        <f t="shared" si="39"/>
        <v>■□</v>
      </c>
      <c r="O53" s="176" t="s">
        <v>51</v>
      </c>
      <c r="P53" s="6"/>
      <c r="Q53" s="245" t="s">
        <v>102</v>
      </c>
      <c r="R53" s="176" t="str">
        <f t="shared" si="15"/>
        <v>XT6LS/I1.5</v>
      </c>
      <c r="S53" s="181">
        <v>1.5</v>
      </c>
      <c r="T53" s="211">
        <v>0</v>
      </c>
      <c r="U53" s="211">
        <v>1</v>
      </c>
      <c r="V53" s="211">
        <v>0</v>
      </c>
      <c r="W53" s="211">
        <v>0</v>
      </c>
      <c r="X53" s="193" t="str">
        <f t="shared" si="51"/>
        <v>■□</v>
      </c>
      <c r="Y53" s="189" t="str">
        <f t="shared" si="52"/>
        <v>□■</v>
      </c>
      <c r="Z53" s="189" t="str">
        <f t="shared" si="53"/>
        <v>■□</v>
      </c>
      <c r="AA53" s="194" t="str">
        <f t="shared" si="54"/>
        <v>■□</v>
      </c>
      <c r="AB53" s="6"/>
      <c r="AC53" s="7" t="s">
        <v>102</v>
      </c>
      <c r="AD53" s="176" t="str">
        <f t="shared" si="16"/>
        <v>XT6LS/I1.5</v>
      </c>
      <c r="AE53" s="181">
        <v>1.5</v>
      </c>
      <c r="AF53" s="211">
        <v>0</v>
      </c>
      <c r="AG53" s="211">
        <v>1</v>
      </c>
      <c r="AH53" s="211">
        <v>0</v>
      </c>
      <c r="AI53" s="211">
        <v>0</v>
      </c>
      <c r="AJ53" s="193" t="str">
        <f t="shared" si="55"/>
        <v>■□</v>
      </c>
      <c r="AK53" s="189" t="str">
        <f t="shared" si="56"/>
        <v>□■</v>
      </c>
      <c r="AL53" s="189" t="str">
        <f t="shared" si="57"/>
        <v>■□</v>
      </c>
      <c r="AM53" s="194" t="str">
        <f t="shared" si="58"/>
        <v>■□</v>
      </c>
      <c r="AN53" s="6"/>
      <c r="AO53" s="6"/>
    </row>
    <row r="54" spans="2:41" ht="23" thickBot="1" x14ac:dyDescent="0.4">
      <c r="B54" s="3" t="s">
        <v>102</v>
      </c>
      <c r="C54" s="3" t="str">
        <f t="shared" si="14"/>
        <v>XT6LS/I0.52</v>
      </c>
      <c r="D54" s="181">
        <v>0.52</v>
      </c>
      <c r="E54" s="211">
        <v>1</v>
      </c>
      <c r="F54" s="211">
        <v>1</v>
      </c>
      <c r="G54" s="211">
        <v>0</v>
      </c>
      <c r="H54" s="211">
        <v>0</v>
      </c>
      <c r="I54" s="211"/>
      <c r="J54" s="210" t="s">
        <v>51</v>
      </c>
      <c r="K54" s="193" t="str">
        <f t="shared" si="36"/>
        <v>□■</v>
      </c>
      <c r="L54" s="189" t="str">
        <f t="shared" si="37"/>
        <v>□■</v>
      </c>
      <c r="M54" s="189" t="str">
        <f t="shared" si="38"/>
        <v>■□</v>
      </c>
      <c r="N54" s="194" t="str">
        <f t="shared" si="39"/>
        <v>■□</v>
      </c>
      <c r="O54" s="176" t="s">
        <v>51</v>
      </c>
      <c r="P54" s="6"/>
      <c r="Q54" s="245" t="s">
        <v>102</v>
      </c>
      <c r="R54" s="176" t="str">
        <f t="shared" si="15"/>
        <v>XT6LS/I2</v>
      </c>
      <c r="S54" s="181">
        <v>2</v>
      </c>
      <c r="T54" s="211">
        <v>0</v>
      </c>
      <c r="U54" s="211">
        <v>0</v>
      </c>
      <c r="V54" s="211">
        <v>1</v>
      </c>
      <c r="W54" s="211">
        <v>0</v>
      </c>
      <c r="X54" s="193" t="str">
        <f t="shared" si="51"/>
        <v>■□</v>
      </c>
      <c r="Y54" s="189" t="str">
        <f t="shared" si="52"/>
        <v>■□</v>
      </c>
      <c r="Z54" s="189" t="str">
        <f t="shared" si="53"/>
        <v>□■</v>
      </c>
      <c r="AA54" s="194" t="str">
        <f t="shared" si="54"/>
        <v>■□</v>
      </c>
      <c r="AB54" s="6"/>
      <c r="AC54" s="7" t="s">
        <v>102</v>
      </c>
      <c r="AD54" s="176" t="str">
        <f t="shared" si="16"/>
        <v>XT6LS/I2</v>
      </c>
      <c r="AE54" s="181">
        <v>2</v>
      </c>
      <c r="AF54" s="211">
        <v>0</v>
      </c>
      <c r="AG54" s="211">
        <v>0</v>
      </c>
      <c r="AH54" s="211">
        <v>1</v>
      </c>
      <c r="AI54" s="211">
        <v>0</v>
      </c>
      <c r="AJ54" s="193" t="str">
        <f t="shared" si="55"/>
        <v>■□</v>
      </c>
      <c r="AK54" s="189" t="str">
        <f t="shared" si="56"/>
        <v>■□</v>
      </c>
      <c r="AL54" s="189" t="str">
        <f t="shared" si="57"/>
        <v>□■</v>
      </c>
      <c r="AM54" s="194" t="str">
        <f t="shared" si="58"/>
        <v>■□</v>
      </c>
      <c r="AN54" s="6"/>
      <c r="AO54" s="6"/>
    </row>
    <row r="55" spans="2:41" ht="23" thickBot="1" x14ac:dyDescent="0.4">
      <c r="B55" s="3" t="s">
        <v>102</v>
      </c>
      <c r="C55" s="3" t="str">
        <f t="shared" si="14"/>
        <v>XT6LS/I0.56</v>
      </c>
      <c r="D55" s="181">
        <v>0.56000000000000005</v>
      </c>
      <c r="E55" s="211">
        <v>0</v>
      </c>
      <c r="F55" s="211">
        <v>0</v>
      </c>
      <c r="G55" s="211">
        <v>1</v>
      </c>
      <c r="H55" s="211">
        <v>0</v>
      </c>
      <c r="I55" s="211"/>
      <c r="J55" s="210" t="s">
        <v>51</v>
      </c>
      <c r="K55" s="193" t="str">
        <f t="shared" si="36"/>
        <v>■□</v>
      </c>
      <c r="L55" s="189" t="str">
        <f t="shared" si="37"/>
        <v>■□</v>
      </c>
      <c r="M55" s="189" t="str">
        <f t="shared" si="38"/>
        <v>□■</v>
      </c>
      <c r="N55" s="194" t="str">
        <f t="shared" si="39"/>
        <v>■□</v>
      </c>
      <c r="O55" s="176" t="s">
        <v>51</v>
      </c>
      <c r="P55" s="6"/>
      <c r="Q55" s="245" t="s">
        <v>102</v>
      </c>
      <c r="R55" s="176" t="str">
        <f t="shared" si="15"/>
        <v>XT6LS/I2.5</v>
      </c>
      <c r="S55" s="181">
        <v>2.5</v>
      </c>
      <c r="T55" s="211">
        <v>1</v>
      </c>
      <c r="U55" s="211">
        <v>1</v>
      </c>
      <c r="V55" s="211">
        <v>0</v>
      </c>
      <c r="W55" s="211">
        <v>0</v>
      </c>
      <c r="X55" s="193" t="str">
        <f t="shared" si="51"/>
        <v>□■</v>
      </c>
      <c r="Y55" s="189" t="str">
        <f t="shared" si="52"/>
        <v>□■</v>
      </c>
      <c r="Z55" s="189" t="str">
        <f t="shared" si="53"/>
        <v>■□</v>
      </c>
      <c r="AA55" s="194" t="str">
        <f t="shared" si="54"/>
        <v>■□</v>
      </c>
      <c r="AB55" s="6"/>
      <c r="AC55" s="7" t="s">
        <v>102</v>
      </c>
      <c r="AD55" s="176" t="str">
        <f t="shared" si="16"/>
        <v>XT6LS/I2.5</v>
      </c>
      <c r="AE55" s="181">
        <v>2.5</v>
      </c>
      <c r="AF55" s="211">
        <v>1</v>
      </c>
      <c r="AG55" s="211">
        <v>1</v>
      </c>
      <c r="AH55" s="211">
        <v>0</v>
      </c>
      <c r="AI55" s="211">
        <v>0</v>
      </c>
      <c r="AJ55" s="193" t="str">
        <f t="shared" si="55"/>
        <v>□■</v>
      </c>
      <c r="AK55" s="189" t="str">
        <f t="shared" si="56"/>
        <v>□■</v>
      </c>
      <c r="AL55" s="189" t="str">
        <f t="shared" si="57"/>
        <v>■□</v>
      </c>
      <c r="AM55" s="194" t="str">
        <f t="shared" si="58"/>
        <v>■□</v>
      </c>
      <c r="AN55" s="6"/>
      <c r="AO55" s="6"/>
    </row>
    <row r="56" spans="2:41" ht="23" thickBot="1" x14ac:dyDescent="0.4">
      <c r="B56" s="3" t="s">
        <v>102</v>
      </c>
      <c r="C56" s="3" t="str">
        <f t="shared" si="14"/>
        <v>XT6LS/I0.6</v>
      </c>
      <c r="D56" s="181">
        <v>0.6</v>
      </c>
      <c r="E56" s="211">
        <v>1</v>
      </c>
      <c r="F56" s="211">
        <v>0</v>
      </c>
      <c r="G56" s="211">
        <v>1</v>
      </c>
      <c r="H56" s="211">
        <v>0</v>
      </c>
      <c r="I56" s="211"/>
      <c r="J56" s="210" t="s">
        <v>51</v>
      </c>
      <c r="K56" s="193" t="str">
        <f t="shared" si="36"/>
        <v>□■</v>
      </c>
      <c r="L56" s="189" t="str">
        <f t="shared" si="37"/>
        <v>■□</v>
      </c>
      <c r="M56" s="189" t="str">
        <f t="shared" si="38"/>
        <v>□■</v>
      </c>
      <c r="N56" s="194" t="str">
        <f t="shared" si="39"/>
        <v>■□</v>
      </c>
      <c r="O56" s="176" t="s">
        <v>51</v>
      </c>
      <c r="P56" s="6"/>
      <c r="Q56" s="245" t="s">
        <v>102</v>
      </c>
      <c r="R56" s="176" t="str">
        <f t="shared" si="15"/>
        <v>XT6LS/I3</v>
      </c>
      <c r="S56" s="181">
        <v>3</v>
      </c>
      <c r="T56" s="211">
        <v>1</v>
      </c>
      <c r="U56" s="211">
        <v>0</v>
      </c>
      <c r="V56" s="211">
        <v>1</v>
      </c>
      <c r="W56" s="211">
        <v>0</v>
      </c>
      <c r="X56" s="193" t="str">
        <f t="shared" si="51"/>
        <v>□■</v>
      </c>
      <c r="Y56" s="189" t="str">
        <f t="shared" si="52"/>
        <v>■□</v>
      </c>
      <c r="Z56" s="189" t="str">
        <f t="shared" si="53"/>
        <v>□■</v>
      </c>
      <c r="AA56" s="194" t="str">
        <f t="shared" si="54"/>
        <v>■□</v>
      </c>
      <c r="AB56" s="6"/>
      <c r="AC56" s="7" t="s">
        <v>102</v>
      </c>
      <c r="AD56" s="176" t="str">
        <f t="shared" si="16"/>
        <v>XT6LS/I3</v>
      </c>
      <c r="AE56" s="181">
        <v>3</v>
      </c>
      <c r="AF56" s="211">
        <v>1</v>
      </c>
      <c r="AG56" s="211">
        <v>0</v>
      </c>
      <c r="AH56" s="211">
        <v>1</v>
      </c>
      <c r="AI56" s="211">
        <v>0</v>
      </c>
      <c r="AJ56" s="193" t="str">
        <f t="shared" si="55"/>
        <v>□■</v>
      </c>
      <c r="AK56" s="189" t="str">
        <f t="shared" si="56"/>
        <v>■□</v>
      </c>
      <c r="AL56" s="189" t="str">
        <f t="shared" si="57"/>
        <v>□■</v>
      </c>
      <c r="AM56" s="194" t="str">
        <f t="shared" si="58"/>
        <v>■□</v>
      </c>
      <c r="AN56" s="6"/>
      <c r="AO56" s="6"/>
    </row>
    <row r="57" spans="2:41" ht="23" thickBot="1" x14ac:dyDescent="0.4">
      <c r="B57" s="3" t="s">
        <v>102</v>
      </c>
      <c r="C57" s="3" t="str">
        <f t="shared" si="14"/>
        <v>XT6LS/I0.64</v>
      </c>
      <c r="D57" s="181">
        <v>0.64</v>
      </c>
      <c r="E57" s="211">
        <v>0</v>
      </c>
      <c r="F57" s="211">
        <v>1</v>
      </c>
      <c r="G57" s="211">
        <v>1</v>
      </c>
      <c r="H57" s="211">
        <v>0</v>
      </c>
      <c r="I57" s="211"/>
      <c r="J57" s="210" t="s">
        <v>51</v>
      </c>
      <c r="K57" s="193" t="str">
        <f t="shared" si="36"/>
        <v>■□</v>
      </c>
      <c r="L57" s="189" t="str">
        <f t="shared" si="37"/>
        <v>□■</v>
      </c>
      <c r="M57" s="189" t="str">
        <f t="shared" si="38"/>
        <v>□■</v>
      </c>
      <c r="N57" s="194" t="str">
        <f t="shared" si="39"/>
        <v>■□</v>
      </c>
      <c r="O57" s="176" t="s">
        <v>51</v>
      </c>
      <c r="P57" s="6"/>
      <c r="Q57" s="245" t="s">
        <v>102</v>
      </c>
      <c r="R57" s="176" t="str">
        <f t="shared" si="15"/>
        <v>XT6LS/I3.5</v>
      </c>
      <c r="S57" s="181">
        <v>3.5</v>
      </c>
      <c r="T57" s="211">
        <v>0</v>
      </c>
      <c r="U57" s="211">
        <v>1</v>
      </c>
      <c r="V57" s="211">
        <v>1</v>
      </c>
      <c r="W57" s="211">
        <v>0</v>
      </c>
      <c r="X57" s="193" t="str">
        <f t="shared" si="51"/>
        <v>■□</v>
      </c>
      <c r="Y57" s="189" t="str">
        <f t="shared" si="52"/>
        <v>□■</v>
      </c>
      <c r="Z57" s="189" t="str">
        <f t="shared" si="53"/>
        <v>□■</v>
      </c>
      <c r="AA57" s="194" t="str">
        <f t="shared" si="54"/>
        <v>■□</v>
      </c>
      <c r="AB57" s="6"/>
      <c r="AC57" s="7" t="s">
        <v>102</v>
      </c>
      <c r="AD57" s="176" t="str">
        <f t="shared" si="16"/>
        <v>XT6LS/I3.5</v>
      </c>
      <c r="AE57" s="181">
        <v>3.5</v>
      </c>
      <c r="AF57" s="211">
        <v>0</v>
      </c>
      <c r="AG57" s="211">
        <v>1</v>
      </c>
      <c r="AH57" s="211">
        <v>1</v>
      </c>
      <c r="AI57" s="211">
        <v>0</v>
      </c>
      <c r="AJ57" s="193" t="str">
        <f t="shared" si="55"/>
        <v>■□</v>
      </c>
      <c r="AK57" s="189" t="str">
        <f t="shared" si="56"/>
        <v>□■</v>
      </c>
      <c r="AL57" s="189" t="str">
        <f t="shared" si="57"/>
        <v>□■</v>
      </c>
      <c r="AM57" s="194" t="str">
        <f t="shared" si="58"/>
        <v>■□</v>
      </c>
      <c r="AN57" s="6"/>
      <c r="AO57" s="6"/>
    </row>
    <row r="58" spans="2:41" ht="23" thickBot="1" x14ac:dyDescent="0.4">
      <c r="B58" s="3" t="s">
        <v>102</v>
      </c>
      <c r="C58" s="3" t="str">
        <f t="shared" si="14"/>
        <v>XT6LS/I0.68</v>
      </c>
      <c r="D58" s="181">
        <v>0.68</v>
      </c>
      <c r="E58" s="211">
        <v>1</v>
      </c>
      <c r="F58" s="211">
        <v>1</v>
      </c>
      <c r="G58" s="211">
        <v>1</v>
      </c>
      <c r="H58" s="211">
        <v>0</v>
      </c>
      <c r="I58" s="211"/>
      <c r="J58" s="210" t="s">
        <v>51</v>
      </c>
      <c r="K58" s="193" t="str">
        <f t="shared" si="36"/>
        <v>□■</v>
      </c>
      <c r="L58" s="189" t="str">
        <f t="shared" si="37"/>
        <v>□■</v>
      </c>
      <c r="M58" s="189" t="str">
        <f t="shared" si="38"/>
        <v>□■</v>
      </c>
      <c r="N58" s="194" t="str">
        <f t="shared" si="39"/>
        <v>■□</v>
      </c>
      <c r="O58" s="176" t="s">
        <v>51</v>
      </c>
      <c r="P58" s="6"/>
      <c r="Q58" s="245" t="s">
        <v>102</v>
      </c>
      <c r="R58" s="176" t="str">
        <f t="shared" si="15"/>
        <v>XT6LS/I4.5</v>
      </c>
      <c r="S58" s="181">
        <v>4.5</v>
      </c>
      <c r="T58" s="211">
        <v>1</v>
      </c>
      <c r="U58" s="211">
        <v>1</v>
      </c>
      <c r="V58" s="211">
        <v>1</v>
      </c>
      <c r="W58" s="211">
        <v>0</v>
      </c>
      <c r="X58" s="193" t="str">
        <f t="shared" si="51"/>
        <v>□■</v>
      </c>
      <c r="Y58" s="189" t="str">
        <f t="shared" si="52"/>
        <v>□■</v>
      </c>
      <c r="Z58" s="189" t="str">
        <f t="shared" si="53"/>
        <v>□■</v>
      </c>
      <c r="AA58" s="194" t="str">
        <f t="shared" si="54"/>
        <v>■□</v>
      </c>
      <c r="AB58" s="6"/>
      <c r="AC58" s="7" t="s">
        <v>102</v>
      </c>
      <c r="AD58" s="176" t="str">
        <f t="shared" si="16"/>
        <v>XT6LS/I4.5</v>
      </c>
      <c r="AE58" s="181">
        <v>4.5</v>
      </c>
      <c r="AF58" s="211">
        <v>1</v>
      </c>
      <c r="AG58" s="211">
        <v>1</v>
      </c>
      <c r="AH58" s="211">
        <v>1</v>
      </c>
      <c r="AI58" s="211">
        <v>0</v>
      </c>
      <c r="AJ58" s="193" t="str">
        <f t="shared" si="55"/>
        <v>□■</v>
      </c>
      <c r="AK58" s="189" t="str">
        <f t="shared" si="56"/>
        <v>□■</v>
      </c>
      <c r="AL58" s="189" t="str">
        <f t="shared" si="57"/>
        <v>□■</v>
      </c>
      <c r="AM58" s="194" t="str">
        <f t="shared" si="58"/>
        <v>■□</v>
      </c>
      <c r="AN58" s="6"/>
      <c r="AO58" s="6"/>
    </row>
    <row r="59" spans="2:41" ht="23" thickBot="1" x14ac:dyDescent="0.4">
      <c r="B59" s="3" t="s">
        <v>102</v>
      </c>
      <c r="C59" s="3" t="str">
        <f t="shared" si="14"/>
        <v>XT6LS/I0.72</v>
      </c>
      <c r="D59" s="181">
        <v>0.72</v>
      </c>
      <c r="E59" s="211">
        <v>0</v>
      </c>
      <c r="F59" s="211">
        <v>0</v>
      </c>
      <c r="G59" s="211">
        <v>0</v>
      </c>
      <c r="H59" s="211">
        <v>1</v>
      </c>
      <c r="I59" s="211"/>
      <c r="J59" s="210" t="s">
        <v>51</v>
      </c>
      <c r="K59" s="193" t="str">
        <f t="shared" si="36"/>
        <v>■□</v>
      </c>
      <c r="L59" s="189" t="str">
        <f t="shared" si="37"/>
        <v>■□</v>
      </c>
      <c r="M59" s="189" t="str">
        <f t="shared" si="38"/>
        <v>■□</v>
      </c>
      <c r="N59" s="194" t="str">
        <f t="shared" si="39"/>
        <v>□■</v>
      </c>
      <c r="O59" s="176" t="s">
        <v>51</v>
      </c>
      <c r="P59" s="6"/>
      <c r="Q59" s="245" t="s">
        <v>102</v>
      </c>
      <c r="R59" s="176" t="str">
        <f t="shared" si="15"/>
        <v>XT6LS/I5.5</v>
      </c>
      <c r="S59" s="181">
        <v>5.5</v>
      </c>
      <c r="T59" s="211">
        <v>0</v>
      </c>
      <c r="U59" s="211">
        <v>0</v>
      </c>
      <c r="V59" s="211">
        <v>0</v>
      </c>
      <c r="W59" s="211">
        <v>1</v>
      </c>
      <c r="X59" s="193" t="str">
        <f t="shared" si="51"/>
        <v>■□</v>
      </c>
      <c r="Y59" s="189" t="str">
        <f t="shared" si="52"/>
        <v>■□</v>
      </c>
      <c r="Z59" s="189" t="str">
        <f t="shared" si="53"/>
        <v>■□</v>
      </c>
      <c r="AA59" s="194" t="str">
        <f t="shared" si="54"/>
        <v>□■</v>
      </c>
      <c r="AB59" s="6"/>
      <c r="AC59" s="7" t="s">
        <v>102</v>
      </c>
      <c r="AD59" s="176" t="str">
        <f t="shared" si="16"/>
        <v>XT6LS/I5.5</v>
      </c>
      <c r="AE59" s="181">
        <v>5.5</v>
      </c>
      <c r="AF59" s="211">
        <v>0</v>
      </c>
      <c r="AG59" s="211">
        <v>0</v>
      </c>
      <c r="AH59" s="211">
        <v>0</v>
      </c>
      <c r="AI59" s="211">
        <v>1</v>
      </c>
      <c r="AJ59" s="193" t="str">
        <f t="shared" si="55"/>
        <v>■□</v>
      </c>
      <c r="AK59" s="189" t="str">
        <f t="shared" si="56"/>
        <v>■□</v>
      </c>
      <c r="AL59" s="189" t="str">
        <f t="shared" si="57"/>
        <v>■□</v>
      </c>
      <c r="AM59" s="194" t="str">
        <f t="shared" si="58"/>
        <v>□■</v>
      </c>
      <c r="AN59" s="6"/>
      <c r="AO59" s="6"/>
    </row>
    <row r="60" spans="2:41" ht="23" thickBot="1" x14ac:dyDescent="0.4">
      <c r="B60" s="3" t="s">
        <v>102</v>
      </c>
      <c r="C60" s="3" t="str">
        <f t="shared" si="14"/>
        <v>XT6LS/I0.76</v>
      </c>
      <c r="D60" s="181">
        <v>0.76</v>
      </c>
      <c r="E60" s="211">
        <v>1</v>
      </c>
      <c r="F60" s="211">
        <v>0</v>
      </c>
      <c r="G60" s="211">
        <v>0</v>
      </c>
      <c r="H60" s="211">
        <v>1</v>
      </c>
      <c r="I60" s="211"/>
      <c r="J60" s="210" t="s">
        <v>51</v>
      </c>
      <c r="K60" s="193" t="str">
        <f t="shared" si="36"/>
        <v>□■</v>
      </c>
      <c r="L60" s="189" t="str">
        <f t="shared" si="37"/>
        <v>■□</v>
      </c>
      <c r="M60" s="189" t="str">
        <f t="shared" si="38"/>
        <v>■□</v>
      </c>
      <c r="N60" s="194" t="str">
        <f t="shared" si="39"/>
        <v>□■</v>
      </c>
      <c r="O60" s="176" t="s">
        <v>51</v>
      </c>
      <c r="P60" s="6"/>
      <c r="Q60" s="245" t="s">
        <v>102</v>
      </c>
      <c r="R60" s="176" t="str">
        <f t="shared" si="15"/>
        <v>XT6LS/I6.5</v>
      </c>
      <c r="S60" s="181">
        <v>6.5</v>
      </c>
      <c r="T60" s="211">
        <v>1</v>
      </c>
      <c r="U60" s="211">
        <v>0</v>
      </c>
      <c r="V60" s="211">
        <v>0</v>
      </c>
      <c r="W60" s="211">
        <v>1</v>
      </c>
      <c r="X60" s="193" t="str">
        <f t="shared" si="51"/>
        <v>□■</v>
      </c>
      <c r="Y60" s="189" t="str">
        <f t="shared" si="52"/>
        <v>■□</v>
      </c>
      <c r="Z60" s="189" t="str">
        <f t="shared" si="53"/>
        <v>■□</v>
      </c>
      <c r="AA60" s="194" t="str">
        <f t="shared" si="54"/>
        <v>□■</v>
      </c>
      <c r="AB60" s="6"/>
      <c r="AC60" s="7" t="s">
        <v>102</v>
      </c>
      <c r="AD60" s="176" t="str">
        <f t="shared" si="16"/>
        <v>XT6LS/I6.5</v>
      </c>
      <c r="AE60" s="181">
        <v>6.5</v>
      </c>
      <c r="AF60" s="211">
        <v>1</v>
      </c>
      <c r="AG60" s="211">
        <v>0</v>
      </c>
      <c r="AH60" s="211">
        <v>0</v>
      </c>
      <c r="AI60" s="211">
        <v>1</v>
      </c>
      <c r="AJ60" s="193" t="str">
        <f t="shared" si="55"/>
        <v>□■</v>
      </c>
      <c r="AK60" s="189" t="str">
        <f t="shared" si="56"/>
        <v>■□</v>
      </c>
      <c r="AL60" s="189" t="str">
        <f t="shared" si="57"/>
        <v>■□</v>
      </c>
      <c r="AM60" s="194" t="str">
        <f t="shared" si="58"/>
        <v>□■</v>
      </c>
      <c r="AN60" s="6"/>
      <c r="AO60" s="6"/>
    </row>
    <row r="61" spans="2:41" ht="23" thickBot="1" x14ac:dyDescent="0.4">
      <c r="B61" s="3" t="s">
        <v>102</v>
      </c>
      <c r="C61" s="3" t="str">
        <f t="shared" si="14"/>
        <v>XT6LS/I0.8</v>
      </c>
      <c r="D61" s="181">
        <v>0.8</v>
      </c>
      <c r="E61" s="211">
        <v>0</v>
      </c>
      <c r="F61" s="211">
        <v>1</v>
      </c>
      <c r="G61" s="211">
        <v>0</v>
      </c>
      <c r="H61" s="211">
        <v>1</v>
      </c>
      <c r="I61" s="211"/>
      <c r="J61" s="210" t="s">
        <v>51</v>
      </c>
      <c r="K61" s="193" t="str">
        <f t="shared" si="36"/>
        <v>■□</v>
      </c>
      <c r="L61" s="189" t="str">
        <f t="shared" si="37"/>
        <v>□■</v>
      </c>
      <c r="M61" s="189" t="str">
        <f t="shared" si="38"/>
        <v>■□</v>
      </c>
      <c r="N61" s="194" t="str">
        <f t="shared" si="39"/>
        <v>□■</v>
      </c>
      <c r="O61" s="176" t="s">
        <v>51</v>
      </c>
      <c r="P61" s="6"/>
      <c r="Q61" s="245" t="s">
        <v>102</v>
      </c>
      <c r="R61" s="176" t="str">
        <f t="shared" si="15"/>
        <v>XT6LS/I7</v>
      </c>
      <c r="S61" s="181">
        <v>7</v>
      </c>
      <c r="T61" s="211">
        <v>0</v>
      </c>
      <c r="U61" s="211">
        <v>1</v>
      </c>
      <c r="V61" s="211">
        <v>0</v>
      </c>
      <c r="W61" s="211">
        <v>1</v>
      </c>
      <c r="X61" s="193" t="str">
        <f t="shared" si="51"/>
        <v>■□</v>
      </c>
      <c r="Y61" s="189" t="str">
        <f t="shared" si="52"/>
        <v>□■</v>
      </c>
      <c r="Z61" s="189" t="str">
        <f t="shared" si="53"/>
        <v>■□</v>
      </c>
      <c r="AA61" s="194" t="str">
        <f t="shared" si="54"/>
        <v>□■</v>
      </c>
      <c r="AB61" s="6"/>
      <c r="AC61" s="7" t="s">
        <v>102</v>
      </c>
      <c r="AD61" s="176" t="str">
        <f t="shared" si="16"/>
        <v>XT6LS/I7</v>
      </c>
      <c r="AE61" s="181">
        <v>7</v>
      </c>
      <c r="AF61" s="211">
        <v>0</v>
      </c>
      <c r="AG61" s="211">
        <v>1</v>
      </c>
      <c r="AH61" s="211">
        <v>0</v>
      </c>
      <c r="AI61" s="211">
        <v>1</v>
      </c>
      <c r="AJ61" s="193" t="str">
        <f t="shared" si="55"/>
        <v>■□</v>
      </c>
      <c r="AK61" s="189" t="str">
        <f t="shared" si="56"/>
        <v>□■</v>
      </c>
      <c r="AL61" s="189" t="str">
        <f t="shared" si="57"/>
        <v>■□</v>
      </c>
      <c r="AM61" s="194" t="str">
        <f t="shared" si="58"/>
        <v>□■</v>
      </c>
      <c r="AN61" s="6"/>
      <c r="AO61" s="6"/>
    </row>
    <row r="62" spans="2:41" ht="23" thickBot="1" x14ac:dyDescent="0.4">
      <c r="B62" s="3" t="s">
        <v>102</v>
      </c>
      <c r="C62" s="3" t="str">
        <f t="shared" si="14"/>
        <v>XT6LS/I0.84</v>
      </c>
      <c r="D62" s="181">
        <v>0.84000000000000008</v>
      </c>
      <c r="E62" s="211">
        <v>1</v>
      </c>
      <c r="F62" s="211">
        <v>1</v>
      </c>
      <c r="G62" s="211">
        <v>0</v>
      </c>
      <c r="H62" s="211">
        <v>1</v>
      </c>
      <c r="I62" s="211"/>
      <c r="J62" s="210" t="s">
        <v>51</v>
      </c>
      <c r="K62" s="193" t="str">
        <f t="shared" si="36"/>
        <v>□■</v>
      </c>
      <c r="L62" s="189" t="str">
        <f t="shared" si="37"/>
        <v>□■</v>
      </c>
      <c r="M62" s="189" t="str">
        <f t="shared" si="38"/>
        <v>■□</v>
      </c>
      <c r="N62" s="194" t="str">
        <f t="shared" si="39"/>
        <v>□■</v>
      </c>
      <c r="O62" s="176" t="s">
        <v>51</v>
      </c>
      <c r="P62" s="6"/>
      <c r="Q62" s="245" t="s">
        <v>102</v>
      </c>
      <c r="R62" s="176" t="str">
        <f t="shared" si="15"/>
        <v>XT6LS/I7.5</v>
      </c>
      <c r="S62" s="181">
        <v>7.5</v>
      </c>
      <c r="T62" s="211">
        <v>0</v>
      </c>
      <c r="U62" s="211">
        <v>0</v>
      </c>
      <c r="V62" s="211">
        <v>1</v>
      </c>
      <c r="W62" s="211">
        <v>1</v>
      </c>
      <c r="X62" s="193" t="str">
        <f t="shared" si="51"/>
        <v>■□</v>
      </c>
      <c r="Y62" s="189" t="str">
        <f t="shared" si="52"/>
        <v>■□</v>
      </c>
      <c r="Z62" s="189" t="str">
        <f t="shared" si="53"/>
        <v>□■</v>
      </c>
      <c r="AA62" s="194" t="str">
        <f t="shared" si="54"/>
        <v>□■</v>
      </c>
      <c r="AB62" s="6"/>
      <c r="AC62" s="7" t="s">
        <v>102</v>
      </c>
      <c r="AD62" s="176" t="str">
        <f t="shared" si="16"/>
        <v>XT6LS/I7.5</v>
      </c>
      <c r="AE62" s="181">
        <v>7.5</v>
      </c>
      <c r="AF62" s="211">
        <v>0</v>
      </c>
      <c r="AG62" s="211">
        <v>0</v>
      </c>
      <c r="AH62" s="211">
        <v>1</v>
      </c>
      <c r="AI62" s="211">
        <v>1</v>
      </c>
      <c r="AJ62" s="193" t="str">
        <f t="shared" si="55"/>
        <v>■□</v>
      </c>
      <c r="AK62" s="189" t="str">
        <f t="shared" si="56"/>
        <v>■□</v>
      </c>
      <c r="AL62" s="189" t="str">
        <f t="shared" si="57"/>
        <v>□■</v>
      </c>
      <c r="AM62" s="194" t="str">
        <f t="shared" si="58"/>
        <v>□■</v>
      </c>
      <c r="AN62" s="6"/>
      <c r="AO62" s="6"/>
    </row>
    <row r="63" spans="2:41" ht="23" thickBot="1" x14ac:dyDescent="0.4">
      <c r="B63" s="3" t="s">
        <v>102</v>
      </c>
      <c r="C63" s="3" t="str">
        <f t="shared" si="14"/>
        <v>XT6LS/I0.88</v>
      </c>
      <c r="D63" s="181">
        <v>0.88000000000000012</v>
      </c>
      <c r="E63" s="211">
        <v>0</v>
      </c>
      <c r="F63" s="211">
        <v>0</v>
      </c>
      <c r="G63" s="211">
        <v>1</v>
      </c>
      <c r="H63" s="211">
        <v>1</v>
      </c>
      <c r="I63" s="211"/>
      <c r="J63" s="210" t="s">
        <v>51</v>
      </c>
      <c r="K63" s="193" t="str">
        <f t="shared" si="36"/>
        <v>■□</v>
      </c>
      <c r="L63" s="189" t="str">
        <f t="shared" si="37"/>
        <v>■□</v>
      </c>
      <c r="M63" s="189" t="str">
        <f t="shared" si="38"/>
        <v>□■</v>
      </c>
      <c r="N63" s="194" t="str">
        <f t="shared" si="39"/>
        <v>□■</v>
      </c>
      <c r="O63" s="176" t="s">
        <v>51</v>
      </c>
      <c r="P63" s="6"/>
      <c r="Q63" s="245" t="s">
        <v>102</v>
      </c>
      <c r="R63" s="176" t="str">
        <f t="shared" si="15"/>
        <v>XT6LS/I8</v>
      </c>
      <c r="S63" s="181">
        <v>8</v>
      </c>
      <c r="T63" s="211">
        <v>1</v>
      </c>
      <c r="U63" s="211">
        <v>1</v>
      </c>
      <c r="V63" s="211">
        <v>0</v>
      </c>
      <c r="W63" s="211">
        <v>1</v>
      </c>
      <c r="X63" s="193" t="str">
        <f t="shared" si="51"/>
        <v>□■</v>
      </c>
      <c r="Y63" s="189" t="str">
        <f t="shared" si="52"/>
        <v>□■</v>
      </c>
      <c r="Z63" s="189" t="str">
        <f t="shared" si="53"/>
        <v>■□</v>
      </c>
      <c r="AA63" s="194" t="str">
        <f t="shared" si="54"/>
        <v>□■</v>
      </c>
      <c r="AB63" s="6"/>
      <c r="AC63" s="7" t="s">
        <v>102</v>
      </c>
      <c r="AD63" s="176" t="str">
        <f t="shared" si="16"/>
        <v>XT6LS/I8</v>
      </c>
      <c r="AE63" s="181">
        <v>8</v>
      </c>
      <c r="AF63" s="211">
        <v>1</v>
      </c>
      <c r="AG63" s="211">
        <v>1</v>
      </c>
      <c r="AH63" s="211">
        <v>0</v>
      </c>
      <c r="AI63" s="211">
        <v>1</v>
      </c>
      <c r="AJ63" s="193" t="str">
        <f t="shared" si="55"/>
        <v>□■</v>
      </c>
      <c r="AK63" s="189" t="str">
        <f t="shared" si="56"/>
        <v>□■</v>
      </c>
      <c r="AL63" s="189" t="str">
        <f t="shared" si="57"/>
        <v>■□</v>
      </c>
      <c r="AM63" s="194" t="str">
        <f t="shared" si="58"/>
        <v>□■</v>
      </c>
      <c r="AN63" s="6"/>
      <c r="AO63" s="6"/>
    </row>
    <row r="64" spans="2:41" ht="23" thickBot="1" x14ac:dyDescent="0.4">
      <c r="B64" s="3" t="s">
        <v>102</v>
      </c>
      <c r="C64" s="3" t="str">
        <f t="shared" si="14"/>
        <v>XT6LS/I0.92</v>
      </c>
      <c r="D64" s="181">
        <v>0.91999999999999993</v>
      </c>
      <c r="E64" s="211">
        <v>1</v>
      </c>
      <c r="F64" s="211">
        <v>0</v>
      </c>
      <c r="G64" s="211">
        <v>1</v>
      </c>
      <c r="H64" s="211">
        <v>1</v>
      </c>
      <c r="I64" s="211"/>
      <c r="J64" s="210" t="s">
        <v>51</v>
      </c>
      <c r="K64" s="193" t="str">
        <f t="shared" si="36"/>
        <v>□■</v>
      </c>
      <c r="L64" s="189" t="str">
        <f t="shared" si="37"/>
        <v>■□</v>
      </c>
      <c r="M64" s="189" t="str">
        <f t="shared" si="38"/>
        <v>□■</v>
      </c>
      <c r="N64" s="194" t="str">
        <f t="shared" si="39"/>
        <v>□■</v>
      </c>
      <c r="O64" s="176" t="s">
        <v>51</v>
      </c>
      <c r="P64" s="6"/>
      <c r="Q64" s="245" t="s">
        <v>102</v>
      </c>
      <c r="R64" s="176" t="str">
        <f t="shared" si="15"/>
        <v>XT6LS/I8.5</v>
      </c>
      <c r="S64" s="181">
        <v>8.5</v>
      </c>
      <c r="T64" s="211">
        <v>1</v>
      </c>
      <c r="U64" s="211">
        <v>0</v>
      </c>
      <c r="V64" s="211">
        <v>1</v>
      </c>
      <c r="W64" s="211">
        <v>1</v>
      </c>
      <c r="X64" s="193" t="str">
        <f t="shared" si="51"/>
        <v>□■</v>
      </c>
      <c r="Y64" s="189" t="str">
        <f t="shared" si="52"/>
        <v>■□</v>
      </c>
      <c r="Z64" s="189" t="str">
        <f t="shared" si="53"/>
        <v>□■</v>
      </c>
      <c r="AA64" s="194" t="str">
        <f t="shared" si="54"/>
        <v>□■</v>
      </c>
      <c r="AB64" s="6"/>
      <c r="AC64" s="7" t="s">
        <v>102</v>
      </c>
      <c r="AD64" s="176" t="str">
        <f t="shared" si="16"/>
        <v>XT6LS/I8.5</v>
      </c>
      <c r="AE64" s="181">
        <v>8.5</v>
      </c>
      <c r="AF64" s="211">
        <v>1</v>
      </c>
      <c r="AG64" s="211">
        <v>0</v>
      </c>
      <c r="AH64" s="211">
        <v>1</v>
      </c>
      <c r="AI64" s="211">
        <v>1</v>
      </c>
      <c r="AJ64" s="193" t="str">
        <f t="shared" si="55"/>
        <v>□■</v>
      </c>
      <c r="AK64" s="189" t="str">
        <f t="shared" si="56"/>
        <v>■□</v>
      </c>
      <c r="AL64" s="189" t="str">
        <f t="shared" si="57"/>
        <v>□■</v>
      </c>
      <c r="AM64" s="194" t="str">
        <f t="shared" si="58"/>
        <v>□■</v>
      </c>
      <c r="AN64" s="6"/>
      <c r="AO64" s="6"/>
    </row>
    <row r="65" spans="2:58" ht="23" thickBot="1" x14ac:dyDescent="0.4">
      <c r="B65" s="3" t="s">
        <v>102</v>
      </c>
      <c r="C65" s="3" t="str">
        <f t="shared" si="14"/>
        <v>XT6LS/I0.96</v>
      </c>
      <c r="D65" s="181">
        <v>0.96</v>
      </c>
      <c r="E65" s="211">
        <v>0</v>
      </c>
      <c r="F65" s="211">
        <v>1</v>
      </c>
      <c r="G65" s="211">
        <v>1</v>
      </c>
      <c r="H65" s="211">
        <v>1</v>
      </c>
      <c r="I65" s="211"/>
      <c r="J65" s="210" t="s">
        <v>51</v>
      </c>
      <c r="K65" s="193" t="str">
        <f t="shared" si="36"/>
        <v>■□</v>
      </c>
      <c r="L65" s="189" t="str">
        <f t="shared" si="37"/>
        <v>□■</v>
      </c>
      <c r="M65" s="189" t="str">
        <f t="shared" si="38"/>
        <v>□■</v>
      </c>
      <c r="N65" s="194" t="str">
        <f t="shared" si="39"/>
        <v>□■</v>
      </c>
      <c r="O65" s="176" t="s">
        <v>51</v>
      </c>
      <c r="P65" s="6"/>
      <c r="Q65" s="245" t="s">
        <v>102</v>
      </c>
      <c r="R65" s="176" t="str">
        <f t="shared" si="15"/>
        <v>XT6LS/I9</v>
      </c>
      <c r="S65" s="181">
        <v>9</v>
      </c>
      <c r="T65" s="211">
        <v>0</v>
      </c>
      <c r="U65" s="211">
        <v>1</v>
      </c>
      <c r="V65" s="211">
        <v>1</v>
      </c>
      <c r="W65" s="211">
        <v>1</v>
      </c>
      <c r="X65" s="193" t="str">
        <f t="shared" si="51"/>
        <v>■□</v>
      </c>
      <c r="Y65" s="189" t="str">
        <f t="shared" si="52"/>
        <v>□■</v>
      </c>
      <c r="Z65" s="189" t="str">
        <f t="shared" si="53"/>
        <v>□■</v>
      </c>
      <c r="AA65" s="194" t="str">
        <f t="shared" si="54"/>
        <v>□■</v>
      </c>
      <c r="AB65" s="6"/>
      <c r="AC65" s="7" t="s">
        <v>102</v>
      </c>
      <c r="AD65" s="176" t="str">
        <f t="shared" si="16"/>
        <v>XT6LS/I9</v>
      </c>
      <c r="AE65" s="181">
        <v>9</v>
      </c>
      <c r="AF65" s="211">
        <v>0</v>
      </c>
      <c r="AG65" s="211">
        <v>1</v>
      </c>
      <c r="AH65" s="211">
        <v>1</v>
      </c>
      <c r="AI65" s="211">
        <v>1</v>
      </c>
      <c r="AJ65" s="193" t="str">
        <f t="shared" si="55"/>
        <v>■□</v>
      </c>
      <c r="AK65" s="189" t="str">
        <f t="shared" si="56"/>
        <v>□■</v>
      </c>
      <c r="AL65" s="189" t="str">
        <f t="shared" si="57"/>
        <v>□■</v>
      </c>
      <c r="AM65" s="194" t="str">
        <f t="shared" si="58"/>
        <v>□■</v>
      </c>
      <c r="AN65" s="6"/>
      <c r="AO65" s="6"/>
    </row>
    <row r="66" spans="2:58" ht="23" thickBot="1" x14ac:dyDescent="0.4">
      <c r="B66" s="3" t="s">
        <v>102</v>
      </c>
      <c r="C66" s="3" t="str">
        <f t="shared" si="14"/>
        <v>XT6LS/I1</v>
      </c>
      <c r="D66" s="182">
        <v>1</v>
      </c>
      <c r="E66" s="212">
        <v>1</v>
      </c>
      <c r="F66" s="212">
        <v>1</v>
      </c>
      <c r="G66" s="212">
        <v>1</v>
      </c>
      <c r="H66" s="212">
        <v>1</v>
      </c>
      <c r="I66" s="212"/>
      <c r="J66" s="210" t="s">
        <v>51</v>
      </c>
      <c r="K66" s="214" t="str">
        <f t="shared" si="36"/>
        <v>□■</v>
      </c>
      <c r="L66" s="215" t="str">
        <f t="shared" si="37"/>
        <v>□■</v>
      </c>
      <c r="M66" s="215" t="str">
        <f t="shared" si="38"/>
        <v>□■</v>
      </c>
      <c r="N66" s="216" t="str">
        <f t="shared" si="39"/>
        <v>□■</v>
      </c>
      <c r="O66" s="176" t="s">
        <v>51</v>
      </c>
      <c r="P66" s="6"/>
      <c r="Q66" s="245" t="s">
        <v>102</v>
      </c>
      <c r="R66" s="176" t="str">
        <f t="shared" si="15"/>
        <v>XT6LS/I10</v>
      </c>
      <c r="S66" s="182">
        <v>10</v>
      </c>
      <c r="T66" s="212">
        <v>1</v>
      </c>
      <c r="U66" s="212">
        <v>1</v>
      </c>
      <c r="V66" s="212">
        <v>1</v>
      </c>
      <c r="W66" s="212">
        <v>1</v>
      </c>
      <c r="X66" s="214" t="str">
        <f t="shared" si="51"/>
        <v>□■</v>
      </c>
      <c r="Y66" s="215" t="str">
        <f t="shared" si="52"/>
        <v>□■</v>
      </c>
      <c r="Z66" s="215" t="str">
        <f t="shared" si="53"/>
        <v>□■</v>
      </c>
      <c r="AA66" s="216" t="str">
        <f t="shared" si="54"/>
        <v>□■</v>
      </c>
      <c r="AB66" s="6"/>
      <c r="AC66" s="7" t="s">
        <v>102</v>
      </c>
      <c r="AD66" s="176" t="str">
        <f t="shared" si="16"/>
        <v>XT6LS/I10</v>
      </c>
      <c r="AE66" s="182">
        <v>10</v>
      </c>
      <c r="AF66" s="212">
        <v>1</v>
      </c>
      <c r="AG66" s="212">
        <v>1</v>
      </c>
      <c r="AH66" s="212">
        <v>1</v>
      </c>
      <c r="AI66" s="212">
        <v>1</v>
      </c>
      <c r="AJ66" s="214" t="str">
        <f t="shared" si="55"/>
        <v>□■</v>
      </c>
      <c r="AK66" s="215" t="str">
        <f t="shared" si="56"/>
        <v>□■</v>
      </c>
      <c r="AL66" s="215" t="str">
        <f t="shared" si="57"/>
        <v>□■</v>
      </c>
      <c r="AM66" s="216" t="str">
        <f t="shared" si="58"/>
        <v>□■</v>
      </c>
      <c r="AN66" s="6"/>
      <c r="AO66" s="6"/>
    </row>
    <row r="67" spans="2:58" ht="30" customHeight="1" thickBot="1" x14ac:dyDescent="0.4">
      <c r="D67" s="179" t="s">
        <v>40</v>
      </c>
      <c r="E67" s="204"/>
      <c r="F67" s="205"/>
      <c r="G67" s="205"/>
      <c r="H67" s="206"/>
      <c r="I67" s="178"/>
      <c r="J67" s="210" t="s">
        <v>51</v>
      </c>
      <c r="K67" s="218"/>
      <c r="L67" s="219"/>
      <c r="M67" s="219"/>
      <c r="N67" s="220"/>
      <c r="O67" s="176" t="s">
        <v>51</v>
      </c>
      <c r="P67" s="109"/>
      <c r="Q67" s="245" t="s">
        <v>104</v>
      </c>
      <c r="R67" s="176" t="str">
        <f t="shared" si="15"/>
        <v>XT2LSIOFF</v>
      </c>
      <c r="S67" s="180" t="s">
        <v>9</v>
      </c>
      <c r="T67" s="210">
        <v>0</v>
      </c>
      <c r="U67" s="210">
        <v>0</v>
      </c>
      <c r="V67" s="210">
        <v>0</v>
      </c>
      <c r="W67" s="210">
        <v>0</v>
      </c>
      <c r="X67" s="190" t="str">
        <f t="shared" si="51"/>
        <v>■□</v>
      </c>
      <c r="Y67" s="191" t="str">
        <f t="shared" si="52"/>
        <v>■□</v>
      </c>
      <c r="Z67" s="191" t="str">
        <f t="shared" si="53"/>
        <v>■□</v>
      </c>
      <c r="AA67" s="192" t="str">
        <f t="shared" si="54"/>
        <v>■□</v>
      </c>
      <c r="AB67" s="112"/>
      <c r="AC67" s="7" t="s">
        <v>104</v>
      </c>
      <c r="AD67" s="176" t="str">
        <f t="shared" si="16"/>
        <v>XT2LSIOFF</v>
      </c>
      <c r="AE67" s="180" t="s">
        <v>9</v>
      </c>
      <c r="AF67" s="210">
        <v>0</v>
      </c>
      <c r="AG67" s="210">
        <v>0</v>
      </c>
      <c r="AH67" s="210">
        <v>0</v>
      </c>
      <c r="AI67" s="210">
        <v>0</v>
      </c>
      <c r="AJ67" s="190" t="str">
        <f t="shared" si="55"/>
        <v>■□</v>
      </c>
      <c r="AK67" s="191" t="str">
        <f t="shared" si="56"/>
        <v>■□</v>
      </c>
      <c r="AL67" s="191" t="str">
        <f t="shared" si="57"/>
        <v>■□</v>
      </c>
      <c r="AM67" s="192" t="str">
        <f t="shared" si="58"/>
        <v>■□</v>
      </c>
      <c r="AN67" s="112"/>
      <c r="AO67" s="112"/>
      <c r="AP67" s="112"/>
      <c r="AQ67" s="3"/>
      <c r="AT67" s="213"/>
      <c r="AW67" s="3"/>
      <c r="AX67" s="112"/>
      <c r="AY67" s="3"/>
      <c r="BB67" s="213"/>
      <c r="BE67" s="3"/>
      <c r="BF67" s="112"/>
    </row>
    <row r="68" spans="2:58" ht="30" customHeight="1" thickBot="1" x14ac:dyDescent="0.4">
      <c r="D68" s="195"/>
      <c r="E68" s="196"/>
      <c r="F68" s="196"/>
      <c r="G68" s="196"/>
      <c r="H68" s="196"/>
      <c r="I68" s="241"/>
      <c r="J68" s="210" t="s">
        <v>51</v>
      </c>
      <c r="K68" s="197"/>
      <c r="L68" s="175"/>
      <c r="M68" s="175"/>
      <c r="N68" s="198"/>
      <c r="O68" s="176" t="s">
        <v>51</v>
      </c>
      <c r="P68" s="109"/>
      <c r="Q68" s="245" t="s">
        <v>104</v>
      </c>
      <c r="R68" s="176" t="str">
        <f t="shared" ref="R68:R131" si="59">Q68&amp;S68</f>
        <v>XT2LSI1</v>
      </c>
      <c r="S68" s="181">
        <v>1</v>
      </c>
      <c r="T68" s="211">
        <v>1</v>
      </c>
      <c r="U68" s="211">
        <v>0</v>
      </c>
      <c r="V68" s="211">
        <v>0</v>
      </c>
      <c r="W68" s="211">
        <v>0</v>
      </c>
      <c r="X68" s="193" t="str">
        <f t="shared" si="51"/>
        <v>□■</v>
      </c>
      <c r="Y68" s="189" t="str">
        <f t="shared" si="52"/>
        <v>■□</v>
      </c>
      <c r="Z68" s="189" t="str">
        <f t="shared" si="53"/>
        <v>■□</v>
      </c>
      <c r="AA68" s="194" t="str">
        <f t="shared" si="54"/>
        <v>■□</v>
      </c>
      <c r="AB68" s="112"/>
      <c r="AC68" s="7" t="s">
        <v>104</v>
      </c>
      <c r="AD68" s="176" t="str">
        <f t="shared" ref="AD68:AD131" si="60">AC68&amp;AE68</f>
        <v>XT2LSI1</v>
      </c>
      <c r="AE68" s="181">
        <v>1</v>
      </c>
      <c r="AF68" s="211">
        <v>1</v>
      </c>
      <c r="AG68" s="211">
        <v>0</v>
      </c>
      <c r="AH68" s="211">
        <v>0</v>
      </c>
      <c r="AI68" s="211">
        <v>0</v>
      </c>
      <c r="AJ68" s="193" t="str">
        <f t="shared" si="55"/>
        <v>□■</v>
      </c>
      <c r="AK68" s="189" t="str">
        <f t="shared" si="56"/>
        <v>■□</v>
      </c>
      <c r="AL68" s="189" t="str">
        <f t="shared" si="57"/>
        <v>■□</v>
      </c>
      <c r="AM68" s="194" t="str">
        <f t="shared" si="58"/>
        <v>■□</v>
      </c>
      <c r="AN68" s="112"/>
      <c r="AO68" s="112"/>
      <c r="AP68" s="112"/>
      <c r="AQ68" s="3"/>
      <c r="AT68" s="213"/>
      <c r="AW68" s="3"/>
      <c r="AX68" s="112"/>
      <c r="AY68" s="3"/>
      <c r="BB68" s="213"/>
      <c r="BE68" s="3"/>
      <c r="BF68" s="112"/>
    </row>
    <row r="69" spans="2:58" ht="30" customHeight="1" thickBot="1" x14ac:dyDescent="0.4">
      <c r="B69" s="3" t="s">
        <v>103</v>
      </c>
      <c r="C69" s="3" t="str">
        <f t="shared" ref="C69:C132" si="61">B69&amp;D69</f>
        <v>XT7LS/I0.4</v>
      </c>
      <c r="D69" s="180">
        <v>0.4</v>
      </c>
      <c r="E69" s="210">
        <v>0</v>
      </c>
      <c r="F69" s="210">
        <v>0</v>
      </c>
      <c r="G69" s="210">
        <v>0</v>
      </c>
      <c r="H69" s="210">
        <v>0</v>
      </c>
      <c r="I69" s="210"/>
      <c r="J69" s="210" t="s">
        <v>51</v>
      </c>
      <c r="K69" s="190" t="str">
        <f t="shared" ref="K69:K84" si="62">IF(E69=0,"■□",IF(E69=1,"□■","□□"))</f>
        <v>■□</v>
      </c>
      <c r="L69" s="191" t="str">
        <f t="shared" ref="L69:L84" si="63">IF(F69=0,"■□",IF(F69=1,"□■","□□"))</f>
        <v>■□</v>
      </c>
      <c r="M69" s="191" t="str">
        <f t="shared" ref="M69:M84" si="64">IF(G69=0,"■□",IF(G69=1,"□■","□□"))</f>
        <v>■□</v>
      </c>
      <c r="N69" s="192" t="str">
        <f t="shared" ref="N69:N84" si="65">IF(H69=0,"■□",IF(H69=1,"□■","□□"))</f>
        <v>■□</v>
      </c>
      <c r="O69" s="176" t="s">
        <v>51</v>
      </c>
      <c r="P69" s="109"/>
      <c r="Q69" s="245" t="s">
        <v>104</v>
      </c>
      <c r="R69" s="176" t="str">
        <f t="shared" si="59"/>
        <v>XT2LSI1.5</v>
      </c>
      <c r="S69" s="181">
        <v>1.5</v>
      </c>
      <c r="T69" s="211">
        <v>0</v>
      </c>
      <c r="U69" s="211">
        <v>1</v>
      </c>
      <c r="V69" s="211">
        <v>0</v>
      </c>
      <c r="W69" s="211">
        <v>0</v>
      </c>
      <c r="X69" s="193" t="str">
        <f t="shared" si="51"/>
        <v>■□</v>
      </c>
      <c r="Y69" s="189" t="str">
        <f t="shared" si="52"/>
        <v>□■</v>
      </c>
      <c r="Z69" s="189" t="str">
        <f t="shared" si="53"/>
        <v>■□</v>
      </c>
      <c r="AA69" s="194" t="str">
        <f t="shared" si="54"/>
        <v>■□</v>
      </c>
      <c r="AB69" s="112"/>
      <c r="AC69" s="7" t="s">
        <v>104</v>
      </c>
      <c r="AD69" s="176" t="str">
        <f t="shared" si="60"/>
        <v>XT2LSI1.5</v>
      </c>
      <c r="AE69" s="181">
        <v>1.5</v>
      </c>
      <c r="AF69" s="211">
        <v>0</v>
      </c>
      <c r="AG69" s="211">
        <v>1</v>
      </c>
      <c r="AH69" s="211">
        <v>0</v>
      </c>
      <c r="AI69" s="211">
        <v>0</v>
      </c>
      <c r="AJ69" s="193" t="str">
        <f t="shared" si="55"/>
        <v>■□</v>
      </c>
      <c r="AK69" s="189" t="str">
        <f t="shared" si="56"/>
        <v>□■</v>
      </c>
      <c r="AL69" s="189" t="str">
        <f t="shared" si="57"/>
        <v>■□</v>
      </c>
      <c r="AM69" s="194" t="str">
        <f t="shared" si="58"/>
        <v>■□</v>
      </c>
      <c r="AN69" s="112"/>
      <c r="AO69" s="112"/>
      <c r="AP69" s="112"/>
      <c r="AQ69" s="3"/>
      <c r="AT69" s="213"/>
      <c r="AW69" s="3"/>
      <c r="AX69" s="112"/>
      <c r="AY69" s="3"/>
      <c r="BB69" s="213"/>
      <c r="BE69" s="3"/>
      <c r="BF69" s="112"/>
    </row>
    <row r="70" spans="2:58" ht="30" customHeight="1" thickBot="1" x14ac:dyDescent="0.4">
      <c r="B70" s="3" t="s">
        <v>103</v>
      </c>
      <c r="C70" s="3" t="str">
        <f t="shared" si="61"/>
        <v>XT7LS/I0.44</v>
      </c>
      <c r="D70" s="181">
        <v>0.44</v>
      </c>
      <c r="E70" s="211">
        <v>0</v>
      </c>
      <c r="F70" s="211">
        <v>0</v>
      </c>
      <c r="G70" s="211">
        <v>0</v>
      </c>
      <c r="H70" s="211">
        <v>1</v>
      </c>
      <c r="I70" s="211"/>
      <c r="J70" s="210" t="s">
        <v>51</v>
      </c>
      <c r="K70" s="193" t="str">
        <f t="shared" si="62"/>
        <v>■□</v>
      </c>
      <c r="L70" s="189" t="str">
        <f t="shared" si="63"/>
        <v>■□</v>
      </c>
      <c r="M70" s="189" t="str">
        <f t="shared" si="64"/>
        <v>■□</v>
      </c>
      <c r="N70" s="194" t="str">
        <f t="shared" si="65"/>
        <v>□■</v>
      </c>
      <c r="O70" s="176" t="s">
        <v>51</v>
      </c>
      <c r="P70" s="109"/>
      <c r="Q70" s="245" t="s">
        <v>104</v>
      </c>
      <c r="R70" s="176" t="str">
        <f t="shared" si="59"/>
        <v>XT2LSI2</v>
      </c>
      <c r="S70" s="181">
        <v>2</v>
      </c>
      <c r="T70" s="211">
        <v>0</v>
      </c>
      <c r="U70" s="211">
        <v>0</v>
      </c>
      <c r="V70" s="211">
        <v>1</v>
      </c>
      <c r="W70" s="211">
        <v>0</v>
      </c>
      <c r="X70" s="193" t="str">
        <f t="shared" si="51"/>
        <v>■□</v>
      </c>
      <c r="Y70" s="189" t="str">
        <f t="shared" si="52"/>
        <v>■□</v>
      </c>
      <c r="Z70" s="189" t="str">
        <f t="shared" si="53"/>
        <v>□■</v>
      </c>
      <c r="AA70" s="194" t="str">
        <f t="shared" si="54"/>
        <v>■□</v>
      </c>
      <c r="AB70" s="112"/>
      <c r="AC70" s="7" t="s">
        <v>104</v>
      </c>
      <c r="AD70" s="176" t="str">
        <f t="shared" si="60"/>
        <v>XT2LSI2</v>
      </c>
      <c r="AE70" s="181">
        <v>2</v>
      </c>
      <c r="AF70" s="211">
        <v>0</v>
      </c>
      <c r="AG70" s="211">
        <v>0</v>
      </c>
      <c r="AH70" s="211">
        <v>1</v>
      </c>
      <c r="AI70" s="211">
        <v>0</v>
      </c>
      <c r="AJ70" s="193" t="str">
        <f t="shared" si="55"/>
        <v>■□</v>
      </c>
      <c r="AK70" s="189" t="str">
        <f t="shared" si="56"/>
        <v>■□</v>
      </c>
      <c r="AL70" s="189" t="str">
        <f t="shared" si="57"/>
        <v>□■</v>
      </c>
      <c r="AM70" s="194" t="str">
        <f t="shared" si="58"/>
        <v>■□</v>
      </c>
      <c r="AN70" s="112"/>
      <c r="AO70" s="112"/>
      <c r="AP70" s="112"/>
      <c r="AQ70" s="3"/>
      <c r="AT70" s="213"/>
      <c r="AW70" s="3"/>
      <c r="AX70" s="112"/>
      <c r="AY70" s="3"/>
      <c r="BB70" s="213"/>
      <c r="BE70" s="3"/>
      <c r="BF70" s="112"/>
    </row>
    <row r="71" spans="2:58" ht="30" customHeight="1" thickBot="1" x14ac:dyDescent="0.4">
      <c r="B71" s="3" t="s">
        <v>103</v>
      </c>
      <c r="C71" s="3" t="str">
        <f t="shared" si="61"/>
        <v>XT7LS/I0.48</v>
      </c>
      <c r="D71" s="181">
        <v>0.48</v>
      </c>
      <c r="E71" s="211">
        <v>0</v>
      </c>
      <c r="F71" s="211">
        <v>0</v>
      </c>
      <c r="G71" s="211">
        <v>1</v>
      </c>
      <c r="H71" s="211">
        <v>0</v>
      </c>
      <c r="I71" s="211"/>
      <c r="J71" s="210" t="s">
        <v>51</v>
      </c>
      <c r="K71" s="193" t="str">
        <f t="shared" si="62"/>
        <v>■□</v>
      </c>
      <c r="L71" s="189" t="str">
        <f t="shared" si="63"/>
        <v>■□</v>
      </c>
      <c r="M71" s="189" t="str">
        <f t="shared" si="64"/>
        <v>□■</v>
      </c>
      <c r="N71" s="194" t="str">
        <f t="shared" si="65"/>
        <v>■□</v>
      </c>
      <c r="O71" s="176" t="s">
        <v>51</v>
      </c>
      <c r="P71" s="109"/>
      <c r="Q71" s="245" t="s">
        <v>104</v>
      </c>
      <c r="R71" s="176" t="str">
        <f t="shared" si="59"/>
        <v>XT2LSI2.5</v>
      </c>
      <c r="S71" s="181">
        <v>2.5</v>
      </c>
      <c r="T71" s="211">
        <v>1</v>
      </c>
      <c r="U71" s="211">
        <v>1</v>
      </c>
      <c r="V71" s="211">
        <v>0</v>
      </c>
      <c r="W71" s="211">
        <v>0</v>
      </c>
      <c r="X71" s="193" t="str">
        <f t="shared" si="51"/>
        <v>□■</v>
      </c>
      <c r="Y71" s="189" t="str">
        <f t="shared" si="52"/>
        <v>□■</v>
      </c>
      <c r="Z71" s="189" t="str">
        <f t="shared" si="53"/>
        <v>■□</v>
      </c>
      <c r="AA71" s="194" t="str">
        <f t="shared" si="54"/>
        <v>■□</v>
      </c>
      <c r="AB71" s="112"/>
      <c r="AC71" s="7" t="s">
        <v>104</v>
      </c>
      <c r="AD71" s="176" t="str">
        <f t="shared" si="60"/>
        <v>XT2LSI2.5</v>
      </c>
      <c r="AE71" s="181">
        <v>2.5</v>
      </c>
      <c r="AF71" s="211">
        <v>1</v>
      </c>
      <c r="AG71" s="211">
        <v>1</v>
      </c>
      <c r="AH71" s="211">
        <v>0</v>
      </c>
      <c r="AI71" s="211">
        <v>0</v>
      </c>
      <c r="AJ71" s="193" t="str">
        <f t="shared" si="55"/>
        <v>□■</v>
      </c>
      <c r="AK71" s="189" t="str">
        <f t="shared" si="56"/>
        <v>□■</v>
      </c>
      <c r="AL71" s="189" t="str">
        <f t="shared" si="57"/>
        <v>■□</v>
      </c>
      <c r="AM71" s="194" t="str">
        <f t="shared" si="58"/>
        <v>■□</v>
      </c>
      <c r="AN71" s="112"/>
      <c r="AO71" s="112"/>
      <c r="AP71" s="112"/>
      <c r="AQ71" s="3"/>
      <c r="AT71" s="213"/>
      <c r="AW71" s="3"/>
      <c r="AX71" s="112"/>
      <c r="AY71" s="3"/>
      <c r="BB71" s="213"/>
      <c r="BE71" s="3"/>
      <c r="BF71" s="112"/>
    </row>
    <row r="72" spans="2:58" ht="30" customHeight="1" thickBot="1" x14ac:dyDescent="0.4">
      <c r="B72" s="3" t="s">
        <v>103</v>
      </c>
      <c r="C72" s="3" t="str">
        <f t="shared" si="61"/>
        <v>XT7LS/I0.52</v>
      </c>
      <c r="D72" s="181">
        <v>0.52</v>
      </c>
      <c r="E72" s="211">
        <v>0</v>
      </c>
      <c r="F72" s="211">
        <v>0</v>
      </c>
      <c r="G72" s="211">
        <v>1</v>
      </c>
      <c r="H72" s="211">
        <v>1</v>
      </c>
      <c r="I72" s="211"/>
      <c r="J72" s="210" t="s">
        <v>51</v>
      </c>
      <c r="K72" s="193" t="str">
        <f t="shared" si="62"/>
        <v>■□</v>
      </c>
      <c r="L72" s="189" t="str">
        <f t="shared" si="63"/>
        <v>■□</v>
      </c>
      <c r="M72" s="189" t="str">
        <f t="shared" si="64"/>
        <v>□■</v>
      </c>
      <c r="N72" s="194" t="str">
        <f t="shared" si="65"/>
        <v>□■</v>
      </c>
      <c r="O72" s="176" t="s">
        <v>51</v>
      </c>
      <c r="P72" s="109"/>
      <c r="Q72" s="245" t="s">
        <v>104</v>
      </c>
      <c r="R72" s="176" t="str">
        <f t="shared" si="59"/>
        <v>XT2LSI3</v>
      </c>
      <c r="S72" s="181">
        <v>3</v>
      </c>
      <c r="T72" s="211">
        <v>1</v>
      </c>
      <c r="U72" s="211">
        <v>0</v>
      </c>
      <c r="V72" s="211">
        <v>1</v>
      </c>
      <c r="W72" s="211">
        <v>0</v>
      </c>
      <c r="X72" s="193" t="str">
        <f t="shared" si="51"/>
        <v>□■</v>
      </c>
      <c r="Y72" s="189" t="str">
        <f t="shared" si="52"/>
        <v>■□</v>
      </c>
      <c r="Z72" s="189" t="str">
        <f t="shared" si="53"/>
        <v>□■</v>
      </c>
      <c r="AA72" s="194" t="str">
        <f t="shared" si="54"/>
        <v>■□</v>
      </c>
      <c r="AB72" s="112"/>
      <c r="AC72" s="7" t="s">
        <v>104</v>
      </c>
      <c r="AD72" s="176" t="str">
        <f t="shared" si="60"/>
        <v>XT2LSI3</v>
      </c>
      <c r="AE72" s="181">
        <v>3</v>
      </c>
      <c r="AF72" s="211">
        <v>1</v>
      </c>
      <c r="AG72" s="211">
        <v>0</v>
      </c>
      <c r="AH72" s="211">
        <v>1</v>
      </c>
      <c r="AI72" s="211">
        <v>0</v>
      </c>
      <c r="AJ72" s="193" t="str">
        <f t="shared" si="55"/>
        <v>□■</v>
      </c>
      <c r="AK72" s="189" t="str">
        <f t="shared" si="56"/>
        <v>■□</v>
      </c>
      <c r="AL72" s="189" t="str">
        <f t="shared" si="57"/>
        <v>□■</v>
      </c>
      <c r="AM72" s="194" t="str">
        <f t="shared" si="58"/>
        <v>■□</v>
      </c>
      <c r="AN72" s="112"/>
      <c r="AO72" s="112"/>
      <c r="AP72" s="112"/>
      <c r="AQ72" s="3"/>
      <c r="AT72" s="213"/>
      <c r="AW72" s="3"/>
      <c r="AX72" s="112"/>
      <c r="AY72" s="3"/>
      <c r="BB72" s="213"/>
      <c r="BE72" s="3"/>
      <c r="BF72" s="112"/>
    </row>
    <row r="73" spans="2:58" ht="30" customHeight="1" thickBot="1" x14ac:dyDescent="0.4">
      <c r="B73" s="3" t="s">
        <v>103</v>
      </c>
      <c r="C73" s="3" t="str">
        <f t="shared" si="61"/>
        <v>XT7LS/I0.56</v>
      </c>
      <c r="D73" s="181">
        <v>0.56000000000000005</v>
      </c>
      <c r="E73" s="211">
        <v>0</v>
      </c>
      <c r="F73" s="211">
        <v>1</v>
      </c>
      <c r="G73" s="211">
        <v>0</v>
      </c>
      <c r="H73" s="211">
        <v>0</v>
      </c>
      <c r="I73" s="211"/>
      <c r="J73" s="210" t="s">
        <v>51</v>
      </c>
      <c r="K73" s="193" t="str">
        <f t="shared" si="62"/>
        <v>■□</v>
      </c>
      <c r="L73" s="189" t="str">
        <f t="shared" si="63"/>
        <v>□■</v>
      </c>
      <c r="M73" s="189" t="str">
        <f t="shared" si="64"/>
        <v>■□</v>
      </c>
      <c r="N73" s="194" t="str">
        <f t="shared" si="65"/>
        <v>■□</v>
      </c>
      <c r="O73" s="176" t="s">
        <v>51</v>
      </c>
      <c r="P73" s="109"/>
      <c r="Q73" s="245" t="s">
        <v>104</v>
      </c>
      <c r="R73" s="176" t="str">
        <f t="shared" si="59"/>
        <v>XT2LSI3.5</v>
      </c>
      <c r="S73" s="181">
        <v>3.5</v>
      </c>
      <c r="T73" s="211">
        <v>0</v>
      </c>
      <c r="U73" s="211">
        <v>1</v>
      </c>
      <c r="V73" s="211">
        <v>1</v>
      </c>
      <c r="W73" s="211">
        <v>0</v>
      </c>
      <c r="X73" s="193" t="str">
        <f t="shared" si="51"/>
        <v>■□</v>
      </c>
      <c r="Y73" s="189" t="str">
        <f t="shared" si="52"/>
        <v>□■</v>
      </c>
      <c r="Z73" s="189" t="str">
        <f t="shared" si="53"/>
        <v>□■</v>
      </c>
      <c r="AA73" s="194" t="str">
        <f t="shared" si="54"/>
        <v>■□</v>
      </c>
      <c r="AB73" s="112"/>
      <c r="AC73" s="7" t="s">
        <v>104</v>
      </c>
      <c r="AD73" s="176" t="str">
        <f t="shared" si="60"/>
        <v>XT2LSI3.5</v>
      </c>
      <c r="AE73" s="181">
        <v>3.5</v>
      </c>
      <c r="AF73" s="211">
        <v>0</v>
      </c>
      <c r="AG73" s="211">
        <v>1</v>
      </c>
      <c r="AH73" s="211">
        <v>1</v>
      </c>
      <c r="AI73" s="211">
        <v>0</v>
      </c>
      <c r="AJ73" s="193" t="str">
        <f t="shared" si="55"/>
        <v>■□</v>
      </c>
      <c r="AK73" s="189" t="str">
        <f t="shared" si="56"/>
        <v>□■</v>
      </c>
      <c r="AL73" s="189" t="str">
        <f t="shared" si="57"/>
        <v>□■</v>
      </c>
      <c r="AM73" s="194" t="str">
        <f t="shared" si="58"/>
        <v>■□</v>
      </c>
      <c r="AN73" s="112"/>
      <c r="AO73" s="112"/>
      <c r="AP73" s="112"/>
      <c r="AQ73" s="3"/>
      <c r="AT73" s="213"/>
      <c r="AW73" s="3"/>
      <c r="AX73" s="112"/>
      <c r="AY73" s="3"/>
      <c r="BB73" s="213"/>
      <c r="BE73" s="3"/>
      <c r="BF73" s="112"/>
    </row>
    <row r="74" spans="2:58" ht="30" customHeight="1" thickBot="1" x14ac:dyDescent="0.4">
      <c r="B74" s="3" t="s">
        <v>103</v>
      </c>
      <c r="C74" s="3" t="str">
        <f t="shared" si="61"/>
        <v>XT7LS/I0.6</v>
      </c>
      <c r="D74" s="181">
        <v>0.6</v>
      </c>
      <c r="E74" s="211">
        <v>0</v>
      </c>
      <c r="F74" s="211">
        <v>1</v>
      </c>
      <c r="G74" s="211">
        <v>0</v>
      </c>
      <c r="H74" s="211">
        <v>1</v>
      </c>
      <c r="I74" s="211"/>
      <c r="J74" s="210" t="s">
        <v>51</v>
      </c>
      <c r="K74" s="193" t="str">
        <f t="shared" si="62"/>
        <v>■□</v>
      </c>
      <c r="L74" s="189" t="str">
        <f t="shared" si="63"/>
        <v>□■</v>
      </c>
      <c r="M74" s="189" t="str">
        <f t="shared" si="64"/>
        <v>■□</v>
      </c>
      <c r="N74" s="194" t="str">
        <f t="shared" si="65"/>
        <v>□■</v>
      </c>
      <c r="O74" s="176" t="s">
        <v>51</v>
      </c>
      <c r="P74" s="109"/>
      <c r="Q74" s="245" t="s">
        <v>104</v>
      </c>
      <c r="R74" s="176" t="str">
        <f t="shared" si="59"/>
        <v>XT2LSI4.5</v>
      </c>
      <c r="S74" s="181">
        <v>4.5</v>
      </c>
      <c r="T74" s="211">
        <v>1</v>
      </c>
      <c r="U74" s="211">
        <v>1</v>
      </c>
      <c r="V74" s="211">
        <v>1</v>
      </c>
      <c r="W74" s="211">
        <v>0</v>
      </c>
      <c r="X74" s="193" t="str">
        <f t="shared" si="51"/>
        <v>□■</v>
      </c>
      <c r="Y74" s="189" t="str">
        <f t="shared" si="52"/>
        <v>□■</v>
      </c>
      <c r="Z74" s="189" t="str">
        <f t="shared" si="53"/>
        <v>□■</v>
      </c>
      <c r="AA74" s="194" t="str">
        <f t="shared" si="54"/>
        <v>■□</v>
      </c>
      <c r="AB74" s="112"/>
      <c r="AC74" s="7" t="s">
        <v>104</v>
      </c>
      <c r="AD74" s="176" t="str">
        <f t="shared" si="60"/>
        <v>XT2LSI4.5</v>
      </c>
      <c r="AE74" s="181">
        <v>4.5</v>
      </c>
      <c r="AF74" s="211">
        <v>1</v>
      </c>
      <c r="AG74" s="211">
        <v>1</v>
      </c>
      <c r="AH74" s="211">
        <v>1</v>
      </c>
      <c r="AI74" s="211">
        <v>0</v>
      </c>
      <c r="AJ74" s="193" t="str">
        <f t="shared" si="55"/>
        <v>□■</v>
      </c>
      <c r="AK74" s="189" t="str">
        <f t="shared" si="56"/>
        <v>□■</v>
      </c>
      <c r="AL74" s="189" t="str">
        <f t="shared" si="57"/>
        <v>□■</v>
      </c>
      <c r="AM74" s="194" t="str">
        <f t="shared" si="58"/>
        <v>■□</v>
      </c>
      <c r="AN74" s="112"/>
      <c r="AO74" s="112"/>
      <c r="AP74" s="112"/>
      <c r="AQ74" s="3"/>
      <c r="AT74" s="213"/>
      <c r="AW74" s="3"/>
      <c r="AX74" s="112"/>
      <c r="AY74" s="3"/>
      <c r="BB74" s="213"/>
      <c r="BE74" s="3"/>
      <c r="BF74" s="112"/>
    </row>
    <row r="75" spans="2:58" ht="30" customHeight="1" thickBot="1" x14ac:dyDescent="0.4">
      <c r="B75" s="3" t="s">
        <v>103</v>
      </c>
      <c r="C75" s="3" t="str">
        <f t="shared" si="61"/>
        <v>XT7LS/I0.64</v>
      </c>
      <c r="D75" s="181">
        <v>0.64</v>
      </c>
      <c r="E75" s="211">
        <v>0</v>
      </c>
      <c r="F75" s="211">
        <v>1</v>
      </c>
      <c r="G75" s="211">
        <v>1</v>
      </c>
      <c r="H75" s="211">
        <v>0</v>
      </c>
      <c r="I75" s="211"/>
      <c r="J75" s="210" t="s">
        <v>51</v>
      </c>
      <c r="K75" s="193" t="str">
        <f t="shared" si="62"/>
        <v>■□</v>
      </c>
      <c r="L75" s="189" t="str">
        <f t="shared" si="63"/>
        <v>□■</v>
      </c>
      <c r="M75" s="189" t="str">
        <f t="shared" si="64"/>
        <v>□■</v>
      </c>
      <c r="N75" s="194" t="str">
        <f t="shared" si="65"/>
        <v>■□</v>
      </c>
      <c r="O75" s="176" t="s">
        <v>51</v>
      </c>
      <c r="P75" s="109"/>
      <c r="Q75" s="245" t="s">
        <v>104</v>
      </c>
      <c r="R75" s="176" t="str">
        <f t="shared" si="59"/>
        <v>XT2LSI5.5</v>
      </c>
      <c r="S75" s="181">
        <v>5.5</v>
      </c>
      <c r="T75" s="211">
        <v>0</v>
      </c>
      <c r="U75" s="211">
        <v>0</v>
      </c>
      <c r="V75" s="211">
        <v>0</v>
      </c>
      <c r="W75" s="211">
        <v>1</v>
      </c>
      <c r="X75" s="193" t="str">
        <f t="shared" si="51"/>
        <v>■□</v>
      </c>
      <c r="Y75" s="189" t="str">
        <f t="shared" si="52"/>
        <v>■□</v>
      </c>
      <c r="Z75" s="189" t="str">
        <f t="shared" si="53"/>
        <v>■□</v>
      </c>
      <c r="AA75" s="194" t="str">
        <f t="shared" si="54"/>
        <v>□■</v>
      </c>
      <c r="AB75" s="112"/>
      <c r="AC75" s="7" t="s">
        <v>104</v>
      </c>
      <c r="AD75" s="176" t="str">
        <f t="shared" si="60"/>
        <v>XT2LSI5.5</v>
      </c>
      <c r="AE75" s="181">
        <v>5.5</v>
      </c>
      <c r="AF75" s="211">
        <v>0</v>
      </c>
      <c r="AG75" s="211">
        <v>0</v>
      </c>
      <c r="AH75" s="211">
        <v>0</v>
      </c>
      <c r="AI75" s="211">
        <v>1</v>
      </c>
      <c r="AJ75" s="193" t="str">
        <f t="shared" si="55"/>
        <v>■□</v>
      </c>
      <c r="AK75" s="189" t="str">
        <f t="shared" si="56"/>
        <v>■□</v>
      </c>
      <c r="AL75" s="189" t="str">
        <f t="shared" si="57"/>
        <v>■□</v>
      </c>
      <c r="AM75" s="194" t="str">
        <f t="shared" si="58"/>
        <v>□■</v>
      </c>
      <c r="AN75" s="112"/>
      <c r="AO75" s="112"/>
      <c r="AP75" s="112"/>
      <c r="AQ75" s="3"/>
      <c r="AT75" s="213"/>
      <c r="AW75" s="3"/>
      <c r="AX75" s="112"/>
      <c r="AY75" s="3"/>
      <c r="BB75" s="213"/>
      <c r="BE75" s="3"/>
      <c r="BF75" s="112"/>
    </row>
    <row r="76" spans="2:58" ht="30" customHeight="1" thickBot="1" x14ac:dyDescent="0.4">
      <c r="B76" s="3" t="s">
        <v>103</v>
      </c>
      <c r="C76" s="3" t="str">
        <f t="shared" si="61"/>
        <v>XT7LS/I0.68</v>
      </c>
      <c r="D76" s="181">
        <v>0.68</v>
      </c>
      <c r="E76" s="211">
        <v>0</v>
      </c>
      <c r="F76" s="211">
        <v>1</v>
      </c>
      <c r="G76" s="211">
        <v>1</v>
      </c>
      <c r="H76" s="211">
        <v>1</v>
      </c>
      <c r="I76" s="211"/>
      <c r="J76" s="210" t="s">
        <v>51</v>
      </c>
      <c r="K76" s="193" t="str">
        <f t="shared" si="62"/>
        <v>■□</v>
      </c>
      <c r="L76" s="189" t="str">
        <f t="shared" si="63"/>
        <v>□■</v>
      </c>
      <c r="M76" s="189" t="str">
        <f t="shared" si="64"/>
        <v>□■</v>
      </c>
      <c r="N76" s="194" t="str">
        <f t="shared" si="65"/>
        <v>□■</v>
      </c>
      <c r="O76" s="176" t="s">
        <v>51</v>
      </c>
      <c r="P76" s="109"/>
      <c r="Q76" s="245" t="s">
        <v>104</v>
      </c>
      <c r="R76" s="176" t="str">
        <f t="shared" si="59"/>
        <v>XT2LSI6.5</v>
      </c>
      <c r="S76" s="181">
        <v>6.5</v>
      </c>
      <c r="T76" s="211">
        <v>1</v>
      </c>
      <c r="U76" s="211">
        <v>0</v>
      </c>
      <c r="V76" s="211">
        <v>0</v>
      </c>
      <c r="W76" s="211">
        <v>1</v>
      </c>
      <c r="X76" s="193" t="str">
        <f t="shared" si="51"/>
        <v>□■</v>
      </c>
      <c r="Y76" s="189" t="str">
        <f t="shared" si="52"/>
        <v>■□</v>
      </c>
      <c r="Z76" s="189" t="str">
        <f t="shared" si="53"/>
        <v>■□</v>
      </c>
      <c r="AA76" s="194" t="str">
        <f t="shared" si="54"/>
        <v>□■</v>
      </c>
      <c r="AB76" s="112"/>
      <c r="AC76" s="7" t="s">
        <v>104</v>
      </c>
      <c r="AD76" s="176" t="str">
        <f t="shared" si="60"/>
        <v>XT2LSI6.5</v>
      </c>
      <c r="AE76" s="181">
        <v>6.5</v>
      </c>
      <c r="AF76" s="211">
        <v>1</v>
      </c>
      <c r="AG76" s="211">
        <v>0</v>
      </c>
      <c r="AH76" s="211">
        <v>0</v>
      </c>
      <c r="AI76" s="211">
        <v>1</v>
      </c>
      <c r="AJ76" s="193" t="str">
        <f t="shared" si="55"/>
        <v>□■</v>
      </c>
      <c r="AK76" s="189" t="str">
        <f t="shared" si="56"/>
        <v>■□</v>
      </c>
      <c r="AL76" s="189" t="str">
        <f t="shared" si="57"/>
        <v>■□</v>
      </c>
      <c r="AM76" s="194" t="str">
        <f t="shared" si="58"/>
        <v>□■</v>
      </c>
      <c r="AN76" s="112"/>
      <c r="AO76" s="112"/>
      <c r="AP76" s="112"/>
      <c r="AQ76" s="3"/>
      <c r="AT76" s="213"/>
      <c r="AW76" s="3"/>
      <c r="AX76" s="112"/>
      <c r="AY76" s="3"/>
      <c r="BB76" s="213"/>
      <c r="BE76" s="3"/>
      <c r="BF76" s="112"/>
    </row>
    <row r="77" spans="2:58" ht="30" customHeight="1" thickBot="1" x14ac:dyDescent="0.4">
      <c r="B77" s="3" t="s">
        <v>103</v>
      </c>
      <c r="C77" s="3" t="str">
        <f t="shared" si="61"/>
        <v>XT7LS/I0.72</v>
      </c>
      <c r="D77" s="181">
        <v>0.72</v>
      </c>
      <c r="E77" s="211">
        <v>1</v>
      </c>
      <c r="F77" s="211">
        <v>0</v>
      </c>
      <c r="G77" s="211">
        <v>0</v>
      </c>
      <c r="H77" s="211">
        <v>0</v>
      </c>
      <c r="I77" s="211"/>
      <c r="J77" s="210" t="s">
        <v>51</v>
      </c>
      <c r="K77" s="193" t="str">
        <f t="shared" si="62"/>
        <v>□■</v>
      </c>
      <c r="L77" s="189" t="str">
        <f t="shared" si="63"/>
        <v>■□</v>
      </c>
      <c r="M77" s="189" t="str">
        <f t="shared" si="64"/>
        <v>■□</v>
      </c>
      <c r="N77" s="194" t="str">
        <f t="shared" si="65"/>
        <v>■□</v>
      </c>
      <c r="O77" s="176" t="s">
        <v>51</v>
      </c>
      <c r="P77" s="109"/>
      <c r="Q77" s="245" t="s">
        <v>104</v>
      </c>
      <c r="R77" s="176" t="str">
        <f t="shared" si="59"/>
        <v>XT2LSI7</v>
      </c>
      <c r="S77" s="181">
        <v>7</v>
      </c>
      <c r="T77" s="211">
        <v>0</v>
      </c>
      <c r="U77" s="211">
        <v>1</v>
      </c>
      <c r="V77" s="211">
        <v>0</v>
      </c>
      <c r="W77" s="211">
        <v>1</v>
      </c>
      <c r="X77" s="193" t="str">
        <f t="shared" si="51"/>
        <v>■□</v>
      </c>
      <c r="Y77" s="189" t="str">
        <f t="shared" si="52"/>
        <v>□■</v>
      </c>
      <c r="Z77" s="189" t="str">
        <f t="shared" si="53"/>
        <v>■□</v>
      </c>
      <c r="AA77" s="194" t="str">
        <f t="shared" si="54"/>
        <v>□■</v>
      </c>
      <c r="AB77" s="112"/>
      <c r="AC77" s="7" t="s">
        <v>104</v>
      </c>
      <c r="AD77" s="176" t="str">
        <f t="shared" si="60"/>
        <v>XT2LSI7</v>
      </c>
      <c r="AE77" s="181">
        <v>7</v>
      </c>
      <c r="AF77" s="211">
        <v>0</v>
      </c>
      <c r="AG77" s="211">
        <v>1</v>
      </c>
      <c r="AH77" s="211">
        <v>0</v>
      </c>
      <c r="AI77" s="211">
        <v>1</v>
      </c>
      <c r="AJ77" s="193" t="str">
        <f t="shared" si="55"/>
        <v>■□</v>
      </c>
      <c r="AK77" s="189" t="str">
        <f t="shared" si="56"/>
        <v>□■</v>
      </c>
      <c r="AL77" s="189" t="str">
        <f t="shared" si="57"/>
        <v>■□</v>
      </c>
      <c r="AM77" s="194" t="str">
        <f t="shared" si="58"/>
        <v>□■</v>
      </c>
      <c r="AN77" s="112"/>
      <c r="AO77" s="112"/>
      <c r="AP77" s="112"/>
      <c r="AQ77" s="3"/>
      <c r="AT77" s="213"/>
      <c r="AW77" s="3"/>
      <c r="AX77" s="112"/>
      <c r="AY77" s="3"/>
      <c r="BB77" s="213"/>
      <c r="BE77" s="3"/>
      <c r="BF77" s="112"/>
    </row>
    <row r="78" spans="2:58" ht="30" customHeight="1" thickBot="1" x14ac:dyDescent="0.4">
      <c r="B78" s="3" t="s">
        <v>103</v>
      </c>
      <c r="C78" s="3" t="str">
        <f t="shared" si="61"/>
        <v>XT7LS/I0.76</v>
      </c>
      <c r="D78" s="181">
        <v>0.76</v>
      </c>
      <c r="E78" s="211">
        <v>1</v>
      </c>
      <c r="F78" s="211">
        <v>0</v>
      </c>
      <c r="G78" s="211">
        <v>0</v>
      </c>
      <c r="H78" s="211">
        <v>1</v>
      </c>
      <c r="I78" s="211"/>
      <c r="J78" s="210" t="s">
        <v>51</v>
      </c>
      <c r="K78" s="193" t="str">
        <f t="shared" si="62"/>
        <v>□■</v>
      </c>
      <c r="L78" s="189" t="str">
        <f t="shared" si="63"/>
        <v>■□</v>
      </c>
      <c r="M78" s="189" t="str">
        <f t="shared" si="64"/>
        <v>■□</v>
      </c>
      <c r="N78" s="194" t="str">
        <f t="shared" si="65"/>
        <v>□■</v>
      </c>
      <c r="O78" s="176" t="s">
        <v>51</v>
      </c>
      <c r="P78" s="109"/>
      <c r="Q78" s="245" t="s">
        <v>104</v>
      </c>
      <c r="R78" s="176" t="str">
        <f t="shared" si="59"/>
        <v>XT2LSI7.5</v>
      </c>
      <c r="S78" s="181">
        <v>7.5</v>
      </c>
      <c r="T78" s="211">
        <v>0</v>
      </c>
      <c r="U78" s="211">
        <v>0</v>
      </c>
      <c r="V78" s="211">
        <v>1</v>
      </c>
      <c r="W78" s="211">
        <v>1</v>
      </c>
      <c r="X78" s="193" t="str">
        <f t="shared" si="51"/>
        <v>■□</v>
      </c>
      <c r="Y78" s="189" t="str">
        <f t="shared" si="52"/>
        <v>■□</v>
      </c>
      <c r="Z78" s="189" t="str">
        <f t="shared" si="53"/>
        <v>□■</v>
      </c>
      <c r="AA78" s="194" t="str">
        <f t="shared" si="54"/>
        <v>□■</v>
      </c>
      <c r="AB78" s="112"/>
      <c r="AC78" s="7" t="s">
        <v>104</v>
      </c>
      <c r="AD78" s="176" t="str">
        <f t="shared" si="60"/>
        <v>XT2LSI7.5</v>
      </c>
      <c r="AE78" s="181">
        <v>7.5</v>
      </c>
      <c r="AF78" s="211">
        <v>0</v>
      </c>
      <c r="AG78" s="211">
        <v>0</v>
      </c>
      <c r="AH78" s="211">
        <v>1</v>
      </c>
      <c r="AI78" s="211">
        <v>1</v>
      </c>
      <c r="AJ78" s="193" t="str">
        <f t="shared" si="55"/>
        <v>■□</v>
      </c>
      <c r="AK78" s="189" t="str">
        <f t="shared" si="56"/>
        <v>■□</v>
      </c>
      <c r="AL78" s="189" t="str">
        <f t="shared" si="57"/>
        <v>□■</v>
      </c>
      <c r="AM78" s="194" t="str">
        <f t="shared" si="58"/>
        <v>□■</v>
      </c>
      <c r="AN78" s="112"/>
      <c r="AO78" s="112"/>
      <c r="AP78" s="112"/>
      <c r="AQ78" s="3"/>
      <c r="AT78" s="213"/>
      <c r="AW78" s="3"/>
      <c r="AX78" s="112"/>
      <c r="AY78" s="3"/>
      <c r="BB78" s="213"/>
      <c r="BE78" s="3"/>
      <c r="BF78" s="112"/>
    </row>
    <row r="79" spans="2:58" ht="30" customHeight="1" thickBot="1" x14ac:dyDescent="0.4">
      <c r="B79" s="3" t="s">
        <v>103</v>
      </c>
      <c r="C79" s="3" t="str">
        <f t="shared" si="61"/>
        <v>XT7LS/I0.8</v>
      </c>
      <c r="D79" s="181">
        <v>0.8</v>
      </c>
      <c r="E79" s="211">
        <v>1</v>
      </c>
      <c r="F79" s="211">
        <v>0</v>
      </c>
      <c r="G79" s="211">
        <v>1</v>
      </c>
      <c r="H79" s="211">
        <v>0</v>
      </c>
      <c r="I79" s="211"/>
      <c r="J79" s="210" t="s">
        <v>51</v>
      </c>
      <c r="K79" s="193" t="str">
        <f t="shared" si="62"/>
        <v>□■</v>
      </c>
      <c r="L79" s="189" t="str">
        <f t="shared" si="63"/>
        <v>■□</v>
      </c>
      <c r="M79" s="189" t="str">
        <f t="shared" si="64"/>
        <v>□■</v>
      </c>
      <c r="N79" s="194" t="str">
        <f t="shared" si="65"/>
        <v>■□</v>
      </c>
      <c r="O79" s="176" t="s">
        <v>51</v>
      </c>
      <c r="P79" s="109"/>
      <c r="Q79" s="245" t="s">
        <v>104</v>
      </c>
      <c r="R79" s="176" t="str">
        <f t="shared" si="59"/>
        <v>XT2LSI8</v>
      </c>
      <c r="S79" s="181">
        <v>8</v>
      </c>
      <c r="T79" s="211">
        <v>1</v>
      </c>
      <c r="U79" s="211">
        <v>1</v>
      </c>
      <c r="V79" s="211">
        <v>0</v>
      </c>
      <c r="W79" s="211">
        <v>1</v>
      </c>
      <c r="X79" s="193" t="str">
        <f t="shared" si="51"/>
        <v>□■</v>
      </c>
      <c r="Y79" s="189" t="str">
        <f t="shared" si="52"/>
        <v>□■</v>
      </c>
      <c r="Z79" s="189" t="str">
        <f t="shared" si="53"/>
        <v>■□</v>
      </c>
      <c r="AA79" s="194" t="str">
        <f t="shared" si="54"/>
        <v>□■</v>
      </c>
      <c r="AB79" s="112"/>
      <c r="AC79" s="7" t="s">
        <v>104</v>
      </c>
      <c r="AD79" s="176" t="str">
        <f t="shared" si="60"/>
        <v>XT2LSI8</v>
      </c>
      <c r="AE79" s="181">
        <v>8</v>
      </c>
      <c r="AF79" s="211">
        <v>1</v>
      </c>
      <c r="AG79" s="211">
        <v>1</v>
      </c>
      <c r="AH79" s="211">
        <v>0</v>
      </c>
      <c r="AI79" s="211">
        <v>1</v>
      </c>
      <c r="AJ79" s="193" t="str">
        <f t="shared" si="55"/>
        <v>□■</v>
      </c>
      <c r="AK79" s="189" t="str">
        <f t="shared" si="56"/>
        <v>□■</v>
      </c>
      <c r="AL79" s="189" t="str">
        <f t="shared" si="57"/>
        <v>■□</v>
      </c>
      <c r="AM79" s="194" t="str">
        <f t="shared" si="58"/>
        <v>□■</v>
      </c>
      <c r="AN79" s="112"/>
      <c r="AO79" s="112"/>
      <c r="AP79" s="112"/>
      <c r="AQ79" s="3"/>
      <c r="AT79" s="213"/>
      <c r="AW79" s="3"/>
      <c r="AX79" s="112"/>
      <c r="AY79" s="3"/>
      <c r="BB79" s="213"/>
      <c r="BE79" s="3"/>
      <c r="BF79" s="112"/>
    </row>
    <row r="80" spans="2:58" ht="30" customHeight="1" thickBot="1" x14ac:dyDescent="0.4">
      <c r="B80" s="3" t="s">
        <v>103</v>
      </c>
      <c r="C80" s="3" t="str">
        <f t="shared" si="61"/>
        <v>XT7LS/I0.84</v>
      </c>
      <c r="D80" s="181">
        <v>0.84</v>
      </c>
      <c r="E80" s="211">
        <v>1</v>
      </c>
      <c r="F80" s="211">
        <v>0</v>
      </c>
      <c r="G80" s="211">
        <v>1</v>
      </c>
      <c r="H80" s="211">
        <v>1</v>
      </c>
      <c r="I80" s="211"/>
      <c r="J80" s="210" t="s">
        <v>51</v>
      </c>
      <c r="K80" s="193" t="str">
        <f t="shared" si="62"/>
        <v>□■</v>
      </c>
      <c r="L80" s="189" t="str">
        <f t="shared" si="63"/>
        <v>■□</v>
      </c>
      <c r="M80" s="189" t="str">
        <f t="shared" si="64"/>
        <v>□■</v>
      </c>
      <c r="N80" s="194" t="str">
        <f t="shared" si="65"/>
        <v>□■</v>
      </c>
      <c r="O80" s="176" t="s">
        <v>51</v>
      </c>
      <c r="P80" s="109"/>
      <c r="Q80" s="245" t="s">
        <v>104</v>
      </c>
      <c r="R80" s="176" t="str">
        <f t="shared" si="59"/>
        <v>XT2LSI8.5</v>
      </c>
      <c r="S80" s="181">
        <v>8.5</v>
      </c>
      <c r="T80" s="211">
        <v>1</v>
      </c>
      <c r="U80" s="211">
        <v>0</v>
      </c>
      <c r="V80" s="211">
        <v>1</v>
      </c>
      <c r="W80" s="211">
        <v>1</v>
      </c>
      <c r="X80" s="193" t="str">
        <f t="shared" si="51"/>
        <v>□■</v>
      </c>
      <c r="Y80" s="189" t="str">
        <f t="shared" si="52"/>
        <v>■□</v>
      </c>
      <c r="Z80" s="189" t="str">
        <f t="shared" si="53"/>
        <v>□■</v>
      </c>
      <c r="AA80" s="194" t="str">
        <f t="shared" si="54"/>
        <v>□■</v>
      </c>
      <c r="AB80" s="112"/>
      <c r="AC80" s="7" t="s">
        <v>104</v>
      </c>
      <c r="AD80" s="176" t="str">
        <f t="shared" si="60"/>
        <v>XT2LSI8.5</v>
      </c>
      <c r="AE80" s="181">
        <v>8.5</v>
      </c>
      <c r="AF80" s="211">
        <v>1</v>
      </c>
      <c r="AG80" s="211">
        <v>0</v>
      </c>
      <c r="AH80" s="211">
        <v>1</v>
      </c>
      <c r="AI80" s="211">
        <v>1</v>
      </c>
      <c r="AJ80" s="193" t="str">
        <f t="shared" si="55"/>
        <v>□■</v>
      </c>
      <c r="AK80" s="189" t="str">
        <f t="shared" si="56"/>
        <v>■□</v>
      </c>
      <c r="AL80" s="189" t="str">
        <f t="shared" si="57"/>
        <v>□■</v>
      </c>
      <c r="AM80" s="194" t="str">
        <f t="shared" si="58"/>
        <v>□■</v>
      </c>
      <c r="AN80" s="112"/>
      <c r="AO80" s="112"/>
      <c r="AP80" s="112"/>
      <c r="AQ80" s="3"/>
      <c r="AT80" s="213"/>
      <c r="AW80" s="3"/>
      <c r="AX80" s="112"/>
      <c r="AY80" s="3"/>
      <c r="BB80" s="213"/>
      <c r="BE80" s="3"/>
      <c r="BF80" s="112"/>
    </row>
    <row r="81" spans="2:58" ht="30" customHeight="1" thickBot="1" x14ac:dyDescent="0.4">
      <c r="B81" s="3" t="s">
        <v>103</v>
      </c>
      <c r="C81" s="3" t="str">
        <f t="shared" si="61"/>
        <v>XT7LS/I0.88</v>
      </c>
      <c r="D81" s="181">
        <v>0.88</v>
      </c>
      <c r="E81" s="211">
        <v>1</v>
      </c>
      <c r="F81" s="211">
        <v>1</v>
      </c>
      <c r="G81" s="211">
        <v>0</v>
      </c>
      <c r="H81" s="211">
        <v>0</v>
      </c>
      <c r="I81" s="211"/>
      <c r="J81" s="210" t="s">
        <v>51</v>
      </c>
      <c r="K81" s="193" t="str">
        <f t="shared" si="62"/>
        <v>□■</v>
      </c>
      <c r="L81" s="189" t="str">
        <f t="shared" si="63"/>
        <v>□■</v>
      </c>
      <c r="M81" s="189" t="str">
        <f t="shared" si="64"/>
        <v>■□</v>
      </c>
      <c r="N81" s="194" t="str">
        <f t="shared" si="65"/>
        <v>■□</v>
      </c>
      <c r="O81" s="176" t="s">
        <v>51</v>
      </c>
      <c r="P81" s="109"/>
      <c r="Q81" s="245" t="s">
        <v>104</v>
      </c>
      <c r="R81" s="176" t="str">
        <f t="shared" si="59"/>
        <v>XT2LSI9</v>
      </c>
      <c r="S81" s="181">
        <v>9</v>
      </c>
      <c r="T81" s="211">
        <v>0</v>
      </c>
      <c r="U81" s="211">
        <v>1</v>
      </c>
      <c r="V81" s="211">
        <v>1</v>
      </c>
      <c r="W81" s="211">
        <v>1</v>
      </c>
      <c r="X81" s="193" t="str">
        <f t="shared" si="51"/>
        <v>■□</v>
      </c>
      <c r="Y81" s="189" t="str">
        <f t="shared" si="52"/>
        <v>□■</v>
      </c>
      <c r="Z81" s="189" t="str">
        <f t="shared" si="53"/>
        <v>□■</v>
      </c>
      <c r="AA81" s="194" t="str">
        <f t="shared" si="54"/>
        <v>□■</v>
      </c>
      <c r="AB81" s="112"/>
      <c r="AC81" s="7" t="s">
        <v>104</v>
      </c>
      <c r="AD81" s="176" t="str">
        <f t="shared" si="60"/>
        <v>XT2LSI9</v>
      </c>
      <c r="AE81" s="181">
        <v>9</v>
      </c>
      <c r="AF81" s="211">
        <v>0</v>
      </c>
      <c r="AG81" s="211">
        <v>1</v>
      </c>
      <c r="AH81" s="211">
        <v>1</v>
      </c>
      <c r="AI81" s="211">
        <v>1</v>
      </c>
      <c r="AJ81" s="193" t="str">
        <f t="shared" si="55"/>
        <v>■□</v>
      </c>
      <c r="AK81" s="189" t="str">
        <f t="shared" si="56"/>
        <v>□■</v>
      </c>
      <c r="AL81" s="189" t="str">
        <f t="shared" si="57"/>
        <v>□■</v>
      </c>
      <c r="AM81" s="194" t="str">
        <f t="shared" si="58"/>
        <v>□■</v>
      </c>
      <c r="AN81" s="112"/>
      <c r="AO81" s="112"/>
      <c r="AP81" s="112"/>
      <c r="AQ81" s="3"/>
      <c r="AT81" s="213"/>
      <c r="AW81" s="3"/>
      <c r="AX81" s="112"/>
      <c r="AY81" s="3"/>
      <c r="BB81" s="213"/>
      <c r="BE81" s="3"/>
      <c r="BF81" s="112"/>
    </row>
    <row r="82" spans="2:58" ht="23" thickBot="1" x14ac:dyDescent="0.4">
      <c r="B82" s="3" t="s">
        <v>103</v>
      </c>
      <c r="C82" s="3" t="str">
        <f t="shared" si="61"/>
        <v>XT7LS/I0.92</v>
      </c>
      <c r="D82" s="181">
        <v>0.92</v>
      </c>
      <c r="E82" s="211">
        <v>1</v>
      </c>
      <c r="F82" s="211">
        <v>1</v>
      </c>
      <c r="G82" s="211">
        <v>0</v>
      </c>
      <c r="H82" s="211">
        <v>1</v>
      </c>
      <c r="I82" s="211"/>
      <c r="J82" s="210" t="s">
        <v>51</v>
      </c>
      <c r="K82" s="193" t="str">
        <f t="shared" si="62"/>
        <v>□■</v>
      </c>
      <c r="L82" s="189" t="str">
        <f t="shared" si="63"/>
        <v>□■</v>
      </c>
      <c r="M82" s="189" t="str">
        <f t="shared" si="64"/>
        <v>■□</v>
      </c>
      <c r="N82" s="194" t="str">
        <f t="shared" si="65"/>
        <v>□■</v>
      </c>
      <c r="O82" s="176" t="s">
        <v>51</v>
      </c>
      <c r="P82" s="110"/>
      <c r="Q82" s="245" t="s">
        <v>104</v>
      </c>
      <c r="R82" s="176" t="str">
        <f t="shared" si="59"/>
        <v>XT2LSI10</v>
      </c>
      <c r="S82" s="182">
        <v>10</v>
      </c>
      <c r="T82" s="212">
        <v>1</v>
      </c>
      <c r="U82" s="212">
        <v>1</v>
      </c>
      <c r="V82" s="212">
        <v>1</v>
      </c>
      <c r="W82" s="212">
        <v>1</v>
      </c>
      <c r="X82" s="214" t="str">
        <f t="shared" si="51"/>
        <v>□■</v>
      </c>
      <c r="Y82" s="215" t="str">
        <f t="shared" si="52"/>
        <v>□■</v>
      </c>
      <c r="Z82" s="215" t="str">
        <f t="shared" si="53"/>
        <v>□■</v>
      </c>
      <c r="AA82" s="216" t="str">
        <f t="shared" si="54"/>
        <v>□■</v>
      </c>
      <c r="AB82" s="112"/>
      <c r="AC82" s="7" t="s">
        <v>104</v>
      </c>
      <c r="AD82" s="176" t="str">
        <f t="shared" si="60"/>
        <v>XT2LSI10</v>
      </c>
      <c r="AE82" s="182">
        <v>10</v>
      </c>
      <c r="AF82" s="212">
        <v>1</v>
      </c>
      <c r="AG82" s="212">
        <v>1</v>
      </c>
      <c r="AH82" s="212">
        <v>1</v>
      </c>
      <c r="AI82" s="212">
        <v>1</v>
      </c>
      <c r="AJ82" s="214" t="str">
        <f t="shared" si="55"/>
        <v>□■</v>
      </c>
      <c r="AK82" s="215" t="str">
        <f t="shared" si="56"/>
        <v>□■</v>
      </c>
      <c r="AL82" s="215" t="str">
        <f t="shared" si="57"/>
        <v>□■</v>
      </c>
      <c r="AM82" s="216" t="str">
        <f t="shared" si="58"/>
        <v>□■</v>
      </c>
      <c r="AN82" s="112"/>
      <c r="AO82" s="112"/>
      <c r="AP82" s="112"/>
      <c r="AQ82" s="3"/>
      <c r="AT82" s="213"/>
      <c r="AW82" s="3"/>
      <c r="AX82" s="112"/>
      <c r="AY82" s="3"/>
      <c r="BB82" s="213"/>
      <c r="BE82" s="3"/>
      <c r="BF82" s="112"/>
    </row>
    <row r="83" spans="2:58" ht="23" thickBot="1" x14ac:dyDescent="0.4">
      <c r="B83" s="3" t="s">
        <v>103</v>
      </c>
      <c r="C83" s="3" t="str">
        <f t="shared" si="61"/>
        <v>XT7LS/I0.96</v>
      </c>
      <c r="D83" s="181">
        <v>0.96</v>
      </c>
      <c r="E83" s="211">
        <v>1</v>
      </c>
      <c r="F83" s="211">
        <v>1</v>
      </c>
      <c r="G83" s="211">
        <v>1</v>
      </c>
      <c r="H83" s="211">
        <v>0</v>
      </c>
      <c r="I83" s="211"/>
      <c r="J83" s="210" t="s">
        <v>51</v>
      </c>
      <c r="K83" s="193" t="str">
        <f t="shared" si="62"/>
        <v>□■</v>
      </c>
      <c r="L83" s="189" t="str">
        <f t="shared" si="63"/>
        <v>□■</v>
      </c>
      <c r="M83" s="189" t="str">
        <f t="shared" si="64"/>
        <v>□■</v>
      </c>
      <c r="N83" s="194" t="str">
        <f t="shared" si="65"/>
        <v>■□</v>
      </c>
      <c r="O83" s="176" t="s">
        <v>51</v>
      </c>
      <c r="P83" s="112"/>
      <c r="Q83" s="245" t="s">
        <v>105</v>
      </c>
      <c r="R83" s="176" t="str">
        <f t="shared" si="59"/>
        <v>XT4LSIOFF</v>
      </c>
      <c r="S83" s="180" t="s">
        <v>9</v>
      </c>
      <c r="T83" s="210">
        <v>0</v>
      </c>
      <c r="U83" s="210">
        <v>0</v>
      </c>
      <c r="V83" s="210">
        <v>0</v>
      </c>
      <c r="W83" s="210">
        <v>0</v>
      </c>
      <c r="X83" s="190" t="str">
        <f t="shared" si="51"/>
        <v>■□</v>
      </c>
      <c r="Y83" s="191" t="str">
        <f t="shared" si="52"/>
        <v>■□</v>
      </c>
      <c r="Z83" s="191" t="str">
        <f t="shared" si="53"/>
        <v>■□</v>
      </c>
      <c r="AA83" s="192" t="str">
        <f t="shared" si="54"/>
        <v>■□</v>
      </c>
      <c r="AB83" s="112"/>
      <c r="AC83" s="7" t="s">
        <v>105</v>
      </c>
      <c r="AD83" s="176" t="str">
        <f t="shared" si="60"/>
        <v>XT4LSIOFF</v>
      </c>
      <c r="AE83" s="180" t="s">
        <v>9</v>
      </c>
      <c r="AF83" s="210">
        <v>0</v>
      </c>
      <c r="AG83" s="210">
        <v>0</v>
      </c>
      <c r="AH83" s="210">
        <v>0</v>
      </c>
      <c r="AI83" s="210">
        <v>0</v>
      </c>
      <c r="AJ83" s="190" t="str">
        <f t="shared" si="55"/>
        <v>■□</v>
      </c>
      <c r="AK83" s="191" t="str">
        <f t="shared" si="56"/>
        <v>■□</v>
      </c>
      <c r="AL83" s="191" t="str">
        <f t="shared" si="57"/>
        <v>■□</v>
      </c>
      <c r="AM83" s="192" t="str">
        <f t="shared" si="58"/>
        <v>■□</v>
      </c>
      <c r="AN83" s="3"/>
      <c r="AO83" s="3"/>
      <c r="AQ83" s="3"/>
      <c r="AT83" s="213"/>
      <c r="AW83" s="3"/>
      <c r="AY83" s="3"/>
      <c r="BB83" s="213"/>
      <c r="BE83" s="3"/>
    </row>
    <row r="84" spans="2:58" ht="23" thickBot="1" x14ac:dyDescent="0.4">
      <c r="B84" s="3" t="s">
        <v>103</v>
      </c>
      <c r="C84" s="3" t="str">
        <f t="shared" si="61"/>
        <v>XT7LS/I1</v>
      </c>
      <c r="D84" s="182">
        <v>1</v>
      </c>
      <c r="E84" s="212">
        <v>1</v>
      </c>
      <c r="F84" s="212">
        <v>1</v>
      </c>
      <c r="G84" s="212">
        <v>1</v>
      </c>
      <c r="H84" s="212">
        <v>1</v>
      </c>
      <c r="I84" s="212"/>
      <c r="J84" s="210" t="s">
        <v>51</v>
      </c>
      <c r="K84" s="214" t="str">
        <f t="shared" si="62"/>
        <v>□■</v>
      </c>
      <c r="L84" s="215" t="str">
        <f t="shared" si="63"/>
        <v>□■</v>
      </c>
      <c r="M84" s="215" t="str">
        <f t="shared" si="64"/>
        <v>□■</v>
      </c>
      <c r="N84" s="216" t="str">
        <f t="shared" si="65"/>
        <v>□■</v>
      </c>
      <c r="O84" s="176" t="s">
        <v>51</v>
      </c>
      <c r="P84" s="110"/>
      <c r="Q84" s="245" t="s">
        <v>105</v>
      </c>
      <c r="R84" s="176" t="str">
        <f t="shared" si="59"/>
        <v>XT4LSI1</v>
      </c>
      <c r="S84" s="181">
        <v>1</v>
      </c>
      <c r="T84" s="211">
        <v>1</v>
      </c>
      <c r="U84" s="211">
        <v>0</v>
      </c>
      <c r="V84" s="211">
        <v>0</v>
      </c>
      <c r="W84" s="211">
        <v>0</v>
      </c>
      <c r="X84" s="193" t="str">
        <f t="shared" si="51"/>
        <v>□■</v>
      </c>
      <c r="Y84" s="189" t="str">
        <f t="shared" si="52"/>
        <v>■□</v>
      </c>
      <c r="Z84" s="189" t="str">
        <f t="shared" si="53"/>
        <v>■□</v>
      </c>
      <c r="AA84" s="194" t="str">
        <f t="shared" si="54"/>
        <v>■□</v>
      </c>
      <c r="AB84" s="112"/>
      <c r="AC84" s="7" t="s">
        <v>105</v>
      </c>
      <c r="AD84" s="176" t="str">
        <f t="shared" si="60"/>
        <v>XT4LSI1</v>
      </c>
      <c r="AE84" s="181">
        <v>1</v>
      </c>
      <c r="AF84" s="211">
        <v>1</v>
      </c>
      <c r="AG84" s="211">
        <v>0</v>
      </c>
      <c r="AH84" s="211">
        <v>0</v>
      </c>
      <c r="AI84" s="211">
        <v>0</v>
      </c>
      <c r="AJ84" s="193" t="str">
        <f t="shared" si="55"/>
        <v>□■</v>
      </c>
      <c r="AK84" s="189" t="str">
        <f t="shared" si="56"/>
        <v>■□</v>
      </c>
      <c r="AL84" s="189" t="str">
        <f t="shared" si="57"/>
        <v>■□</v>
      </c>
      <c r="AM84" s="194" t="str">
        <f t="shared" si="58"/>
        <v>■□</v>
      </c>
      <c r="AN84" s="112"/>
      <c r="AO84" s="112"/>
      <c r="AP84" s="112"/>
      <c r="AQ84" s="3"/>
      <c r="AT84" s="213"/>
      <c r="AW84" s="3"/>
      <c r="AX84" s="112"/>
      <c r="AY84" s="3"/>
      <c r="BB84" s="213"/>
      <c r="BE84" s="3"/>
      <c r="BF84" s="112"/>
    </row>
    <row r="85" spans="2:58" ht="31.5" thickBot="1" x14ac:dyDescent="0.4">
      <c r="C85" s="3" t="str">
        <f t="shared" si="61"/>
        <v>I1, LSI and LSIG, XT1-6</v>
      </c>
      <c r="D85" s="179" t="s">
        <v>32</v>
      </c>
      <c r="E85" s="204"/>
      <c r="F85" s="205"/>
      <c r="G85" s="205"/>
      <c r="H85" s="205"/>
      <c r="I85" s="206"/>
      <c r="J85" s="35">
        <v>0.02</v>
      </c>
      <c r="K85" s="26">
        <v>0.04</v>
      </c>
      <c r="L85" s="26">
        <v>0.08</v>
      </c>
      <c r="M85" s="26">
        <v>0.16</v>
      </c>
      <c r="N85" s="36">
        <v>0.32</v>
      </c>
      <c r="O85" s="176" t="s">
        <v>51</v>
      </c>
      <c r="P85" s="6"/>
      <c r="Q85" s="245" t="s">
        <v>105</v>
      </c>
      <c r="R85" s="176" t="str">
        <f t="shared" si="59"/>
        <v>XT4LSI1.5</v>
      </c>
      <c r="S85" s="181">
        <v>1.5</v>
      </c>
      <c r="T85" s="211">
        <v>0</v>
      </c>
      <c r="U85" s="211">
        <v>1</v>
      </c>
      <c r="V85" s="211">
        <v>0</v>
      </c>
      <c r="W85" s="211">
        <v>0</v>
      </c>
      <c r="X85" s="193" t="str">
        <f t="shared" si="51"/>
        <v>■□</v>
      </c>
      <c r="Y85" s="189" t="str">
        <f t="shared" si="52"/>
        <v>□■</v>
      </c>
      <c r="Z85" s="189" t="str">
        <f t="shared" si="53"/>
        <v>■□</v>
      </c>
      <c r="AA85" s="194" t="str">
        <f t="shared" si="54"/>
        <v>■□</v>
      </c>
      <c r="AB85" s="6"/>
      <c r="AC85" s="7" t="s">
        <v>105</v>
      </c>
      <c r="AD85" s="176" t="str">
        <f t="shared" si="60"/>
        <v>XT4LSI1.5</v>
      </c>
      <c r="AE85" s="181">
        <v>1.5</v>
      </c>
      <c r="AF85" s="211">
        <v>0</v>
      </c>
      <c r="AG85" s="211">
        <v>1</v>
      </c>
      <c r="AH85" s="211">
        <v>0</v>
      </c>
      <c r="AI85" s="211">
        <v>0</v>
      </c>
      <c r="AJ85" s="193" t="str">
        <f t="shared" si="55"/>
        <v>■□</v>
      </c>
      <c r="AK85" s="189" t="str">
        <f t="shared" si="56"/>
        <v>□■</v>
      </c>
      <c r="AL85" s="189" t="str">
        <f t="shared" si="57"/>
        <v>■□</v>
      </c>
      <c r="AM85" s="194" t="str">
        <f t="shared" si="58"/>
        <v>■□</v>
      </c>
      <c r="AN85" s="6"/>
      <c r="AO85" s="6"/>
    </row>
    <row r="86" spans="2:58" ht="23" thickBot="1" x14ac:dyDescent="0.4">
      <c r="C86" s="3" t="str">
        <f t="shared" si="61"/>
        <v/>
      </c>
      <c r="D86" s="195"/>
      <c r="E86" s="196"/>
      <c r="F86" s="196"/>
      <c r="G86" s="196"/>
      <c r="H86" s="196"/>
      <c r="I86" s="196"/>
      <c r="J86" s="199"/>
      <c r="K86" s="200"/>
      <c r="L86" s="200"/>
      <c r="M86" s="200"/>
      <c r="N86" s="201"/>
      <c r="O86" s="176" t="s">
        <v>51</v>
      </c>
      <c r="P86" s="6"/>
      <c r="Q86" s="245" t="s">
        <v>105</v>
      </c>
      <c r="R86" s="176" t="str">
        <f t="shared" si="59"/>
        <v>XT4LSI2</v>
      </c>
      <c r="S86" s="181">
        <v>2</v>
      </c>
      <c r="T86" s="211">
        <v>0</v>
      </c>
      <c r="U86" s="211">
        <v>0</v>
      </c>
      <c r="V86" s="211">
        <v>1</v>
      </c>
      <c r="W86" s="211">
        <v>0</v>
      </c>
      <c r="X86" s="193" t="str">
        <f t="shared" si="51"/>
        <v>■□</v>
      </c>
      <c r="Y86" s="189" t="str">
        <f t="shared" si="52"/>
        <v>■□</v>
      </c>
      <c r="Z86" s="189" t="str">
        <f t="shared" si="53"/>
        <v>□■</v>
      </c>
      <c r="AA86" s="194" t="str">
        <f t="shared" si="54"/>
        <v>■□</v>
      </c>
      <c r="AB86" s="6"/>
      <c r="AC86" s="7" t="s">
        <v>105</v>
      </c>
      <c r="AD86" s="176" t="str">
        <f t="shared" si="60"/>
        <v>XT4LSI2</v>
      </c>
      <c r="AE86" s="181">
        <v>2</v>
      </c>
      <c r="AF86" s="211">
        <v>0</v>
      </c>
      <c r="AG86" s="211">
        <v>0</v>
      </c>
      <c r="AH86" s="211">
        <v>1</v>
      </c>
      <c r="AI86" s="211">
        <v>0</v>
      </c>
      <c r="AJ86" s="193" t="str">
        <f t="shared" si="55"/>
        <v>■□</v>
      </c>
      <c r="AK86" s="189" t="str">
        <f t="shared" si="56"/>
        <v>■□</v>
      </c>
      <c r="AL86" s="189" t="str">
        <f t="shared" si="57"/>
        <v>□■</v>
      </c>
      <c r="AM86" s="194" t="str">
        <f t="shared" si="58"/>
        <v>■□</v>
      </c>
      <c r="AN86" s="6"/>
      <c r="AO86" s="6"/>
    </row>
    <row r="87" spans="2:58" ht="22.5" x14ac:dyDescent="0.35">
      <c r="B87" s="3" t="s">
        <v>104</v>
      </c>
      <c r="C87" s="3" t="str">
        <f t="shared" si="61"/>
        <v>XT2LSI0.4</v>
      </c>
      <c r="D87" s="180">
        <v>0.4</v>
      </c>
      <c r="E87" s="210">
        <v>0</v>
      </c>
      <c r="F87" s="210">
        <v>0</v>
      </c>
      <c r="G87" s="210">
        <v>0</v>
      </c>
      <c r="H87" s="210">
        <v>0</v>
      </c>
      <c r="I87" s="210">
        <v>0</v>
      </c>
      <c r="J87" s="190" t="str">
        <f>IF(E87=0,"■□",IF(E87=1,"□■","□□"))</f>
        <v>■□</v>
      </c>
      <c r="K87" s="191" t="str">
        <f t="shared" ref="K87:K117" si="66">IF(F87=0,"■□",IF(F87=1,"□■","□□"))</f>
        <v>■□</v>
      </c>
      <c r="L87" s="191" t="str">
        <f t="shared" ref="L87:L117" si="67">IF(G87=0,"■□",IF(G87=1,"□■","□□"))</f>
        <v>■□</v>
      </c>
      <c r="M87" s="191" t="str">
        <f t="shared" ref="M87:M117" si="68">IF(H87=0,"■□",IF(H87=1,"□■","□□"))</f>
        <v>■□</v>
      </c>
      <c r="N87" s="192" t="str">
        <f t="shared" ref="N87:N117" si="69">IF(I87=0,"■□",IF(I87=1,"□■","□□"))</f>
        <v>■□</v>
      </c>
      <c r="O87" s="176" t="s">
        <v>51</v>
      </c>
      <c r="P87" s="6"/>
      <c r="Q87" s="245" t="s">
        <v>105</v>
      </c>
      <c r="R87" s="176" t="str">
        <f t="shared" si="59"/>
        <v>XT4LSI2.5</v>
      </c>
      <c r="S87" s="181">
        <v>2.5</v>
      </c>
      <c r="T87" s="211">
        <v>1</v>
      </c>
      <c r="U87" s="211">
        <v>1</v>
      </c>
      <c r="V87" s="211">
        <v>0</v>
      </c>
      <c r="W87" s="211">
        <v>0</v>
      </c>
      <c r="X87" s="193" t="str">
        <f t="shared" si="51"/>
        <v>□■</v>
      </c>
      <c r="Y87" s="189" t="str">
        <f t="shared" si="52"/>
        <v>□■</v>
      </c>
      <c r="Z87" s="189" t="str">
        <f t="shared" si="53"/>
        <v>■□</v>
      </c>
      <c r="AA87" s="194" t="str">
        <f t="shared" si="54"/>
        <v>■□</v>
      </c>
      <c r="AB87" s="6"/>
      <c r="AC87" s="7" t="s">
        <v>105</v>
      </c>
      <c r="AD87" s="176" t="str">
        <f t="shared" si="60"/>
        <v>XT4LSI2.5</v>
      </c>
      <c r="AE87" s="181">
        <v>2.5</v>
      </c>
      <c r="AF87" s="211">
        <v>1</v>
      </c>
      <c r="AG87" s="211">
        <v>1</v>
      </c>
      <c r="AH87" s="211">
        <v>0</v>
      </c>
      <c r="AI87" s="211">
        <v>0</v>
      </c>
      <c r="AJ87" s="193" t="str">
        <f t="shared" si="55"/>
        <v>□■</v>
      </c>
      <c r="AK87" s="189" t="str">
        <f t="shared" si="56"/>
        <v>□■</v>
      </c>
      <c r="AL87" s="189" t="str">
        <f t="shared" si="57"/>
        <v>■□</v>
      </c>
      <c r="AM87" s="194" t="str">
        <f t="shared" si="58"/>
        <v>■□</v>
      </c>
      <c r="AN87" s="6"/>
      <c r="AO87" s="6"/>
    </row>
    <row r="88" spans="2:58" ht="22.5" x14ac:dyDescent="0.35">
      <c r="B88" s="3" t="s">
        <v>104</v>
      </c>
      <c r="C88" s="3" t="str">
        <f t="shared" si="61"/>
        <v>XT2LSI0.42</v>
      </c>
      <c r="D88" s="181">
        <v>0.42000000000000004</v>
      </c>
      <c r="E88" s="211">
        <v>1</v>
      </c>
      <c r="F88" s="211">
        <v>0</v>
      </c>
      <c r="G88" s="211">
        <v>0</v>
      </c>
      <c r="H88" s="211">
        <v>0</v>
      </c>
      <c r="I88" s="211">
        <v>0</v>
      </c>
      <c r="J88" s="193" t="str">
        <f t="shared" ref="J88:J117" si="70">IF(E88=0,"■□",IF(E88=1,"□■","□□"))</f>
        <v>□■</v>
      </c>
      <c r="K88" s="189" t="str">
        <f t="shared" si="66"/>
        <v>■□</v>
      </c>
      <c r="L88" s="189" t="str">
        <f t="shared" si="67"/>
        <v>■□</v>
      </c>
      <c r="M88" s="189" t="str">
        <f t="shared" si="68"/>
        <v>■□</v>
      </c>
      <c r="N88" s="194" t="str">
        <f t="shared" si="69"/>
        <v>■□</v>
      </c>
      <c r="O88" s="176" t="s">
        <v>51</v>
      </c>
      <c r="P88" s="6"/>
      <c r="Q88" s="245" t="s">
        <v>105</v>
      </c>
      <c r="R88" s="176" t="str">
        <f t="shared" si="59"/>
        <v>XT4LSI3</v>
      </c>
      <c r="S88" s="181">
        <v>3</v>
      </c>
      <c r="T88" s="211">
        <v>1</v>
      </c>
      <c r="U88" s="211">
        <v>0</v>
      </c>
      <c r="V88" s="211">
        <v>1</v>
      </c>
      <c r="W88" s="211">
        <v>0</v>
      </c>
      <c r="X88" s="193" t="str">
        <f t="shared" si="51"/>
        <v>□■</v>
      </c>
      <c r="Y88" s="189" t="str">
        <f t="shared" si="52"/>
        <v>■□</v>
      </c>
      <c r="Z88" s="189" t="str">
        <f t="shared" si="53"/>
        <v>□■</v>
      </c>
      <c r="AA88" s="194" t="str">
        <f t="shared" si="54"/>
        <v>■□</v>
      </c>
      <c r="AB88" s="6"/>
      <c r="AC88" s="7" t="s">
        <v>105</v>
      </c>
      <c r="AD88" s="176" t="str">
        <f t="shared" si="60"/>
        <v>XT4LSI3</v>
      </c>
      <c r="AE88" s="181">
        <v>3</v>
      </c>
      <c r="AF88" s="211">
        <v>1</v>
      </c>
      <c r="AG88" s="211">
        <v>0</v>
      </c>
      <c r="AH88" s="211">
        <v>1</v>
      </c>
      <c r="AI88" s="211">
        <v>0</v>
      </c>
      <c r="AJ88" s="193" t="str">
        <f t="shared" si="55"/>
        <v>□■</v>
      </c>
      <c r="AK88" s="189" t="str">
        <f t="shared" si="56"/>
        <v>■□</v>
      </c>
      <c r="AL88" s="189" t="str">
        <f t="shared" si="57"/>
        <v>□■</v>
      </c>
      <c r="AM88" s="194" t="str">
        <f t="shared" si="58"/>
        <v>■□</v>
      </c>
      <c r="AN88" s="6"/>
      <c r="AO88" s="6"/>
    </row>
    <row r="89" spans="2:58" ht="22.5" x14ac:dyDescent="0.35">
      <c r="B89" s="3" t="s">
        <v>104</v>
      </c>
      <c r="C89" s="3" t="str">
        <f t="shared" si="61"/>
        <v>XT2LSI0.44</v>
      </c>
      <c r="D89" s="181">
        <v>0.44</v>
      </c>
      <c r="E89" s="211">
        <v>0</v>
      </c>
      <c r="F89" s="211">
        <v>1</v>
      </c>
      <c r="G89" s="211">
        <v>0</v>
      </c>
      <c r="H89" s="211">
        <v>0</v>
      </c>
      <c r="I89" s="211">
        <v>0</v>
      </c>
      <c r="J89" s="193" t="str">
        <f t="shared" si="70"/>
        <v>■□</v>
      </c>
      <c r="K89" s="189" t="str">
        <f t="shared" si="66"/>
        <v>□■</v>
      </c>
      <c r="L89" s="189" t="str">
        <f t="shared" si="67"/>
        <v>■□</v>
      </c>
      <c r="M89" s="189" t="str">
        <f t="shared" si="68"/>
        <v>■□</v>
      </c>
      <c r="N89" s="194" t="str">
        <f t="shared" si="69"/>
        <v>■□</v>
      </c>
      <c r="O89" s="176" t="s">
        <v>51</v>
      </c>
      <c r="P89" s="6"/>
      <c r="Q89" s="245" t="s">
        <v>105</v>
      </c>
      <c r="R89" s="176" t="str">
        <f t="shared" si="59"/>
        <v>XT4LSI3.5</v>
      </c>
      <c r="S89" s="181">
        <v>3.5</v>
      </c>
      <c r="T89" s="211">
        <v>0</v>
      </c>
      <c r="U89" s="211">
        <v>1</v>
      </c>
      <c r="V89" s="211">
        <v>1</v>
      </c>
      <c r="W89" s="211">
        <v>0</v>
      </c>
      <c r="X89" s="193" t="str">
        <f t="shared" si="51"/>
        <v>■□</v>
      </c>
      <c r="Y89" s="189" t="str">
        <f t="shared" si="52"/>
        <v>□■</v>
      </c>
      <c r="Z89" s="189" t="str">
        <f t="shared" si="53"/>
        <v>□■</v>
      </c>
      <c r="AA89" s="194" t="str">
        <f t="shared" si="54"/>
        <v>■□</v>
      </c>
      <c r="AB89" s="6"/>
      <c r="AC89" s="7" t="s">
        <v>105</v>
      </c>
      <c r="AD89" s="176" t="str">
        <f t="shared" si="60"/>
        <v>XT4LSI3.5</v>
      </c>
      <c r="AE89" s="181">
        <v>3.5</v>
      </c>
      <c r="AF89" s="211">
        <v>0</v>
      </c>
      <c r="AG89" s="211">
        <v>1</v>
      </c>
      <c r="AH89" s="211">
        <v>1</v>
      </c>
      <c r="AI89" s="211">
        <v>0</v>
      </c>
      <c r="AJ89" s="193" t="str">
        <f t="shared" si="55"/>
        <v>■□</v>
      </c>
      <c r="AK89" s="189" t="str">
        <f t="shared" si="56"/>
        <v>□■</v>
      </c>
      <c r="AL89" s="189" t="str">
        <f t="shared" si="57"/>
        <v>□■</v>
      </c>
      <c r="AM89" s="194" t="str">
        <f t="shared" si="58"/>
        <v>■□</v>
      </c>
      <c r="AN89" s="6"/>
      <c r="AO89" s="6"/>
    </row>
    <row r="90" spans="2:58" ht="22.5" x14ac:dyDescent="0.35">
      <c r="B90" s="3" t="s">
        <v>104</v>
      </c>
      <c r="C90" s="3" t="str">
        <f t="shared" si="61"/>
        <v>XT2LSI0.46</v>
      </c>
      <c r="D90" s="181">
        <v>0.46</v>
      </c>
      <c r="E90" s="211">
        <v>1</v>
      </c>
      <c r="F90" s="211">
        <v>1</v>
      </c>
      <c r="G90" s="211">
        <v>0</v>
      </c>
      <c r="H90" s="211">
        <v>0</v>
      </c>
      <c r="I90" s="211">
        <v>0</v>
      </c>
      <c r="J90" s="193" t="str">
        <f t="shared" si="70"/>
        <v>□■</v>
      </c>
      <c r="K90" s="189" t="str">
        <f t="shared" si="66"/>
        <v>□■</v>
      </c>
      <c r="L90" s="189" t="str">
        <f t="shared" si="67"/>
        <v>■□</v>
      </c>
      <c r="M90" s="189" t="str">
        <f t="shared" si="68"/>
        <v>■□</v>
      </c>
      <c r="N90" s="194" t="str">
        <f t="shared" si="69"/>
        <v>■□</v>
      </c>
      <c r="O90" s="176" t="s">
        <v>51</v>
      </c>
      <c r="P90" s="6"/>
      <c r="Q90" s="245" t="s">
        <v>105</v>
      </c>
      <c r="R90" s="176" t="str">
        <f t="shared" si="59"/>
        <v>XT4LSI4.5</v>
      </c>
      <c r="S90" s="181">
        <v>4.5</v>
      </c>
      <c r="T90" s="211">
        <v>1</v>
      </c>
      <c r="U90" s="211">
        <v>1</v>
      </c>
      <c r="V90" s="211">
        <v>1</v>
      </c>
      <c r="W90" s="211">
        <v>0</v>
      </c>
      <c r="X90" s="193" t="str">
        <f t="shared" si="51"/>
        <v>□■</v>
      </c>
      <c r="Y90" s="189" t="str">
        <f t="shared" si="52"/>
        <v>□■</v>
      </c>
      <c r="Z90" s="189" t="str">
        <f t="shared" si="53"/>
        <v>□■</v>
      </c>
      <c r="AA90" s="194" t="str">
        <f t="shared" si="54"/>
        <v>■□</v>
      </c>
      <c r="AB90" s="6"/>
      <c r="AC90" s="7" t="s">
        <v>105</v>
      </c>
      <c r="AD90" s="176" t="str">
        <f t="shared" si="60"/>
        <v>XT4LSI4.5</v>
      </c>
      <c r="AE90" s="181">
        <v>4.5</v>
      </c>
      <c r="AF90" s="211">
        <v>1</v>
      </c>
      <c r="AG90" s="211">
        <v>1</v>
      </c>
      <c r="AH90" s="211">
        <v>1</v>
      </c>
      <c r="AI90" s="211">
        <v>0</v>
      </c>
      <c r="AJ90" s="193" t="str">
        <f t="shared" si="55"/>
        <v>□■</v>
      </c>
      <c r="AK90" s="189" t="str">
        <f t="shared" si="56"/>
        <v>□■</v>
      </c>
      <c r="AL90" s="189" t="str">
        <f t="shared" si="57"/>
        <v>□■</v>
      </c>
      <c r="AM90" s="194" t="str">
        <f t="shared" si="58"/>
        <v>■□</v>
      </c>
      <c r="AN90" s="6"/>
      <c r="AO90" s="6"/>
    </row>
    <row r="91" spans="2:58" ht="22.5" x14ac:dyDescent="0.35">
      <c r="B91" s="3" t="s">
        <v>104</v>
      </c>
      <c r="C91" s="3" t="str">
        <f t="shared" si="61"/>
        <v>XT2LSI0.48</v>
      </c>
      <c r="D91" s="181">
        <v>0.48000000000000004</v>
      </c>
      <c r="E91" s="211">
        <v>0</v>
      </c>
      <c r="F91" s="211">
        <v>0</v>
      </c>
      <c r="G91" s="211">
        <v>1</v>
      </c>
      <c r="H91" s="211">
        <v>0</v>
      </c>
      <c r="I91" s="211">
        <v>0</v>
      </c>
      <c r="J91" s="193" t="str">
        <f t="shared" si="70"/>
        <v>■□</v>
      </c>
      <c r="K91" s="189" t="str">
        <f t="shared" si="66"/>
        <v>■□</v>
      </c>
      <c r="L91" s="189" t="str">
        <f t="shared" si="67"/>
        <v>□■</v>
      </c>
      <c r="M91" s="189" t="str">
        <f t="shared" si="68"/>
        <v>■□</v>
      </c>
      <c r="N91" s="194" t="str">
        <f t="shared" si="69"/>
        <v>■□</v>
      </c>
      <c r="O91" s="176" t="s">
        <v>51</v>
      </c>
      <c r="P91" s="6"/>
      <c r="Q91" s="245" t="s">
        <v>105</v>
      </c>
      <c r="R91" s="176" t="str">
        <f t="shared" si="59"/>
        <v>XT4LSI5.5</v>
      </c>
      <c r="S91" s="181">
        <v>5.5</v>
      </c>
      <c r="T91" s="211">
        <v>0</v>
      </c>
      <c r="U91" s="211">
        <v>0</v>
      </c>
      <c r="V91" s="211">
        <v>0</v>
      </c>
      <c r="W91" s="211">
        <v>1</v>
      </c>
      <c r="X91" s="193" t="str">
        <f t="shared" si="51"/>
        <v>■□</v>
      </c>
      <c r="Y91" s="189" t="str">
        <f t="shared" si="52"/>
        <v>■□</v>
      </c>
      <c r="Z91" s="189" t="str">
        <f t="shared" si="53"/>
        <v>■□</v>
      </c>
      <c r="AA91" s="194" t="str">
        <f t="shared" si="54"/>
        <v>□■</v>
      </c>
      <c r="AB91" s="6"/>
      <c r="AC91" s="7" t="s">
        <v>105</v>
      </c>
      <c r="AD91" s="176" t="str">
        <f t="shared" si="60"/>
        <v>XT4LSI5.5</v>
      </c>
      <c r="AE91" s="181">
        <v>5.5</v>
      </c>
      <c r="AF91" s="211">
        <v>0</v>
      </c>
      <c r="AG91" s="211">
        <v>0</v>
      </c>
      <c r="AH91" s="211">
        <v>0</v>
      </c>
      <c r="AI91" s="211">
        <v>1</v>
      </c>
      <c r="AJ91" s="193" t="str">
        <f t="shared" si="55"/>
        <v>■□</v>
      </c>
      <c r="AK91" s="189" t="str">
        <f t="shared" si="56"/>
        <v>■□</v>
      </c>
      <c r="AL91" s="189" t="str">
        <f t="shared" si="57"/>
        <v>■□</v>
      </c>
      <c r="AM91" s="194" t="str">
        <f t="shared" si="58"/>
        <v>□■</v>
      </c>
      <c r="AN91" s="6"/>
      <c r="AO91" s="6"/>
    </row>
    <row r="92" spans="2:58" ht="22.5" x14ac:dyDescent="0.35">
      <c r="B92" s="3" t="s">
        <v>104</v>
      </c>
      <c r="C92" s="3" t="str">
        <f t="shared" si="61"/>
        <v>XT2LSI0.5</v>
      </c>
      <c r="D92" s="181">
        <v>0.5</v>
      </c>
      <c r="E92" s="211">
        <v>1</v>
      </c>
      <c r="F92" s="211">
        <v>0</v>
      </c>
      <c r="G92" s="211">
        <v>1</v>
      </c>
      <c r="H92" s="211">
        <v>0</v>
      </c>
      <c r="I92" s="211">
        <v>0</v>
      </c>
      <c r="J92" s="193" t="str">
        <f t="shared" si="70"/>
        <v>□■</v>
      </c>
      <c r="K92" s="189" t="str">
        <f t="shared" si="66"/>
        <v>■□</v>
      </c>
      <c r="L92" s="189" t="str">
        <f t="shared" si="67"/>
        <v>□■</v>
      </c>
      <c r="M92" s="189" t="str">
        <f t="shared" si="68"/>
        <v>■□</v>
      </c>
      <c r="N92" s="194" t="str">
        <f t="shared" si="69"/>
        <v>■□</v>
      </c>
      <c r="O92" s="176" t="s">
        <v>51</v>
      </c>
      <c r="P92" s="6"/>
      <c r="Q92" s="245" t="s">
        <v>105</v>
      </c>
      <c r="R92" s="176" t="str">
        <f t="shared" si="59"/>
        <v>XT4LSI6.5</v>
      </c>
      <c r="S92" s="181">
        <v>6.5</v>
      </c>
      <c r="T92" s="211">
        <v>1</v>
      </c>
      <c r="U92" s="211">
        <v>0</v>
      </c>
      <c r="V92" s="211">
        <v>0</v>
      </c>
      <c r="W92" s="211">
        <v>1</v>
      </c>
      <c r="X92" s="193" t="str">
        <f t="shared" si="51"/>
        <v>□■</v>
      </c>
      <c r="Y92" s="189" t="str">
        <f t="shared" si="52"/>
        <v>■□</v>
      </c>
      <c r="Z92" s="189" t="str">
        <f t="shared" si="53"/>
        <v>■□</v>
      </c>
      <c r="AA92" s="194" t="str">
        <f t="shared" si="54"/>
        <v>□■</v>
      </c>
      <c r="AB92" s="6"/>
      <c r="AC92" s="7" t="s">
        <v>105</v>
      </c>
      <c r="AD92" s="176" t="str">
        <f t="shared" si="60"/>
        <v>XT4LSI6.5</v>
      </c>
      <c r="AE92" s="181">
        <v>6.5</v>
      </c>
      <c r="AF92" s="211">
        <v>1</v>
      </c>
      <c r="AG92" s="211">
        <v>0</v>
      </c>
      <c r="AH92" s="211">
        <v>0</v>
      </c>
      <c r="AI92" s="211">
        <v>1</v>
      </c>
      <c r="AJ92" s="193" t="str">
        <f t="shared" si="55"/>
        <v>□■</v>
      </c>
      <c r="AK92" s="189" t="str">
        <f t="shared" si="56"/>
        <v>■□</v>
      </c>
      <c r="AL92" s="189" t="str">
        <f t="shared" si="57"/>
        <v>■□</v>
      </c>
      <c r="AM92" s="194" t="str">
        <f t="shared" si="58"/>
        <v>□■</v>
      </c>
      <c r="AN92" s="6"/>
      <c r="AO92" s="6"/>
    </row>
    <row r="93" spans="2:58" ht="22.5" x14ac:dyDescent="0.35">
      <c r="B93" s="3" t="s">
        <v>104</v>
      </c>
      <c r="C93" s="3" t="str">
        <f t="shared" si="61"/>
        <v>XT2LSI0.52</v>
      </c>
      <c r="D93" s="181">
        <v>0.52</v>
      </c>
      <c r="E93" s="211">
        <v>0</v>
      </c>
      <c r="F93" s="211">
        <v>1</v>
      </c>
      <c r="G93" s="211">
        <v>1</v>
      </c>
      <c r="H93" s="211">
        <v>0</v>
      </c>
      <c r="I93" s="211">
        <v>0</v>
      </c>
      <c r="J93" s="193" t="str">
        <f t="shared" si="70"/>
        <v>■□</v>
      </c>
      <c r="K93" s="189" t="str">
        <f t="shared" si="66"/>
        <v>□■</v>
      </c>
      <c r="L93" s="189" t="str">
        <f t="shared" si="67"/>
        <v>□■</v>
      </c>
      <c r="M93" s="189" t="str">
        <f t="shared" si="68"/>
        <v>■□</v>
      </c>
      <c r="N93" s="194" t="str">
        <f t="shared" si="69"/>
        <v>■□</v>
      </c>
      <c r="O93" s="176" t="s">
        <v>51</v>
      </c>
      <c r="P93" s="6"/>
      <c r="Q93" s="245" t="s">
        <v>105</v>
      </c>
      <c r="R93" s="176" t="str">
        <f t="shared" si="59"/>
        <v>XT4LSI7</v>
      </c>
      <c r="S93" s="181">
        <v>7</v>
      </c>
      <c r="T93" s="211">
        <v>0</v>
      </c>
      <c r="U93" s="211">
        <v>1</v>
      </c>
      <c r="V93" s="211">
        <v>0</v>
      </c>
      <c r="W93" s="211">
        <v>1</v>
      </c>
      <c r="X93" s="193" t="str">
        <f t="shared" si="51"/>
        <v>■□</v>
      </c>
      <c r="Y93" s="189" t="str">
        <f t="shared" si="52"/>
        <v>□■</v>
      </c>
      <c r="Z93" s="189" t="str">
        <f t="shared" si="53"/>
        <v>■□</v>
      </c>
      <c r="AA93" s="194" t="str">
        <f t="shared" si="54"/>
        <v>□■</v>
      </c>
      <c r="AB93" s="6"/>
      <c r="AC93" s="7" t="s">
        <v>105</v>
      </c>
      <c r="AD93" s="176" t="str">
        <f t="shared" si="60"/>
        <v>XT4LSI7</v>
      </c>
      <c r="AE93" s="181">
        <v>7</v>
      </c>
      <c r="AF93" s="211">
        <v>0</v>
      </c>
      <c r="AG93" s="211">
        <v>1</v>
      </c>
      <c r="AH93" s="211">
        <v>0</v>
      </c>
      <c r="AI93" s="211">
        <v>1</v>
      </c>
      <c r="AJ93" s="193" t="str">
        <f t="shared" si="55"/>
        <v>■□</v>
      </c>
      <c r="AK93" s="189" t="str">
        <f t="shared" si="56"/>
        <v>□■</v>
      </c>
      <c r="AL93" s="189" t="str">
        <f t="shared" si="57"/>
        <v>■□</v>
      </c>
      <c r="AM93" s="194" t="str">
        <f t="shared" si="58"/>
        <v>□■</v>
      </c>
      <c r="AN93" s="6"/>
      <c r="AO93" s="6"/>
    </row>
    <row r="94" spans="2:58" ht="22.5" x14ac:dyDescent="0.35">
      <c r="B94" s="3" t="s">
        <v>104</v>
      </c>
      <c r="C94" s="3" t="str">
        <f t="shared" si="61"/>
        <v>XT2LSI0.54</v>
      </c>
      <c r="D94" s="181">
        <v>0.54</v>
      </c>
      <c r="E94" s="211">
        <v>1</v>
      </c>
      <c r="F94" s="211">
        <v>1</v>
      </c>
      <c r="G94" s="211">
        <v>1</v>
      </c>
      <c r="H94" s="211">
        <v>0</v>
      </c>
      <c r="I94" s="211">
        <v>0</v>
      </c>
      <c r="J94" s="193" t="str">
        <f t="shared" si="70"/>
        <v>□■</v>
      </c>
      <c r="K94" s="189" t="str">
        <f t="shared" si="66"/>
        <v>□■</v>
      </c>
      <c r="L94" s="189" t="str">
        <f t="shared" si="67"/>
        <v>□■</v>
      </c>
      <c r="M94" s="189" t="str">
        <f t="shared" si="68"/>
        <v>■□</v>
      </c>
      <c r="N94" s="194" t="str">
        <f t="shared" si="69"/>
        <v>■□</v>
      </c>
      <c r="O94" s="176" t="s">
        <v>51</v>
      </c>
      <c r="P94" s="6"/>
      <c r="Q94" s="245" t="s">
        <v>105</v>
      </c>
      <c r="R94" s="176" t="str">
        <f t="shared" si="59"/>
        <v>XT4LSI7.5</v>
      </c>
      <c r="S94" s="181">
        <v>7.5</v>
      </c>
      <c r="T94" s="211">
        <v>0</v>
      </c>
      <c r="U94" s="211">
        <v>0</v>
      </c>
      <c r="V94" s="211">
        <v>1</v>
      </c>
      <c r="W94" s="211">
        <v>1</v>
      </c>
      <c r="X94" s="193" t="str">
        <f t="shared" si="51"/>
        <v>■□</v>
      </c>
      <c r="Y94" s="189" t="str">
        <f t="shared" si="52"/>
        <v>■□</v>
      </c>
      <c r="Z94" s="189" t="str">
        <f t="shared" si="53"/>
        <v>□■</v>
      </c>
      <c r="AA94" s="194" t="str">
        <f t="shared" si="54"/>
        <v>□■</v>
      </c>
      <c r="AB94" s="6"/>
      <c r="AC94" s="7" t="s">
        <v>105</v>
      </c>
      <c r="AD94" s="176" t="str">
        <f t="shared" si="60"/>
        <v>XT4LSI7.5</v>
      </c>
      <c r="AE94" s="181">
        <v>7.5</v>
      </c>
      <c r="AF94" s="211">
        <v>0</v>
      </c>
      <c r="AG94" s="211">
        <v>0</v>
      </c>
      <c r="AH94" s="211">
        <v>1</v>
      </c>
      <c r="AI94" s="211">
        <v>1</v>
      </c>
      <c r="AJ94" s="193" t="str">
        <f t="shared" si="55"/>
        <v>■□</v>
      </c>
      <c r="AK94" s="189" t="str">
        <f t="shared" si="56"/>
        <v>■□</v>
      </c>
      <c r="AL94" s="189" t="str">
        <f t="shared" si="57"/>
        <v>□■</v>
      </c>
      <c r="AM94" s="194" t="str">
        <f t="shared" si="58"/>
        <v>□■</v>
      </c>
      <c r="AN94" s="6"/>
      <c r="AO94" s="6"/>
    </row>
    <row r="95" spans="2:58" ht="22.5" x14ac:dyDescent="0.35">
      <c r="B95" s="3" t="s">
        <v>104</v>
      </c>
      <c r="C95" s="3" t="str">
        <f t="shared" si="61"/>
        <v>XT2LSI0.56</v>
      </c>
      <c r="D95" s="181">
        <v>0.56000000000000005</v>
      </c>
      <c r="E95" s="211">
        <v>0</v>
      </c>
      <c r="F95" s="211">
        <v>0</v>
      </c>
      <c r="G95" s="211">
        <v>0</v>
      </c>
      <c r="H95" s="211">
        <v>1</v>
      </c>
      <c r="I95" s="211">
        <v>0</v>
      </c>
      <c r="J95" s="193" t="str">
        <f t="shared" si="70"/>
        <v>■□</v>
      </c>
      <c r="K95" s="189" t="str">
        <f t="shared" si="66"/>
        <v>■□</v>
      </c>
      <c r="L95" s="189" t="str">
        <f t="shared" si="67"/>
        <v>■□</v>
      </c>
      <c r="M95" s="189" t="str">
        <f t="shared" si="68"/>
        <v>□■</v>
      </c>
      <c r="N95" s="194" t="str">
        <f t="shared" si="69"/>
        <v>■□</v>
      </c>
      <c r="O95" s="176" t="s">
        <v>51</v>
      </c>
      <c r="P95" s="6"/>
      <c r="Q95" s="245" t="s">
        <v>105</v>
      </c>
      <c r="R95" s="176" t="str">
        <f t="shared" si="59"/>
        <v>XT4LSI8</v>
      </c>
      <c r="S95" s="181">
        <v>8</v>
      </c>
      <c r="T95" s="211">
        <v>1</v>
      </c>
      <c r="U95" s="211">
        <v>1</v>
      </c>
      <c r="V95" s="211">
        <v>0</v>
      </c>
      <c r="W95" s="211">
        <v>1</v>
      </c>
      <c r="X95" s="193" t="str">
        <f t="shared" si="51"/>
        <v>□■</v>
      </c>
      <c r="Y95" s="189" t="str">
        <f t="shared" si="52"/>
        <v>□■</v>
      </c>
      <c r="Z95" s="189" t="str">
        <f t="shared" si="53"/>
        <v>■□</v>
      </c>
      <c r="AA95" s="194" t="str">
        <f t="shared" si="54"/>
        <v>□■</v>
      </c>
      <c r="AB95" s="6"/>
      <c r="AC95" s="7" t="s">
        <v>105</v>
      </c>
      <c r="AD95" s="176" t="str">
        <f t="shared" si="60"/>
        <v>XT4LSI8</v>
      </c>
      <c r="AE95" s="181">
        <v>8</v>
      </c>
      <c r="AF95" s="211">
        <v>1</v>
      </c>
      <c r="AG95" s="211">
        <v>1</v>
      </c>
      <c r="AH95" s="211">
        <v>0</v>
      </c>
      <c r="AI95" s="211">
        <v>1</v>
      </c>
      <c r="AJ95" s="193" t="str">
        <f t="shared" si="55"/>
        <v>□■</v>
      </c>
      <c r="AK95" s="189" t="str">
        <f t="shared" si="56"/>
        <v>□■</v>
      </c>
      <c r="AL95" s="189" t="str">
        <f t="shared" si="57"/>
        <v>■□</v>
      </c>
      <c r="AM95" s="194" t="str">
        <f t="shared" si="58"/>
        <v>□■</v>
      </c>
      <c r="AN95" s="6"/>
      <c r="AO95" s="6"/>
    </row>
    <row r="96" spans="2:58" ht="22.5" x14ac:dyDescent="0.35">
      <c r="B96" s="3" t="s">
        <v>104</v>
      </c>
      <c r="C96" s="3" t="str">
        <f t="shared" si="61"/>
        <v>XT2LSI0.58</v>
      </c>
      <c r="D96" s="181">
        <v>0.58000000000000007</v>
      </c>
      <c r="E96" s="211">
        <v>1</v>
      </c>
      <c r="F96" s="211">
        <v>0</v>
      </c>
      <c r="G96" s="211">
        <v>0</v>
      </c>
      <c r="H96" s="211">
        <v>1</v>
      </c>
      <c r="I96" s="211">
        <v>0</v>
      </c>
      <c r="J96" s="193" t="str">
        <f t="shared" si="70"/>
        <v>□■</v>
      </c>
      <c r="K96" s="189" t="str">
        <f t="shared" si="66"/>
        <v>■□</v>
      </c>
      <c r="L96" s="189" t="str">
        <f t="shared" si="67"/>
        <v>■□</v>
      </c>
      <c r="M96" s="189" t="str">
        <f t="shared" si="68"/>
        <v>□■</v>
      </c>
      <c r="N96" s="194" t="str">
        <f t="shared" si="69"/>
        <v>■□</v>
      </c>
      <c r="O96" s="176" t="s">
        <v>51</v>
      </c>
      <c r="P96" s="6"/>
      <c r="Q96" s="245" t="s">
        <v>105</v>
      </c>
      <c r="R96" s="176" t="str">
        <f t="shared" si="59"/>
        <v>XT4LSI8.5</v>
      </c>
      <c r="S96" s="181">
        <v>8.5</v>
      </c>
      <c r="T96" s="211">
        <v>1</v>
      </c>
      <c r="U96" s="211">
        <v>0</v>
      </c>
      <c r="V96" s="211">
        <v>1</v>
      </c>
      <c r="W96" s="211">
        <v>1</v>
      </c>
      <c r="X96" s="193" t="str">
        <f t="shared" si="51"/>
        <v>□■</v>
      </c>
      <c r="Y96" s="189" t="str">
        <f t="shared" si="52"/>
        <v>■□</v>
      </c>
      <c r="Z96" s="189" t="str">
        <f t="shared" si="53"/>
        <v>□■</v>
      </c>
      <c r="AA96" s="194" t="str">
        <f t="shared" si="54"/>
        <v>□■</v>
      </c>
      <c r="AB96" s="6"/>
      <c r="AC96" s="7" t="s">
        <v>105</v>
      </c>
      <c r="AD96" s="176" t="str">
        <f t="shared" si="60"/>
        <v>XT4LSI8.5</v>
      </c>
      <c r="AE96" s="181">
        <v>8.5</v>
      </c>
      <c r="AF96" s="211">
        <v>1</v>
      </c>
      <c r="AG96" s="211">
        <v>0</v>
      </c>
      <c r="AH96" s="211">
        <v>1</v>
      </c>
      <c r="AI96" s="211">
        <v>1</v>
      </c>
      <c r="AJ96" s="193" t="str">
        <f t="shared" si="55"/>
        <v>□■</v>
      </c>
      <c r="AK96" s="189" t="str">
        <f t="shared" si="56"/>
        <v>■□</v>
      </c>
      <c r="AL96" s="189" t="str">
        <f t="shared" si="57"/>
        <v>□■</v>
      </c>
      <c r="AM96" s="194" t="str">
        <f t="shared" si="58"/>
        <v>□■</v>
      </c>
      <c r="AN96" s="6"/>
      <c r="AO96" s="6"/>
    </row>
    <row r="97" spans="2:41" ht="22.5" x14ac:dyDescent="0.35">
      <c r="B97" s="3" t="s">
        <v>104</v>
      </c>
      <c r="C97" s="3" t="str">
        <f t="shared" si="61"/>
        <v>XT2LSI0.6</v>
      </c>
      <c r="D97" s="181">
        <v>0.6</v>
      </c>
      <c r="E97" s="211">
        <v>0</v>
      </c>
      <c r="F97" s="211">
        <v>1</v>
      </c>
      <c r="G97" s="211">
        <v>0</v>
      </c>
      <c r="H97" s="211">
        <v>1</v>
      </c>
      <c r="I97" s="211">
        <v>0</v>
      </c>
      <c r="J97" s="193" t="str">
        <f t="shared" si="70"/>
        <v>■□</v>
      </c>
      <c r="K97" s="189" t="str">
        <f t="shared" si="66"/>
        <v>□■</v>
      </c>
      <c r="L97" s="189" t="str">
        <f t="shared" si="67"/>
        <v>■□</v>
      </c>
      <c r="M97" s="189" t="str">
        <f t="shared" si="68"/>
        <v>□■</v>
      </c>
      <c r="N97" s="194" t="str">
        <f t="shared" si="69"/>
        <v>■□</v>
      </c>
      <c r="O97" s="176" t="s">
        <v>51</v>
      </c>
      <c r="P97" s="6"/>
      <c r="Q97" s="245" t="s">
        <v>105</v>
      </c>
      <c r="R97" s="176" t="str">
        <f t="shared" si="59"/>
        <v>XT4LSI9</v>
      </c>
      <c r="S97" s="181">
        <v>9</v>
      </c>
      <c r="T97" s="211">
        <v>0</v>
      </c>
      <c r="U97" s="211">
        <v>1</v>
      </c>
      <c r="V97" s="211">
        <v>1</v>
      </c>
      <c r="W97" s="211">
        <v>1</v>
      </c>
      <c r="X97" s="193" t="str">
        <f t="shared" si="51"/>
        <v>■□</v>
      </c>
      <c r="Y97" s="189" t="str">
        <f t="shared" si="52"/>
        <v>□■</v>
      </c>
      <c r="Z97" s="189" t="str">
        <f t="shared" si="53"/>
        <v>□■</v>
      </c>
      <c r="AA97" s="194" t="str">
        <f t="shared" si="54"/>
        <v>□■</v>
      </c>
      <c r="AB97" s="6"/>
      <c r="AC97" s="7" t="s">
        <v>105</v>
      </c>
      <c r="AD97" s="176" t="str">
        <f t="shared" si="60"/>
        <v>XT4LSI9</v>
      </c>
      <c r="AE97" s="181">
        <v>9</v>
      </c>
      <c r="AF97" s="211">
        <v>0</v>
      </c>
      <c r="AG97" s="211">
        <v>1</v>
      </c>
      <c r="AH97" s="211">
        <v>1</v>
      </c>
      <c r="AI97" s="211">
        <v>1</v>
      </c>
      <c r="AJ97" s="193" t="str">
        <f t="shared" si="55"/>
        <v>■□</v>
      </c>
      <c r="AK97" s="189" t="str">
        <f t="shared" si="56"/>
        <v>□■</v>
      </c>
      <c r="AL97" s="189" t="str">
        <f t="shared" si="57"/>
        <v>□■</v>
      </c>
      <c r="AM97" s="194" t="str">
        <f t="shared" si="58"/>
        <v>□■</v>
      </c>
      <c r="AN97" s="6"/>
      <c r="AO97" s="6"/>
    </row>
    <row r="98" spans="2:41" ht="23" thickBot="1" x14ac:dyDescent="0.4">
      <c r="B98" s="3" t="s">
        <v>104</v>
      </c>
      <c r="C98" s="3" t="str">
        <f t="shared" si="61"/>
        <v>XT2LSI0.62</v>
      </c>
      <c r="D98" s="181">
        <v>0.62</v>
      </c>
      <c r="E98" s="211">
        <v>1</v>
      </c>
      <c r="F98" s="211">
        <v>1</v>
      </c>
      <c r="G98" s="211">
        <v>0</v>
      </c>
      <c r="H98" s="211">
        <v>1</v>
      </c>
      <c r="I98" s="211">
        <v>0</v>
      </c>
      <c r="J98" s="193" t="str">
        <f t="shared" si="70"/>
        <v>□■</v>
      </c>
      <c r="K98" s="189" t="str">
        <f t="shared" si="66"/>
        <v>□■</v>
      </c>
      <c r="L98" s="189" t="str">
        <f t="shared" si="67"/>
        <v>■□</v>
      </c>
      <c r="M98" s="189" t="str">
        <f t="shared" si="68"/>
        <v>□■</v>
      </c>
      <c r="N98" s="194" t="str">
        <f t="shared" si="69"/>
        <v>■□</v>
      </c>
      <c r="O98" s="176" t="s">
        <v>51</v>
      </c>
      <c r="P98" s="6"/>
      <c r="Q98" s="245" t="s">
        <v>105</v>
      </c>
      <c r="R98" s="176" t="str">
        <f t="shared" si="59"/>
        <v>XT4LSI10</v>
      </c>
      <c r="S98" s="182">
        <v>10</v>
      </c>
      <c r="T98" s="212">
        <v>1</v>
      </c>
      <c r="U98" s="212">
        <v>1</v>
      </c>
      <c r="V98" s="212">
        <v>1</v>
      </c>
      <c r="W98" s="212">
        <v>1</v>
      </c>
      <c r="X98" s="214" t="str">
        <f t="shared" si="51"/>
        <v>□■</v>
      </c>
      <c r="Y98" s="215" t="str">
        <f t="shared" si="52"/>
        <v>□■</v>
      </c>
      <c r="Z98" s="215" t="str">
        <f t="shared" si="53"/>
        <v>□■</v>
      </c>
      <c r="AA98" s="216" t="str">
        <f t="shared" si="54"/>
        <v>□■</v>
      </c>
      <c r="AB98" s="6"/>
      <c r="AC98" s="7" t="s">
        <v>105</v>
      </c>
      <c r="AD98" s="176" t="str">
        <f t="shared" si="60"/>
        <v>XT4LSI10</v>
      </c>
      <c r="AE98" s="182">
        <v>10</v>
      </c>
      <c r="AF98" s="212">
        <v>1</v>
      </c>
      <c r="AG98" s="212">
        <v>1</v>
      </c>
      <c r="AH98" s="212">
        <v>1</v>
      </c>
      <c r="AI98" s="212">
        <v>1</v>
      </c>
      <c r="AJ98" s="214" t="str">
        <f t="shared" si="55"/>
        <v>□■</v>
      </c>
      <c r="AK98" s="215" t="str">
        <f t="shared" si="56"/>
        <v>□■</v>
      </c>
      <c r="AL98" s="215" t="str">
        <f t="shared" si="57"/>
        <v>□■</v>
      </c>
      <c r="AM98" s="216" t="str">
        <f t="shared" si="58"/>
        <v>□■</v>
      </c>
      <c r="AN98" s="6"/>
      <c r="AO98" s="6"/>
    </row>
    <row r="99" spans="2:41" ht="22.5" x14ac:dyDescent="0.35">
      <c r="B99" s="3" t="s">
        <v>104</v>
      </c>
      <c r="C99" s="3" t="str">
        <f t="shared" si="61"/>
        <v>XT2LSI0.64</v>
      </c>
      <c r="D99" s="181">
        <v>0.64</v>
      </c>
      <c r="E99" s="211">
        <v>0</v>
      </c>
      <c r="F99" s="211">
        <v>0</v>
      </c>
      <c r="G99" s="211">
        <v>1</v>
      </c>
      <c r="H99" s="211">
        <v>1</v>
      </c>
      <c r="I99" s="211">
        <v>0</v>
      </c>
      <c r="J99" s="193" t="str">
        <f t="shared" si="70"/>
        <v>■□</v>
      </c>
      <c r="K99" s="189" t="str">
        <f t="shared" si="66"/>
        <v>■□</v>
      </c>
      <c r="L99" s="189" t="str">
        <f t="shared" si="67"/>
        <v>□■</v>
      </c>
      <c r="M99" s="189" t="str">
        <f t="shared" si="68"/>
        <v>□■</v>
      </c>
      <c r="N99" s="194" t="str">
        <f t="shared" si="69"/>
        <v>■□</v>
      </c>
      <c r="O99" s="176" t="s">
        <v>51</v>
      </c>
      <c r="P99" s="6"/>
      <c r="Q99" s="245" t="s">
        <v>106</v>
      </c>
      <c r="R99" s="176" t="str">
        <f t="shared" si="59"/>
        <v>XT5LSIOFF</v>
      </c>
      <c r="S99" s="180" t="s">
        <v>9</v>
      </c>
      <c r="T99" s="210">
        <v>0</v>
      </c>
      <c r="U99" s="210">
        <v>0</v>
      </c>
      <c r="V99" s="210">
        <v>0</v>
      </c>
      <c r="W99" s="210">
        <v>0</v>
      </c>
      <c r="X99" s="190" t="str">
        <f t="shared" si="51"/>
        <v>■□</v>
      </c>
      <c r="Y99" s="191" t="str">
        <f t="shared" si="52"/>
        <v>■□</v>
      </c>
      <c r="Z99" s="191" t="str">
        <f t="shared" si="53"/>
        <v>■□</v>
      </c>
      <c r="AA99" s="192" t="str">
        <f t="shared" si="54"/>
        <v>■□</v>
      </c>
      <c r="AB99" s="6"/>
      <c r="AC99" s="7" t="s">
        <v>106</v>
      </c>
      <c r="AD99" s="176" t="str">
        <f t="shared" si="60"/>
        <v>XT5LSIOFF</v>
      </c>
      <c r="AE99" s="180" t="s">
        <v>9</v>
      </c>
      <c r="AF99" s="210">
        <v>0</v>
      </c>
      <c r="AG99" s="210">
        <v>0</v>
      </c>
      <c r="AH99" s="210">
        <v>0</v>
      </c>
      <c r="AI99" s="210">
        <v>0</v>
      </c>
      <c r="AJ99" s="190" t="str">
        <f t="shared" si="55"/>
        <v>■□</v>
      </c>
      <c r="AK99" s="191" t="str">
        <f t="shared" si="56"/>
        <v>■□</v>
      </c>
      <c r="AL99" s="191" t="str">
        <f t="shared" si="57"/>
        <v>■□</v>
      </c>
      <c r="AM99" s="192" t="str">
        <f t="shared" si="58"/>
        <v>■□</v>
      </c>
      <c r="AN99" s="6"/>
      <c r="AO99" s="6"/>
    </row>
    <row r="100" spans="2:41" ht="22.5" x14ac:dyDescent="0.35">
      <c r="B100" s="3" t="s">
        <v>104</v>
      </c>
      <c r="C100" s="3" t="str">
        <f t="shared" si="61"/>
        <v>XT2LSI0.66</v>
      </c>
      <c r="D100" s="181">
        <v>0.66</v>
      </c>
      <c r="E100" s="211">
        <v>1</v>
      </c>
      <c r="F100" s="211">
        <v>0</v>
      </c>
      <c r="G100" s="211">
        <v>1</v>
      </c>
      <c r="H100" s="211">
        <v>1</v>
      </c>
      <c r="I100" s="211">
        <v>0</v>
      </c>
      <c r="J100" s="193" t="str">
        <f t="shared" si="70"/>
        <v>□■</v>
      </c>
      <c r="K100" s="189" t="str">
        <f t="shared" si="66"/>
        <v>■□</v>
      </c>
      <c r="L100" s="189" t="str">
        <f t="shared" si="67"/>
        <v>□■</v>
      </c>
      <c r="M100" s="189" t="str">
        <f t="shared" si="68"/>
        <v>□■</v>
      </c>
      <c r="N100" s="194" t="str">
        <f t="shared" si="69"/>
        <v>■□</v>
      </c>
      <c r="O100" s="176" t="s">
        <v>51</v>
      </c>
      <c r="P100" s="6"/>
      <c r="Q100" s="245" t="s">
        <v>106</v>
      </c>
      <c r="R100" s="176" t="str">
        <f t="shared" si="59"/>
        <v>XT5LSI1</v>
      </c>
      <c r="S100" s="181">
        <v>1</v>
      </c>
      <c r="T100" s="211">
        <v>1</v>
      </c>
      <c r="U100" s="211">
        <v>0</v>
      </c>
      <c r="V100" s="211">
        <v>0</v>
      </c>
      <c r="W100" s="211">
        <v>0</v>
      </c>
      <c r="X100" s="193" t="str">
        <f t="shared" si="51"/>
        <v>□■</v>
      </c>
      <c r="Y100" s="189" t="str">
        <f t="shared" si="52"/>
        <v>■□</v>
      </c>
      <c r="Z100" s="189" t="str">
        <f t="shared" si="53"/>
        <v>■□</v>
      </c>
      <c r="AA100" s="194" t="str">
        <f t="shared" si="54"/>
        <v>■□</v>
      </c>
      <c r="AB100" s="6"/>
      <c r="AC100" s="7" t="s">
        <v>106</v>
      </c>
      <c r="AD100" s="176" t="str">
        <f t="shared" si="60"/>
        <v>XT5LSI1</v>
      </c>
      <c r="AE100" s="181">
        <v>1</v>
      </c>
      <c r="AF100" s="211">
        <v>1</v>
      </c>
      <c r="AG100" s="211">
        <v>0</v>
      </c>
      <c r="AH100" s="211">
        <v>0</v>
      </c>
      <c r="AI100" s="211">
        <v>0</v>
      </c>
      <c r="AJ100" s="193" t="str">
        <f t="shared" si="55"/>
        <v>□■</v>
      </c>
      <c r="AK100" s="189" t="str">
        <f t="shared" si="56"/>
        <v>■□</v>
      </c>
      <c r="AL100" s="189" t="str">
        <f t="shared" si="57"/>
        <v>■□</v>
      </c>
      <c r="AM100" s="194" t="str">
        <f t="shared" si="58"/>
        <v>■□</v>
      </c>
      <c r="AN100" s="6"/>
      <c r="AO100" s="6"/>
    </row>
    <row r="101" spans="2:41" ht="22.5" x14ac:dyDescent="0.35">
      <c r="B101" s="3" t="s">
        <v>104</v>
      </c>
      <c r="C101" s="3" t="str">
        <f t="shared" si="61"/>
        <v>XT2LSI0.68</v>
      </c>
      <c r="D101" s="181">
        <v>0.68</v>
      </c>
      <c r="E101" s="211">
        <v>0</v>
      </c>
      <c r="F101" s="211">
        <v>1</v>
      </c>
      <c r="G101" s="211">
        <v>1</v>
      </c>
      <c r="H101" s="211">
        <v>1</v>
      </c>
      <c r="I101" s="211">
        <v>0</v>
      </c>
      <c r="J101" s="193" t="str">
        <f t="shared" si="70"/>
        <v>■□</v>
      </c>
      <c r="K101" s="189" t="str">
        <f t="shared" si="66"/>
        <v>□■</v>
      </c>
      <c r="L101" s="189" t="str">
        <f t="shared" si="67"/>
        <v>□■</v>
      </c>
      <c r="M101" s="189" t="str">
        <f t="shared" si="68"/>
        <v>□■</v>
      </c>
      <c r="N101" s="194" t="str">
        <f t="shared" si="69"/>
        <v>■□</v>
      </c>
      <c r="O101" s="176" t="s">
        <v>51</v>
      </c>
      <c r="P101" s="6"/>
      <c r="Q101" s="245" t="s">
        <v>106</v>
      </c>
      <c r="R101" s="176" t="str">
        <f t="shared" si="59"/>
        <v>XT5LSI1.5</v>
      </c>
      <c r="S101" s="181">
        <v>1.5</v>
      </c>
      <c r="T101" s="211">
        <v>0</v>
      </c>
      <c r="U101" s="211">
        <v>1</v>
      </c>
      <c r="V101" s="211">
        <v>0</v>
      </c>
      <c r="W101" s="211">
        <v>0</v>
      </c>
      <c r="X101" s="193" t="str">
        <f t="shared" si="51"/>
        <v>■□</v>
      </c>
      <c r="Y101" s="189" t="str">
        <f t="shared" si="52"/>
        <v>□■</v>
      </c>
      <c r="Z101" s="189" t="str">
        <f t="shared" si="53"/>
        <v>■□</v>
      </c>
      <c r="AA101" s="194" t="str">
        <f t="shared" si="54"/>
        <v>■□</v>
      </c>
      <c r="AB101" s="6"/>
      <c r="AC101" s="7" t="s">
        <v>106</v>
      </c>
      <c r="AD101" s="176" t="str">
        <f t="shared" si="60"/>
        <v>XT5LSI1.5</v>
      </c>
      <c r="AE101" s="181">
        <v>1.5</v>
      </c>
      <c r="AF101" s="211">
        <v>0</v>
      </c>
      <c r="AG101" s="211">
        <v>1</v>
      </c>
      <c r="AH101" s="211">
        <v>0</v>
      </c>
      <c r="AI101" s="211">
        <v>0</v>
      </c>
      <c r="AJ101" s="193" t="str">
        <f t="shared" si="55"/>
        <v>■□</v>
      </c>
      <c r="AK101" s="189" t="str">
        <f t="shared" si="56"/>
        <v>□■</v>
      </c>
      <c r="AL101" s="189" t="str">
        <f t="shared" si="57"/>
        <v>■□</v>
      </c>
      <c r="AM101" s="194" t="str">
        <f t="shared" si="58"/>
        <v>■□</v>
      </c>
      <c r="AN101" s="6"/>
      <c r="AO101" s="6"/>
    </row>
    <row r="102" spans="2:41" ht="22.5" x14ac:dyDescent="0.35">
      <c r="B102" s="3" t="s">
        <v>104</v>
      </c>
      <c r="C102" s="3" t="str">
        <f t="shared" si="61"/>
        <v>XT2LSI0.7</v>
      </c>
      <c r="D102" s="181">
        <v>0.70000000000000007</v>
      </c>
      <c r="E102" s="211">
        <v>1</v>
      </c>
      <c r="F102" s="211">
        <v>1</v>
      </c>
      <c r="G102" s="211">
        <v>1</v>
      </c>
      <c r="H102" s="211">
        <v>1</v>
      </c>
      <c r="I102" s="211">
        <v>0</v>
      </c>
      <c r="J102" s="193" t="str">
        <f t="shared" si="70"/>
        <v>□■</v>
      </c>
      <c r="K102" s="189" t="str">
        <f t="shared" si="66"/>
        <v>□■</v>
      </c>
      <c r="L102" s="189" t="str">
        <f t="shared" si="67"/>
        <v>□■</v>
      </c>
      <c r="M102" s="189" t="str">
        <f t="shared" si="68"/>
        <v>□■</v>
      </c>
      <c r="N102" s="194" t="str">
        <f t="shared" si="69"/>
        <v>■□</v>
      </c>
      <c r="O102" s="176" t="s">
        <v>51</v>
      </c>
      <c r="P102" s="6"/>
      <c r="Q102" s="245" t="s">
        <v>106</v>
      </c>
      <c r="R102" s="176" t="str">
        <f t="shared" si="59"/>
        <v>XT5LSI2</v>
      </c>
      <c r="S102" s="181">
        <v>2</v>
      </c>
      <c r="T102" s="211">
        <v>0</v>
      </c>
      <c r="U102" s="211">
        <v>0</v>
      </c>
      <c r="V102" s="211">
        <v>1</v>
      </c>
      <c r="W102" s="211">
        <v>0</v>
      </c>
      <c r="X102" s="193" t="str">
        <f t="shared" si="51"/>
        <v>■□</v>
      </c>
      <c r="Y102" s="189" t="str">
        <f t="shared" si="52"/>
        <v>■□</v>
      </c>
      <c r="Z102" s="189" t="str">
        <f t="shared" si="53"/>
        <v>□■</v>
      </c>
      <c r="AA102" s="194" t="str">
        <f t="shared" si="54"/>
        <v>■□</v>
      </c>
      <c r="AB102" s="6"/>
      <c r="AC102" s="7" t="s">
        <v>106</v>
      </c>
      <c r="AD102" s="176" t="str">
        <f t="shared" si="60"/>
        <v>XT5LSI2</v>
      </c>
      <c r="AE102" s="181">
        <v>2</v>
      </c>
      <c r="AF102" s="211">
        <v>0</v>
      </c>
      <c r="AG102" s="211">
        <v>0</v>
      </c>
      <c r="AH102" s="211">
        <v>1</v>
      </c>
      <c r="AI102" s="211">
        <v>0</v>
      </c>
      <c r="AJ102" s="193" t="str">
        <f t="shared" si="55"/>
        <v>■□</v>
      </c>
      <c r="AK102" s="189" t="str">
        <f t="shared" si="56"/>
        <v>■□</v>
      </c>
      <c r="AL102" s="189" t="str">
        <f t="shared" si="57"/>
        <v>□■</v>
      </c>
      <c r="AM102" s="194" t="str">
        <f t="shared" si="58"/>
        <v>■□</v>
      </c>
      <c r="AN102" s="6"/>
      <c r="AO102" s="6"/>
    </row>
    <row r="103" spans="2:41" ht="22.5" x14ac:dyDescent="0.35">
      <c r="B103" s="3" t="s">
        <v>104</v>
      </c>
      <c r="C103" s="3" t="str">
        <f t="shared" si="61"/>
        <v>XT2LSI0.72</v>
      </c>
      <c r="D103" s="181">
        <v>0.72</v>
      </c>
      <c r="E103" s="211">
        <v>0</v>
      </c>
      <c r="F103" s="211">
        <v>0</v>
      </c>
      <c r="G103" s="211">
        <v>0</v>
      </c>
      <c r="H103" s="211">
        <v>0</v>
      </c>
      <c r="I103" s="211">
        <v>1</v>
      </c>
      <c r="J103" s="193" t="str">
        <f t="shared" si="70"/>
        <v>■□</v>
      </c>
      <c r="K103" s="189" t="str">
        <f t="shared" si="66"/>
        <v>■□</v>
      </c>
      <c r="L103" s="189" t="str">
        <f t="shared" si="67"/>
        <v>■□</v>
      </c>
      <c r="M103" s="189" t="str">
        <f t="shared" si="68"/>
        <v>■□</v>
      </c>
      <c r="N103" s="194" t="str">
        <f t="shared" si="69"/>
        <v>□■</v>
      </c>
      <c r="O103" s="176" t="s">
        <v>51</v>
      </c>
      <c r="P103" s="6"/>
      <c r="Q103" s="245" t="s">
        <v>106</v>
      </c>
      <c r="R103" s="176" t="str">
        <f t="shared" si="59"/>
        <v>XT5LSI2.5</v>
      </c>
      <c r="S103" s="181">
        <v>2.5</v>
      </c>
      <c r="T103" s="211">
        <v>1</v>
      </c>
      <c r="U103" s="211">
        <v>1</v>
      </c>
      <c r="V103" s="211">
        <v>0</v>
      </c>
      <c r="W103" s="211">
        <v>0</v>
      </c>
      <c r="X103" s="193" t="str">
        <f t="shared" si="51"/>
        <v>□■</v>
      </c>
      <c r="Y103" s="189" t="str">
        <f t="shared" si="52"/>
        <v>□■</v>
      </c>
      <c r="Z103" s="189" t="str">
        <f t="shared" si="53"/>
        <v>■□</v>
      </c>
      <c r="AA103" s="194" t="str">
        <f t="shared" si="54"/>
        <v>■□</v>
      </c>
      <c r="AB103" s="6"/>
      <c r="AC103" s="7" t="s">
        <v>106</v>
      </c>
      <c r="AD103" s="176" t="str">
        <f t="shared" si="60"/>
        <v>XT5LSI2.5</v>
      </c>
      <c r="AE103" s="181">
        <v>2.5</v>
      </c>
      <c r="AF103" s="211">
        <v>1</v>
      </c>
      <c r="AG103" s="211">
        <v>1</v>
      </c>
      <c r="AH103" s="211">
        <v>0</v>
      </c>
      <c r="AI103" s="211">
        <v>0</v>
      </c>
      <c r="AJ103" s="193" t="str">
        <f t="shared" si="55"/>
        <v>□■</v>
      </c>
      <c r="AK103" s="189" t="str">
        <f t="shared" si="56"/>
        <v>□■</v>
      </c>
      <c r="AL103" s="189" t="str">
        <f t="shared" si="57"/>
        <v>■□</v>
      </c>
      <c r="AM103" s="194" t="str">
        <f t="shared" si="58"/>
        <v>■□</v>
      </c>
      <c r="AN103" s="6"/>
      <c r="AO103" s="6"/>
    </row>
    <row r="104" spans="2:41" ht="22.5" x14ac:dyDescent="0.35">
      <c r="B104" s="3" t="s">
        <v>104</v>
      </c>
      <c r="C104" s="3" t="str">
        <f t="shared" si="61"/>
        <v>XT2LSI0.74</v>
      </c>
      <c r="D104" s="181">
        <v>0.74</v>
      </c>
      <c r="E104" s="211">
        <v>1</v>
      </c>
      <c r="F104" s="211">
        <v>0</v>
      </c>
      <c r="G104" s="211">
        <v>0</v>
      </c>
      <c r="H104" s="211">
        <v>0</v>
      </c>
      <c r="I104" s="211">
        <v>1</v>
      </c>
      <c r="J104" s="193" t="str">
        <f t="shared" si="70"/>
        <v>□■</v>
      </c>
      <c r="K104" s="189" t="str">
        <f t="shared" si="66"/>
        <v>■□</v>
      </c>
      <c r="L104" s="189" t="str">
        <f t="shared" si="67"/>
        <v>■□</v>
      </c>
      <c r="M104" s="189" t="str">
        <f t="shared" si="68"/>
        <v>■□</v>
      </c>
      <c r="N104" s="194" t="str">
        <f t="shared" si="69"/>
        <v>□■</v>
      </c>
      <c r="O104" s="176" t="s">
        <v>51</v>
      </c>
      <c r="P104" s="6"/>
      <c r="Q104" s="245" t="s">
        <v>106</v>
      </c>
      <c r="R104" s="176" t="str">
        <f t="shared" si="59"/>
        <v>XT5LSI3</v>
      </c>
      <c r="S104" s="181">
        <v>3</v>
      </c>
      <c r="T104" s="211">
        <v>1</v>
      </c>
      <c r="U104" s="211">
        <v>0</v>
      </c>
      <c r="V104" s="211">
        <v>1</v>
      </c>
      <c r="W104" s="211">
        <v>0</v>
      </c>
      <c r="X104" s="193" t="str">
        <f t="shared" si="51"/>
        <v>□■</v>
      </c>
      <c r="Y104" s="189" t="str">
        <f t="shared" si="52"/>
        <v>■□</v>
      </c>
      <c r="Z104" s="189" t="str">
        <f t="shared" si="53"/>
        <v>□■</v>
      </c>
      <c r="AA104" s="194" t="str">
        <f t="shared" si="54"/>
        <v>■□</v>
      </c>
      <c r="AB104" s="6"/>
      <c r="AC104" s="7" t="s">
        <v>106</v>
      </c>
      <c r="AD104" s="176" t="str">
        <f t="shared" si="60"/>
        <v>XT5LSI3</v>
      </c>
      <c r="AE104" s="181">
        <v>3</v>
      </c>
      <c r="AF104" s="211">
        <v>1</v>
      </c>
      <c r="AG104" s="211">
        <v>0</v>
      </c>
      <c r="AH104" s="211">
        <v>1</v>
      </c>
      <c r="AI104" s="211">
        <v>0</v>
      </c>
      <c r="AJ104" s="193" t="str">
        <f t="shared" si="55"/>
        <v>□■</v>
      </c>
      <c r="AK104" s="189" t="str">
        <f t="shared" si="56"/>
        <v>■□</v>
      </c>
      <c r="AL104" s="189" t="str">
        <f t="shared" si="57"/>
        <v>□■</v>
      </c>
      <c r="AM104" s="194" t="str">
        <f t="shared" si="58"/>
        <v>■□</v>
      </c>
      <c r="AN104" s="6"/>
      <c r="AO104" s="6"/>
    </row>
    <row r="105" spans="2:41" ht="22.5" x14ac:dyDescent="0.35">
      <c r="B105" s="3" t="s">
        <v>104</v>
      </c>
      <c r="C105" s="3" t="str">
        <f t="shared" si="61"/>
        <v>XT2LSI0.76</v>
      </c>
      <c r="D105" s="181">
        <v>0.76</v>
      </c>
      <c r="E105" s="211">
        <v>0</v>
      </c>
      <c r="F105" s="211">
        <v>1</v>
      </c>
      <c r="G105" s="211">
        <v>0</v>
      </c>
      <c r="H105" s="211">
        <v>0</v>
      </c>
      <c r="I105" s="211">
        <v>1</v>
      </c>
      <c r="J105" s="193" t="str">
        <f t="shared" si="70"/>
        <v>■□</v>
      </c>
      <c r="K105" s="189" t="str">
        <f t="shared" si="66"/>
        <v>□■</v>
      </c>
      <c r="L105" s="189" t="str">
        <f t="shared" si="67"/>
        <v>■□</v>
      </c>
      <c r="M105" s="189" t="str">
        <f t="shared" si="68"/>
        <v>■□</v>
      </c>
      <c r="N105" s="194" t="str">
        <f t="shared" si="69"/>
        <v>□■</v>
      </c>
      <c r="O105" s="176" t="s">
        <v>51</v>
      </c>
      <c r="P105" s="6"/>
      <c r="Q105" s="245" t="s">
        <v>106</v>
      </c>
      <c r="R105" s="176" t="str">
        <f t="shared" si="59"/>
        <v>XT5LSI3.5</v>
      </c>
      <c r="S105" s="181">
        <v>3.5</v>
      </c>
      <c r="T105" s="211">
        <v>0</v>
      </c>
      <c r="U105" s="211">
        <v>1</v>
      </c>
      <c r="V105" s="211">
        <v>1</v>
      </c>
      <c r="W105" s="211">
        <v>0</v>
      </c>
      <c r="X105" s="193" t="str">
        <f t="shared" si="51"/>
        <v>■□</v>
      </c>
      <c r="Y105" s="189" t="str">
        <f t="shared" si="52"/>
        <v>□■</v>
      </c>
      <c r="Z105" s="189" t="str">
        <f t="shared" si="53"/>
        <v>□■</v>
      </c>
      <c r="AA105" s="194" t="str">
        <f t="shared" si="54"/>
        <v>■□</v>
      </c>
      <c r="AB105" s="6"/>
      <c r="AC105" s="7" t="s">
        <v>106</v>
      </c>
      <c r="AD105" s="176" t="str">
        <f t="shared" si="60"/>
        <v>XT5LSI3.5</v>
      </c>
      <c r="AE105" s="181">
        <v>3.5</v>
      </c>
      <c r="AF105" s="211">
        <v>0</v>
      </c>
      <c r="AG105" s="211">
        <v>1</v>
      </c>
      <c r="AH105" s="211">
        <v>1</v>
      </c>
      <c r="AI105" s="211">
        <v>0</v>
      </c>
      <c r="AJ105" s="193" t="str">
        <f t="shared" si="55"/>
        <v>■□</v>
      </c>
      <c r="AK105" s="189" t="str">
        <f t="shared" si="56"/>
        <v>□■</v>
      </c>
      <c r="AL105" s="189" t="str">
        <f t="shared" si="57"/>
        <v>□■</v>
      </c>
      <c r="AM105" s="194" t="str">
        <f t="shared" si="58"/>
        <v>■□</v>
      </c>
      <c r="AN105" s="6"/>
      <c r="AO105" s="6"/>
    </row>
    <row r="106" spans="2:41" ht="22.5" x14ac:dyDescent="0.35">
      <c r="B106" s="3" t="s">
        <v>104</v>
      </c>
      <c r="C106" s="3" t="str">
        <f t="shared" si="61"/>
        <v>XT2LSI0.78</v>
      </c>
      <c r="D106" s="181">
        <v>0.78</v>
      </c>
      <c r="E106" s="211">
        <v>1</v>
      </c>
      <c r="F106" s="211">
        <v>1</v>
      </c>
      <c r="G106" s="211">
        <v>0</v>
      </c>
      <c r="H106" s="211">
        <v>0</v>
      </c>
      <c r="I106" s="211">
        <v>1</v>
      </c>
      <c r="J106" s="193" t="str">
        <f t="shared" si="70"/>
        <v>□■</v>
      </c>
      <c r="K106" s="189" t="str">
        <f t="shared" si="66"/>
        <v>□■</v>
      </c>
      <c r="L106" s="189" t="str">
        <f t="shared" si="67"/>
        <v>■□</v>
      </c>
      <c r="M106" s="189" t="str">
        <f t="shared" si="68"/>
        <v>■□</v>
      </c>
      <c r="N106" s="194" t="str">
        <f t="shared" si="69"/>
        <v>□■</v>
      </c>
      <c r="O106" s="176" t="s">
        <v>51</v>
      </c>
      <c r="P106" s="6"/>
      <c r="Q106" s="245" t="s">
        <v>106</v>
      </c>
      <c r="R106" s="176" t="str">
        <f t="shared" si="59"/>
        <v>XT5LSI4.5</v>
      </c>
      <c r="S106" s="181">
        <v>4.5</v>
      </c>
      <c r="T106" s="211">
        <v>1</v>
      </c>
      <c r="U106" s="211">
        <v>1</v>
      </c>
      <c r="V106" s="211">
        <v>1</v>
      </c>
      <c r="W106" s="211">
        <v>0</v>
      </c>
      <c r="X106" s="193" t="str">
        <f t="shared" si="51"/>
        <v>□■</v>
      </c>
      <c r="Y106" s="189" t="str">
        <f t="shared" si="52"/>
        <v>□■</v>
      </c>
      <c r="Z106" s="189" t="str">
        <f t="shared" si="53"/>
        <v>□■</v>
      </c>
      <c r="AA106" s="194" t="str">
        <f t="shared" si="54"/>
        <v>■□</v>
      </c>
      <c r="AB106" s="6"/>
      <c r="AC106" s="7" t="s">
        <v>106</v>
      </c>
      <c r="AD106" s="176" t="str">
        <f t="shared" si="60"/>
        <v>XT5LSI4.5</v>
      </c>
      <c r="AE106" s="181">
        <v>4.5</v>
      </c>
      <c r="AF106" s="211">
        <v>1</v>
      </c>
      <c r="AG106" s="211">
        <v>1</v>
      </c>
      <c r="AH106" s="211">
        <v>1</v>
      </c>
      <c r="AI106" s="211">
        <v>0</v>
      </c>
      <c r="AJ106" s="193" t="str">
        <f t="shared" si="55"/>
        <v>□■</v>
      </c>
      <c r="AK106" s="189" t="str">
        <f t="shared" si="56"/>
        <v>□■</v>
      </c>
      <c r="AL106" s="189" t="str">
        <f t="shared" si="57"/>
        <v>□■</v>
      </c>
      <c r="AM106" s="194" t="str">
        <f t="shared" si="58"/>
        <v>■□</v>
      </c>
      <c r="AN106" s="6"/>
      <c r="AO106" s="6"/>
    </row>
    <row r="107" spans="2:41" ht="22.5" x14ac:dyDescent="0.35">
      <c r="B107" s="3" t="s">
        <v>104</v>
      </c>
      <c r="C107" s="3" t="str">
        <f t="shared" si="61"/>
        <v>XT2LSI0.8</v>
      </c>
      <c r="D107" s="181">
        <v>0.8</v>
      </c>
      <c r="E107" s="211">
        <v>0</v>
      </c>
      <c r="F107" s="211">
        <v>0</v>
      </c>
      <c r="G107" s="211">
        <v>1</v>
      </c>
      <c r="H107" s="211">
        <v>0</v>
      </c>
      <c r="I107" s="211">
        <v>1</v>
      </c>
      <c r="J107" s="193" t="str">
        <f t="shared" si="70"/>
        <v>■□</v>
      </c>
      <c r="K107" s="189" t="str">
        <f t="shared" si="66"/>
        <v>■□</v>
      </c>
      <c r="L107" s="189" t="str">
        <f t="shared" si="67"/>
        <v>□■</v>
      </c>
      <c r="M107" s="189" t="str">
        <f t="shared" si="68"/>
        <v>■□</v>
      </c>
      <c r="N107" s="194" t="str">
        <f t="shared" si="69"/>
        <v>□■</v>
      </c>
      <c r="O107" s="176" t="s">
        <v>51</v>
      </c>
      <c r="P107" s="6"/>
      <c r="Q107" s="245" t="s">
        <v>106</v>
      </c>
      <c r="R107" s="176" t="str">
        <f t="shared" si="59"/>
        <v>XT5LSI5.5</v>
      </c>
      <c r="S107" s="181">
        <v>5.5</v>
      </c>
      <c r="T107" s="211">
        <v>0</v>
      </c>
      <c r="U107" s="211">
        <v>0</v>
      </c>
      <c r="V107" s="211">
        <v>0</v>
      </c>
      <c r="W107" s="211">
        <v>1</v>
      </c>
      <c r="X107" s="193" t="str">
        <f t="shared" si="51"/>
        <v>■□</v>
      </c>
      <c r="Y107" s="189" t="str">
        <f t="shared" si="52"/>
        <v>■□</v>
      </c>
      <c r="Z107" s="189" t="str">
        <f t="shared" si="53"/>
        <v>■□</v>
      </c>
      <c r="AA107" s="194" t="str">
        <f t="shared" si="54"/>
        <v>□■</v>
      </c>
      <c r="AB107" s="6"/>
      <c r="AC107" s="7" t="s">
        <v>106</v>
      </c>
      <c r="AD107" s="176" t="str">
        <f t="shared" si="60"/>
        <v>XT5LSI5.5</v>
      </c>
      <c r="AE107" s="181">
        <v>5.5</v>
      </c>
      <c r="AF107" s="211">
        <v>0</v>
      </c>
      <c r="AG107" s="211">
        <v>0</v>
      </c>
      <c r="AH107" s="211">
        <v>0</v>
      </c>
      <c r="AI107" s="211">
        <v>1</v>
      </c>
      <c r="AJ107" s="193" t="str">
        <f t="shared" si="55"/>
        <v>■□</v>
      </c>
      <c r="AK107" s="189" t="str">
        <f t="shared" si="56"/>
        <v>■□</v>
      </c>
      <c r="AL107" s="189" t="str">
        <f t="shared" si="57"/>
        <v>■□</v>
      </c>
      <c r="AM107" s="194" t="str">
        <f t="shared" si="58"/>
        <v>□■</v>
      </c>
      <c r="AN107" s="6"/>
      <c r="AO107" s="6"/>
    </row>
    <row r="108" spans="2:41" ht="22.5" x14ac:dyDescent="0.35">
      <c r="B108" s="3" t="s">
        <v>104</v>
      </c>
      <c r="C108" s="3" t="str">
        <f t="shared" si="61"/>
        <v>XT2LSI0.82</v>
      </c>
      <c r="D108" s="181">
        <v>0.82000000000000006</v>
      </c>
      <c r="E108" s="211">
        <v>1</v>
      </c>
      <c r="F108" s="211">
        <v>0</v>
      </c>
      <c r="G108" s="211">
        <v>1</v>
      </c>
      <c r="H108" s="211">
        <v>0</v>
      </c>
      <c r="I108" s="211">
        <v>1</v>
      </c>
      <c r="J108" s="193" t="str">
        <f t="shared" si="70"/>
        <v>□■</v>
      </c>
      <c r="K108" s="189" t="str">
        <f t="shared" si="66"/>
        <v>■□</v>
      </c>
      <c r="L108" s="189" t="str">
        <f t="shared" si="67"/>
        <v>□■</v>
      </c>
      <c r="M108" s="189" t="str">
        <f t="shared" si="68"/>
        <v>■□</v>
      </c>
      <c r="N108" s="194" t="str">
        <f t="shared" si="69"/>
        <v>□■</v>
      </c>
      <c r="O108" s="176" t="s">
        <v>51</v>
      </c>
      <c r="P108" s="6"/>
      <c r="Q108" s="245" t="s">
        <v>106</v>
      </c>
      <c r="R108" s="176" t="str">
        <f t="shared" si="59"/>
        <v>XT5LSI6.5</v>
      </c>
      <c r="S108" s="181">
        <v>6.5</v>
      </c>
      <c r="T108" s="211">
        <v>1</v>
      </c>
      <c r="U108" s="211">
        <v>0</v>
      </c>
      <c r="V108" s="211">
        <v>0</v>
      </c>
      <c r="W108" s="211">
        <v>1</v>
      </c>
      <c r="X108" s="193" t="str">
        <f t="shared" si="51"/>
        <v>□■</v>
      </c>
      <c r="Y108" s="189" t="str">
        <f t="shared" si="52"/>
        <v>■□</v>
      </c>
      <c r="Z108" s="189" t="str">
        <f t="shared" si="53"/>
        <v>■□</v>
      </c>
      <c r="AA108" s="194" t="str">
        <f t="shared" si="54"/>
        <v>□■</v>
      </c>
      <c r="AB108" s="6"/>
      <c r="AC108" s="7" t="s">
        <v>106</v>
      </c>
      <c r="AD108" s="176" t="str">
        <f t="shared" si="60"/>
        <v>XT5LSI6.5</v>
      </c>
      <c r="AE108" s="181">
        <v>6.5</v>
      </c>
      <c r="AF108" s="211">
        <v>1</v>
      </c>
      <c r="AG108" s="211">
        <v>0</v>
      </c>
      <c r="AH108" s="211">
        <v>0</v>
      </c>
      <c r="AI108" s="211">
        <v>1</v>
      </c>
      <c r="AJ108" s="193" t="str">
        <f t="shared" si="55"/>
        <v>□■</v>
      </c>
      <c r="AK108" s="189" t="str">
        <f t="shared" si="56"/>
        <v>■□</v>
      </c>
      <c r="AL108" s="189" t="str">
        <f t="shared" si="57"/>
        <v>■□</v>
      </c>
      <c r="AM108" s="194" t="str">
        <f t="shared" si="58"/>
        <v>□■</v>
      </c>
      <c r="AN108" s="6"/>
      <c r="AO108" s="6"/>
    </row>
    <row r="109" spans="2:41" ht="22.5" x14ac:dyDescent="0.35">
      <c r="B109" s="3" t="s">
        <v>104</v>
      </c>
      <c r="C109" s="3" t="str">
        <f t="shared" si="61"/>
        <v>XT2LSI0.84</v>
      </c>
      <c r="D109" s="181">
        <v>0.84000000000000008</v>
      </c>
      <c r="E109" s="211">
        <v>0</v>
      </c>
      <c r="F109" s="211">
        <v>1</v>
      </c>
      <c r="G109" s="211">
        <v>1</v>
      </c>
      <c r="H109" s="211">
        <v>0</v>
      </c>
      <c r="I109" s="211">
        <v>1</v>
      </c>
      <c r="J109" s="193" t="str">
        <f t="shared" si="70"/>
        <v>■□</v>
      </c>
      <c r="K109" s="189" t="str">
        <f t="shared" si="66"/>
        <v>□■</v>
      </c>
      <c r="L109" s="189" t="str">
        <f t="shared" si="67"/>
        <v>□■</v>
      </c>
      <c r="M109" s="189" t="str">
        <f t="shared" si="68"/>
        <v>■□</v>
      </c>
      <c r="N109" s="194" t="str">
        <f t="shared" si="69"/>
        <v>□■</v>
      </c>
      <c r="O109" s="176" t="s">
        <v>51</v>
      </c>
      <c r="P109" s="6"/>
      <c r="Q109" s="245" t="s">
        <v>106</v>
      </c>
      <c r="R109" s="176" t="str">
        <f t="shared" si="59"/>
        <v>XT5LSI7</v>
      </c>
      <c r="S109" s="181">
        <v>7</v>
      </c>
      <c r="T109" s="211">
        <v>0</v>
      </c>
      <c r="U109" s="211">
        <v>1</v>
      </c>
      <c r="V109" s="211">
        <v>0</v>
      </c>
      <c r="W109" s="211">
        <v>1</v>
      </c>
      <c r="X109" s="193" t="str">
        <f t="shared" si="51"/>
        <v>■□</v>
      </c>
      <c r="Y109" s="189" t="str">
        <f t="shared" si="52"/>
        <v>□■</v>
      </c>
      <c r="Z109" s="189" t="str">
        <f t="shared" si="53"/>
        <v>■□</v>
      </c>
      <c r="AA109" s="194" t="str">
        <f t="shared" si="54"/>
        <v>□■</v>
      </c>
      <c r="AB109" s="6"/>
      <c r="AC109" s="7" t="s">
        <v>106</v>
      </c>
      <c r="AD109" s="176" t="str">
        <f t="shared" si="60"/>
        <v>XT5LSI7</v>
      </c>
      <c r="AE109" s="181">
        <v>7</v>
      </c>
      <c r="AF109" s="211">
        <v>0</v>
      </c>
      <c r="AG109" s="211">
        <v>1</v>
      </c>
      <c r="AH109" s="211">
        <v>0</v>
      </c>
      <c r="AI109" s="211">
        <v>1</v>
      </c>
      <c r="AJ109" s="193" t="str">
        <f t="shared" si="55"/>
        <v>■□</v>
      </c>
      <c r="AK109" s="189" t="str">
        <f t="shared" si="56"/>
        <v>□■</v>
      </c>
      <c r="AL109" s="189" t="str">
        <f t="shared" si="57"/>
        <v>■□</v>
      </c>
      <c r="AM109" s="194" t="str">
        <f t="shared" si="58"/>
        <v>□■</v>
      </c>
      <c r="AN109" s="6"/>
      <c r="AO109" s="6"/>
    </row>
    <row r="110" spans="2:41" ht="22.5" x14ac:dyDescent="0.35">
      <c r="B110" s="3" t="s">
        <v>104</v>
      </c>
      <c r="C110" s="3" t="str">
        <f t="shared" si="61"/>
        <v>XT2LSI0.86</v>
      </c>
      <c r="D110" s="181">
        <v>0.8600000000000001</v>
      </c>
      <c r="E110" s="211">
        <v>1</v>
      </c>
      <c r="F110" s="211">
        <v>1</v>
      </c>
      <c r="G110" s="211">
        <v>1</v>
      </c>
      <c r="H110" s="211">
        <v>0</v>
      </c>
      <c r="I110" s="211">
        <v>1</v>
      </c>
      <c r="J110" s="193" t="str">
        <f t="shared" si="70"/>
        <v>□■</v>
      </c>
      <c r="K110" s="189" t="str">
        <f t="shared" si="66"/>
        <v>□■</v>
      </c>
      <c r="L110" s="189" t="str">
        <f t="shared" si="67"/>
        <v>□■</v>
      </c>
      <c r="M110" s="189" t="str">
        <f t="shared" si="68"/>
        <v>■□</v>
      </c>
      <c r="N110" s="194" t="str">
        <f t="shared" si="69"/>
        <v>□■</v>
      </c>
      <c r="O110" s="176" t="s">
        <v>51</v>
      </c>
      <c r="P110" s="6"/>
      <c r="Q110" s="245" t="s">
        <v>106</v>
      </c>
      <c r="R110" s="176" t="str">
        <f t="shared" si="59"/>
        <v>XT5LSI7.5</v>
      </c>
      <c r="S110" s="181">
        <v>7.5</v>
      </c>
      <c r="T110" s="211">
        <v>0</v>
      </c>
      <c r="U110" s="211">
        <v>0</v>
      </c>
      <c r="V110" s="211">
        <v>1</v>
      </c>
      <c r="W110" s="211">
        <v>1</v>
      </c>
      <c r="X110" s="193" t="str">
        <f t="shared" si="51"/>
        <v>■□</v>
      </c>
      <c r="Y110" s="189" t="str">
        <f t="shared" si="52"/>
        <v>■□</v>
      </c>
      <c r="Z110" s="189" t="str">
        <f t="shared" si="53"/>
        <v>□■</v>
      </c>
      <c r="AA110" s="194" t="str">
        <f t="shared" si="54"/>
        <v>□■</v>
      </c>
      <c r="AB110" s="6"/>
      <c r="AC110" s="7" t="s">
        <v>106</v>
      </c>
      <c r="AD110" s="176" t="str">
        <f t="shared" si="60"/>
        <v>XT5LSI7.5</v>
      </c>
      <c r="AE110" s="181">
        <v>7.5</v>
      </c>
      <c r="AF110" s="211">
        <v>0</v>
      </c>
      <c r="AG110" s="211">
        <v>0</v>
      </c>
      <c r="AH110" s="211">
        <v>1</v>
      </c>
      <c r="AI110" s="211">
        <v>1</v>
      </c>
      <c r="AJ110" s="193" t="str">
        <f t="shared" si="55"/>
        <v>■□</v>
      </c>
      <c r="AK110" s="189" t="str">
        <f t="shared" si="56"/>
        <v>■□</v>
      </c>
      <c r="AL110" s="189" t="str">
        <f t="shared" si="57"/>
        <v>□■</v>
      </c>
      <c r="AM110" s="194" t="str">
        <f t="shared" si="58"/>
        <v>□■</v>
      </c>
      <c r="AN110" s="6"/>
      <c r="AO110" s="6"/>
    </row>
    <row r="111" spans="2:41" ht="22.5" x14ac:dyDescent="0.35">
      <c r="B111" s="3" t="s">
        <v>104</v>
      </c>
      <c r="C111" s="3" t="str">
        <f t="shared" si="61"/>
        <v>XT2LSI0.88</v>
      </c>
      <c r="D111" s="181">
        <v>0.88000000000000012</v>
      </c>
      <c r="E111" s="211">
        <v>0</v>
      </c>
      <c r="F111" s="211">
        <v>0</v>
      </c>
      <c r="G111" s="211">
        <v>0</v>
      </c>
      <c r="H111" s="211">
        <v>1</v>
      </c>
      <c r="I111" s="211">
        <v>1</v>
      </c>
      <c r="J111" s="193" t="str">
        <f t="shared" si="70"/>
        <v>■□</v>
      </c>
      <c r="K111" s="189" t="str">
        <f t="shared" si="66"/>
        <v>■□</v>
      </c>
      <c r="L111" s="189" t="str">
        <f t="shared" si="67"/>
        <v>■□</v>
      </c>
      <c r="M111" s="189" t="str">
        <f t="shared" si="68"/>
        <v>□■</v>
      </c>
      <c r="N111" s="194" t="str">
        <f t="shared" si="69"/>
        <v>□■</v>
      </c>
      <c r="O111" s="176" t="s">
        <v>51</v>
      </c>
      <c r="P111" s="6"/>
      <c r="Q111" s="245" t="s">
        <v>106</v>
      </c>
      <c r="R111" s="176" t="str">
        <f t="shared" si="59"/>
        <v>XT5LSI8</v>
      </c>
      <c r="S111" s="181">
        <v>8</v>
      </c>
      <c r="T111" s="211">
        <v>1</v>
      </c>
      <c r="U111" s="211">
        <v>1</v>
      </c>
      <c r="V111" s="211">
        <v>0</v>
      </c>
      <c r="W111" s="211">
        <v>1</v>
      </c>
      <c r="X111" s="193" t="str">
        <f t="shared" si="51"/>
        <v>□■</v>
      </c>
      <c r="Y111" s="189" t="str">
        <f t="shared" si="52"/>
        <v>□■</v>
      </c>
      <c r="Z111" s="189" t="str">
        <f t="shared" si="53"/>
        <v>■□</v>
      </c>
      <c r="AA111" s="194" t="str">
        <f t="shared" si="54"/>
        <v>□■</v>
      </c>
      <c r="AB111" s="6"/>
      <c r="AC111" s="7" t="s">
        <v>106</v>
      </c>
      <c r="AD111" s="176" t="str">
        <f t="shared" si="60"/>
        <v>XT5LSI8</v>
      </c>
      <c r="AE111" s="181">
        <v>8</v>
      </c>
      <c r="AF111" s="211">
        <v>1</v>
      </c>
      <c r="AG111" s="211">
        <v>1</v>
      </c>
      <c r="AH111" s="211">
        <v>0</v>
      </c>
      <c r="AI111" s="211">
        <v>1</v>
      </c>
      <c r="AJ111" s="193" t="str">
        <f t="shared" si="55"/>
        <v>□■</v>
      </c>
      <c r="AK111" s="189" t="str">
        <f t="shared" si="56"/>
        <v>□■</v>
      </c>
      <c r="AL111" s="189" t="str">
        <f t="shared" si="57"/>
        <v>■□</v>
      </c>
      <c r="AM111" s="194" t="str">
        <f t="shared" si="58"/>
        <v>□■</v>
      </c>
      <c r="AN111" s="6"/>
      <c r="AO111" s="6"/>
    </row>
    <row r="112" spans="2:41" ht="22.5" x14ac:dyDescent="0.35">
      <c r="B112" s="3" t="s">
        <v>104</v>
      </c>
      <c r="C112" s="3" t="str">
        <f t="shared" si="61"/>
        <v>XT2LSI0.9</v>
      </c>
      <c r="D112" s="181">
        <v>0.90000000000000013</v>
      </c>
      <c r="E112" s="211">
        <v>1</v>
      </c>
      <c r="F112" s="211">
        <v>0</v>
      </c>
      <c r="G112" s="211">
        <v>0</v>
      </c>
      <c r="H112" s="211">
        <v>1</v>
      </c>
      <c r="I112" s="211">
        <v>1</v>
      </c>
      <c r="J112" s="193" t="str">
        <f t="shared" si="70"/>
        <v>□■</v>
      </c>
      <c r="K112" s="189" t="str">
        <f t="shared" si="66"/>
        <v>■□</v>
      </c>
      <c r="L112" s="189" t="str">
        <f t="shared" si="67"/>
        <v>■□</v>
      </c>
      <c r="M112" s="189" t="str">
        <f t="shared" si="68"/>
        <v>□■</v>
      </c>
      <c r="N112" s="194" t="str">
        <f t="shared" si="69"/>
        <v>□■</v>
      </c>
      <c r="O112" s="176" t="s">
        <v>51</v>
      </c>
      <c r="P112" s="6"/>
      <c r="Q112" s="245" t="s">
        <v>106</v>
      </c>
      <c r="R112" s="176" t="str">
        <f t="shared" si="59"/>
        <v>XT5LSI8.5</v>
      </c>
      <c r="S112" s="181">
        <v>8.5</v>
      </c>
      <c r="T112" s="211">
        <v>1</v>
      </c>
      <c r="U112" s="211">
        <v>0</v>
      </c>
      <c r="V112" s="211">
        <v>1</v>
      </c>
      <c r="W112" s="211">
        <v>1</v>
      </c>
      <c r="X112" s="193" t="str">
        <f t="shared" si="51"/>
        <v>□■</v>
      </c>
      <c r="Y112" s="189" t="str">
        <f t="shared" si="52"/>
        <v>■□</v>
      </c>
      <c r="Z112" s="189" t="str">
        <f t="shared" si="53"/>
        <v>□■</v>
      </c>
      <c r="AA112" s="194" t="str">
        <f t="shared" si="54"/>
        <v>□■</v>
      </c>
      <c r="AB112" s="6"/>
      <c r="AC112" s="7" t="s">
        <v>106</v>
      </c>
      <c r="AD112" s="176" t="str">
        <f t="shared" si="60"/>
        <v>XT5LSI8.5</v>
      </c>
      <c r="AE112" s="181">
        <v>8.5</v>
      </c>
      <c r="AF112" s="211">
        <v>1</v>
      </c>
      <c r="AG112" s="211">
        <v>0</v>
      </c>
      <c r="AH112" s="211">
        <v>1</v>
      </c>
      <c r="AI112" s="211">
        <v>1</v>
      </c>
      <c r="AJ112" s="193" t="str">
        <f t="shared" si="55"/>
        <v>□■</v>
      </c>
      <c r="AK112" s="189" t="str">
        <f t="shared" si="56"/>
        <v>■□</v>
      </c>
      <c r="AL112" s="189" t="str">
        <f t="shared" si="57"/>
        <v>□■</v>
      </c>
      <c r="AM112" s="194" t="str">
        <f t="shared" si="58"/>
        <v>□■</v>
      </c>
      <c r="AN112" s="6"/>
      <c r="AO112" s="6"/>
    </row>
    <row r="113" spans="2:41" ht="22.5" x14ac:dyDescent="0.35">
      <c r="B113" s="3" t="s">
        <v>104</v>
      </c>
      <c r="C113" s="3" t="str">
        <f t="shared" si="61"/>
        <v>XT2LSI0.92</v>
      </c>
      <c r="D113" s="181">
        <v>0.91999999999999993</v>
      </c>
      <c r="E113" s="211">
        <v>0</v>
      </c>
      <c r="F113" s="211">
        <v>1</v>
      </c>
      <c r="G113" s="211">
        <v>0</v>
      </c>
      <c r="H113" s="211">
        <v>1</v>
      </c>
      <c r="I113" s="211">
        <v>1</v>
      </c>
      <c r="J113" s="193" t="str">
        <f t="shared" si="70"/>
        <v>■□</v>
      </c>
      <c r="K113" s="189" t="str">
        <f t="shared" si="66"/>
        <v>□■</v>
      </c>
      <c r="L113" s="189" t="str">
        <f t="shared" si="67"/>
        <v>■□</v>
      </c>
      <c r="M113" s="189" t="str">
        <f t="shared" si="68"/>
        <v>□■</v>
      </c>
      <c r="N113" s="194" t="str">
        <f t="shared" si="69"/>
        <v>□■</v>
      </c>
      <c r="O113" s="176" t="s">
        <v>51</v>
      </c>
      <c r="P113" s="6"/>
      <c r="Q113" s="245" t="s">
        <v>106</v>
      </c>
      <c r="R113" s="176" t="str">
        <f t="shared" si="59"/>
        <v>XT5LSI9</v>
      </c>
      <c r="S113" s="181">
        <v>9</v>
      </c>
      <c r="T113" s="211">
        <v>0</v>
      </c>
      <c r="U113" s="211">
        <v>1</v>
      </c>
      <c r="V113" s="211">
        <v>1</v>
      </c>
      <c r="W113" s="211">
        <v>1</v>
      </c>
      <c r="X113" s="193" t="str">
        <f t="shared" si="51"/>
        <v>■□</v>
      </c>
      <c r="Y113" s="189" t="str">
        <f t="shared" si="52"/>
        <v>□■</v>
      </c>
      <c r="Z113" s="189" t="str">
        <f t="shared" si="53"/>
        <v>□■</v>
      </c>
      <c r="AA113" s="194" t="str">
        <f t="shared" si="54"/>
        <v>□■</v>
      </c>
      <c r="AB113" s="6"/>
      <c r="AC113" s="7" t="s">
        <v>106</v>
      </c>
      <c r="AD113" s="176" t="str">
        <f t="shared" si="60"/>
        <v>XT5LSI9</v>
      </c>
      <c r="AE113" s="181">
        <v>9</v>
      </c>
      <c r="AF113" s="211">
        <v>0</v>
      </c>
      <c r="AG113" s="211">
        <v>1</v>
      </c>
      <c r="AH113" s="211">
        <v>1</v>
      </c>
      <c r="AI113" s="211">
        <v>1</v>
      </c>
      <c r="AJ113" s="193" t="str">
        <f t="shared" si="55"/>
        <v>■□</v>
      </c>
      <c r="AK113" s="189" t="str">
        <f t="shared" si="56"/>
        <v>□■</v>
      </c>
      <c r="AL113" s="189" t="str">
        <f t="shared" si="57"/>
        <v>□■</v>
      </c>
      <c r="AM113" s="194" t="str">
        <f t="shared" si="58"/>
        <v>□■</v>
      </c>
      <c r="AN113" s="6"/>
      <c r="AO113" s="6"/>
    </row>
    <row r="114" spans="2:41" ht="23" thickBot="1" x14ac:dyDescent="0.4">
      <c r="B114" s="3" t="s">
        <v>104</v>
      </c>
      <c r="C114" s="3" t="str">
        <f t="shared" si="61"/>
        <v>XT2LSI0.94</v>
      </c>
      <c r="D114" s="181">
        <v>0.94</v>
      </c>
      <c r="E114" s="211">
        <v>1</v>
      </c>
      <c r="F114" s="211">
        <v>1</v>
      </c>
      <c r="G114" s="211">
        <v>0</v>
      </c>
      <c r="H114" s="211">
        <v>1</v>
      </c>
      <c r="I114" s="211">
        <v>1</v>
      </c>
      <c r="J114" s="193" t="str">
        <f t="shared" si="70"/>
        <v>□■</v>
      </c>
      <c r="K114" s="189" t="str">
        <f t="shared" si="66"/>
        <v>□■</v>
      </c>
      <c r="L114" s="189" t="str">
        <f t="shared" si="67"/>
        <v>■□</v>
      </c>
      <c r="M114" s="189" t="str">
        <f t="shared" si="68"/>
        <v>□■</v>
      </c>
      <c r="N114" s="194" t="str">
        <f t="shared" si="69"/>
        <v>□■</v>
      </c>
      <c r="O114" s="176" t="s">
        <v>51</v>
      </c>
      <c r="P114" s="6"/>
      <c r="Q114" s="245" t="s">
        <v>106</v>
      </c>
      <c r="R114" s="176" t="str">
        <f t="shared" si="59"/>
        <v>XT5LSI10</v>
      </c>
      <c r="S114" s="182">
        <v>10</v>
      </c>
      <c r="T114" s="212">
        <v>1</v>
      </c>
      <c r="U114" s="212">
        <v>1</v>
      </c>
      <c r="V114" s="212">
        <v>1</v>
      </c>
      <c r="W114" s="212">
        <v>1</v>
      </c>
      <c r="X114" s="214" t="str">
        <f t="shared" si="51"/>
        <v>□■</v>
      </c>
      <c r="Y114" s="215" t="str">
        <f t="shared" si="52"/>
        <v>□■</v>
      </c>
      <c r="Z114" s="215" t="str">
        <f t="shared" si="53"/>
        <v>□■</v>
      </c>
      <c r="AA114" s="216" t="str">
        <f t="shared" si="54"/>
        <v>□■</v>
      </c>
      <c r="AB114" s="6"/>
      <c r="AC114" s="7" t="s">
        <v>106</v>
      </c>
      <c r="AD114" s="176" t="str">
        <f t="shared" si="60"/>
        <v>XT5LSI10</v>
      </c>
      <c r="AE114" s="182">
        <v>10</v>
      </c>
      <c r="AF114" s="212">
        <v>1</v>
      </c>
      <c r="AG114" s="212">
        <v>1</v>
      </c>
      <c r="AH114" s="212">
        <v>1</v>
      </c>
      <c r="AI114" s="212">
        <v>1</v>
      </c>
      <c r="AJ114" s="214" t="str">
        <f t="shared" si="55"/>
        <v>□■</v>
      </c>
      <c r="AK114" s="215" t="str">
        <f t="shared" si="56"/>
        <v>□■</v>
      </c>
      <c r="AL114" s="215" t="str">
        <f t="shared" si="57"/>
        <v>□■</v>
      </c>
      <c r="AM114" s="216" t="str">
        <f t="shared" si="58"/>
        <v>□■</v>
      </c>
      <c r="AN114" s="6"/>
      <c r="AO114" s="6"/>
    </row>
    <row r="115" spans="2:41" ht="22.5" x14ac:dyDescent="0.35">
      <c r="B115" s="3" t="s">
        <v>104</v>
      </c>
      <c r="C115" s="3" t="str">
        <f t="shared" si="61"/>
        <v>XT2LSI0.96</v>
      </c>
      <c r="D115" s="181">
        <v>0.96</v>
      </c>
      <c r="E115" s="211">
        <v>0</v>
      </c>
      <c r="F115" s="211">
        <v>0</v>
      </c>
      <c r="G115" s="211">
        <v>1</v>
      </c>
      <c r="H115" s="211">
        <v>1</v>
      </c>
      <c r="I115" s="211">
        <v>1</v>
      </c>
      <c r="J115" s="193" t="str">
        <f t="shared" si="70"/>
        <v>■□</v>
      </c>
      <c r="K115" s="189" t="str">
        <f t="shared" si="66"/>
        <v>■□</v>
      </c>
      <c r="L115" s="189" t="str">
        <f t="shared" si="67"/>
        <v>□■</v>
      </c>
      <c r="M115" s="189" t="str">
        <f t="shared" si="68"/>
        <v>□■</v>
      </c>
      <c r="N115" s="194" t="str">
        <f t="shared" si="69"/>
        <v>□■</v>
      </c>
      <c r="O115" s="176" t="s">
        <v>51</v>
      </c>
      <c r="P115" s="6"/>
      <c r="Q115" s="245" t="s">
        <v>107</v>
      </c>
      <c r="R115" s="176" t="str">
        <f t="shared" si="59"/>
        <v>XT6LSIOFF</v>
      </c>
      <c r="S115" s="180" t="s">
        <v>9</v>
      </c>
      <c r="T115" s="210">
        <v>0</v>
      </c>
      <c r="U115" s="210">
        <v>0</v>
      </c>
      <c r="V115" s="210">
        <v>0</v>
      </c>
      <c r="W115" s="210">
        <v>0</v>
      </c>
      <c r="X115" s="190" t="str">
        <f t="shared" ref="X115:X178" si="71">IF(T115=0,"■□",IF(T115=1,"□■","□□"))</f>
        <v>■□</v>
      </c>
      <c r="Y115" s="191" t="str">
        <f t="shared" ref="Y115:Y178" si="72">IF(U115=0,"■□",IF(U115=1,"□■","□□"))</f>
        <v>■□</v>
      </c>
      <c r="Z115" s="191" t="str">
        <f t="shared" ref="Z115:Z178" si="73">IF(V115=0,"■□",IF(V115=1,"□■","□□"))</f>
        <v>■□</v>
      </c>
      <c r="AA115" s="192" t="str">
        <f t="shared" ref="AA115:AA178" si="74">IF(W115=0,"■□",IF(W115=1,"□■","□□"))</f>
        <v>■□</v>
      </c>
      <c r="AB115" s="6"/>
      <c r="AC115" s="7" t="s">
        <v>107</v>
      </c>
      <c r="AD115" s="176" t="str">
        <f t="shared" si="60"/>
        <v>XT6LSIOFF</v>
      </c>
      <c r="AE115" s="180" t="s">
        <v>9</v>
      </c>
      <c r="AF115" s="210">
        <v>0</v>
      </c>
      <c r="AG115" s="210">
        <v>0</v>
      </c>
      <c r="AH115" s="210">
        <v>0</v>
      </c>
      <c r="AI115" s="210">
        <v>0</v>
      </c>
      <c r="AJ115" s="190" t="str">
        <f t="shared" ref="AJ115:AJ178" si="75">IF(AF115=0,"■□",IF(AF115=1,"□■","□□"))</f>
        <v>■□</v>
      </c>
      <c r="AK115" s="191" t="str">
        <f t="shared" ref="AK115:AK178" si="76">IF(AG115=0,"■□",IF(AG115=1,"□■","□□"))</f>
        <v>■□</v>
      </c>
      <c r="AL115" s="191" t="str">
        <f t="shared" ref="AL115:AL178" si="77">IF(AH115=0,"■□",IF(AH115=1,"□■","□□"))</f>
        <v>■□</v>
      </c>
      <c r="AM115" s="192" t="str">
        <f t="shared" ref="AM115:AM178" si="78">IF(AI115=0,"■□",IF(AI115=1,"□■","□□"))</f>
        <v>■□</v>
      </c>
      <c r="AN115" s="6"/>
      <c r="AO115" s="6"/>
    </row>
    <row r="116" spans="2:41" ht="22.5" x14ac:dyDescent="0.35">
      <c r="B116" s="3" t="s">
        <v>104</v>
      </c>
      <c r="C116" s="3" t="str">
        <f t="shared" si="61"/>
        <v>XT2LSI0.98</v>
      </c>
      <c r="D116" s="181">
        <v>0.98</v>
      </c>
      <c r="E116" s="211">
        <v>1</v>
      </c>
      <c r="F116" s="211">
        <v>0</v>
      </c>
      <c r="G116" s="211">
        <v>1</v>
      </c>
      <c r="H116" s="211">
        <v>1</v>
      </c>
      <c r="I116" s="211">
        <v>1</v>
      </c>
      <c r="J116" s="193" t="str">
        <f t="shared" si="70"/>
        <v>□■</v>
      </c>
      <c r="K116" s="189" t="str">
        <f t="shared" si="66"/>
        <v>■□</v>
      </c>
      <c r="L116" s="189" t="str">
        <f t="shared" si="67"/>
        <v>□■</v>
      </c>
      <c r="M116" s="189" t="str">
        <f t="shared" si="68"/>
        <v>□■</v>
      </c>
      <c r="N116" s="194" t="str">
        <f t="shared" si="69"/>
        <v>□■</v>
      </c>
      <c r="O116" s="176" t="s">
        <v>51</v>
      </c>
      <c r="P116" s="6"/>
      <c r="Q116" s="245" t="s">
        <v>107</v>
      </c>
      <c r="R116" s="176" t="str">
        <f t="shared" si="59"/>
        <v>XT6LSI1</v>
      </c>
      <c r="S116" s="181">
        <v>1</v>
      </c>
      <c r="T116" s="211">
        <v>1</v>
      </c>
      <c r="U116" s="211">
        <v>0</v>
      </c>
      <c r="V116" s="211">
        <v>0</v>
      </c>
      <c r="W116" s="211">
        <v>0</v>
      </c>
      <c r="X116" s="193" t="str">
        <f t="shared" si="71"/>
        <v>□■</v>
      </c>
      <c r="Y116" s="189" t="str">
        <f t="shared" si="72"/>
        <v>■□</v>
      </c>
      <c r="Z116" s="189" t="str">
        <f t="shared" si="73"/>
        <v>■□</v>
      </c>
      <c r="AA116" s="194" t="str">
        <f t="shared" si="74"/>
        <v>■□</v>
      </c>
      <c r="AB116" s="6"/>
      <c r="AC116" s="7" t="s">
        <v>107</v>
      </c>
      <c r="AD116" s="176" t="str">
        <f t="shared" si="60"/>
        <v>XT6LSI1</v>
      </c>
      <c r="AE116" s="181">
        <v>1</v>
      </c>
      <c r="AF116" s="211">
        <v>1</v>
      </c>
      <c r="AG116" s="211">
        <v>0</v>
      </c>
      <c r="AH116" s="211">
        <v>0</v>
      </c>
      <c r="AI116" s="211">
        <v>0</v>
      </c>
      <c r="AJ116" s="193" t="str">
        <f t="shared" si="75"/>
        <v>□■</v>
      </c>
      <c r="AK116" s="189" t="str">
        <f t="shared" si="76"/>
        <v>■□</v>
      </c>
      <c r="AL116" s="189" t="str">
        <f t="shared" si="77"/>
        <v>■□</v>
      </c>
      <c r="AM116" s="194" t="str">
        <f t="shared" si="78"/>
        <v>■□</v>
      </c>
      <c r="AN116" s="6"/>
      <c r="AO116" s="6"/>
    </row>
    <row r="117" spans="2:41" ht="23" thickBot="1" x14ac:dyDescent="0.4">
      <c r="B117" s="3" t="s">
        <v>104</v>
      </c>
      <c r="C117" s="3" t="str">
        <f t="shared" si="61"/>
        <v>XT2LSI1</v>
      </c>
      <c r="D117" s="182">
        <v>1</v>
      </c>
      <c r="E117" s="212" t="s">
        <v>36</v>
      </c>
      <c r="F117" s="212">
        <v>1</v>
      </c>
      <c r="G117" s="212">
        <v>1</v>
      </c>
      <c r="H117" s="212">
        <v>1</v>
      </c>
      <c r="I117" s="212">
        <v>1</v>
      </c>
      <c r="J117" s="214" t="str">
        <f t="shared" si="70"/>
        <v>□□</v>
      </c>
      <c r="K117" s="215" t="str">
        <f t="shared" si="66"/>
        <v>□■</v>
      </c>
      <c r="L117" s="215" t="str">
        <f t="shared" si="67"/>
        <v>□■</v>
      </c>
      <c r="M117" s="215" t="str">
        <f t="shared" si="68"/>
        <v>□■</v>
      </c>
      <c r="N117" s="216" t="str">
        <f t="shared" si="69"/>
        <v>□■</v>
      </c>
      <c r="O117" s="176" t="s">
        <v>51</v>
      </c>
      <c r="P117" s="6"/>
      <c r="Q117" s="245" t="s">
        <v>107</v>
      </c>
      <c r="R117" s="176" t="str">
        <f t="shared" si="59"/>
        <v>XT6LSI1.5</v>
      </c>
      <c r="S117" s="181">
        <v>1.5</v>
      </c>
      <c r="T117" s="211">
        <v>0</v>
      </c>
      <c r="U117" s="211">
        <v>1</v>
      </c>
      <c r="V117" s="211">
        <v>0</v>
      </c>
      <c r="W117" s="211">
        <v>0</v>
      </c>
      <c r="X117" s="193" t="str">
        <f t="shared" si="71"/>
        <v>■□</v>
      </c>
      <c r="Y117" s="189" t="str">
        <f t="shared" si="72"/>
        <v>□■</v>
      </c>
      <c r="Z117" s="189" t="str">
        <f t="shared" si="73"/>
        <v>■□</v>
      </c>
      <c r="AA117" s="194" t="str">
        <f t="shared" si="74"/>
        <v>■□</v>
      </c>
      <c r="AB117" s="6"/>
      <c r="AC117" s="7" t="s">
        <v>107</v>
      </c>
      <c r="AD117" s="176" t="str">
        <f t="shared" si="60"/>
        <v>XT6LSI1.5</v>
      </c>
      <c r="AE117" s="181">
        <v>1.5</v>
      </c>
      <c r="AF117" s="211">
        <v>0</v>
      </c>
      <c r="AG117" s="211">
        <v>1</v>
      </c>
      <c r="AH117" s="211">
        <v>0</v>
      </c>
      <c r="AI117" s="211">
        <v>0</v>
      </c>
      <c r="AJ117" s="193" t="str">
        <f t="shared" si="75"/>
        <v>■□</v>
      </c>
      <c r="AK117" s="189" t="str">
        <f t="shared" si="76"/>
        <v>□■</v>
      </c>
      <c r="AL117" s="189" t="str">
        <f t="shared" si="77"/>
        <v>■□</v>
      </c>
      <c r="AM117" s="194" t="str">
        <f t="shared" si="78"/>
        <v>■□</v>
      </c>
      <c r="AN117" s="6"/>
      <c r="AO117" s="6"/>
    </row>
    <row r="118" spans="2:41" ht="22.5" x14ac:dyDescent="0.35">
      <c r="B118" s="3" t="s">
        <v>105</v>
      </c>
      <c r="C118" s="3" t="str">
        <f t="shared" si="61"/>
        <v>XT4LSI0.4</v>
      </c>
      <c r="D118" s="180">
        <v>0.4</v>
      </c>
      <c r="E118" s="210">
        <v>0</v>
      </c>
      <c r="F118" s="210">
        <v>0</v>
      </c>
      <c r="G118" s="210">
        <v>0</v>
      </c>
      <c r="H118" s="210">
        <v>0</v>
      </c>
      <c r="I118" s="210">
        <v>0</v>
      </c>
      <c r="J118" s="190" t="str">
        <f>IF(E118=0,"■□",IF(E118=1,"□■","□□"))</f>
        <v>■□</v>
      </c>
      <c r="K118" s="191" t="str">
        <f t="shared" ref="K118:K148" si="79">IF(F118=0,"■□",IF(F118=1,"□■","□□"))</f>
        <v>■□</v>
      </c>
      <c r="L118" s="191" t="str">
        <f t="shared" ref="L118:L148" si="80">IF(G118=0,"■□",IF(G118=1,"□■","□□"))</f>
        <v>■□</v>
      </c>
      <c r="M118" s="191" t="str">
        <f t="shared" ref="M118:M148" si="81">IF(H118=0,"■□",IF(H118=1,"□■","□□"))</f>
        <v>■□</v>
      </c>
      <c r="N118" s="192" t="str">
        <f t="shared" ref="N118:N148" si="82">IF(I118=0,"■□",IF(I118=1,"□■","□□"))</f>
        <v>■□</v>
      </c>
      <c r="O118" s="176" t="s">
        <v>51</v>
      </c>
      <c r="P118" s="6"/>
      <c r="Q118" s="245" t="s">
        <v>107</v>
      </c>
      <c r="R118" s="176" t="str">
        <f t="shared" si="59"/>
        <v>XT6LSI2</v>
      </c>
      <c r="S118" s="181">
        <v>2</v>
      </c>
      <c r="T118" s="211">
        <v>0</v>
      </c>
      <c r="U118" s="211">
        <v>0</v>
      </c>
      <c r="V118" s="211">
        <v>1</v>
      </c>
      <c r="W118" s="211">
        <v>0</v>
      </c>
      <c r="X118" s="193" t="str">
        <f t="shared" si="71"/>
        <v>■□</v>
      </c>
      <c r="Y118" s="189" t="str">
        <f t="shared" si="72"/>
        <v>■□</v>
      </c>
      <c r="Z118" s="189" t="str">
        <f t="shared" si="73"/>
        <v>□■</v>
      </c>
      <c r="AA118" s="194" t="str">
        <f t="shared" si="74"/>
        <v>■□</v>
      </c>
      <c r="AB118" s="6"/>
      <c r="AC118" s="7" t="s">
        <v>107</v>
      </c>
      <c r="AD118" s="176" t="str">
        <f t="shared" si="60"/>
        <v>XT6LSI2</v>
      </c>
      <c r="AE118" s="181">
        <v>2</v>
      </c>
      <c r="AF118" s="211">
        <v>0</v>
      </c>
      <c r="AG118" s="211">
        <v>0</v>
      </c>
      <c r="AH118" s="211">
        <v>1</v>
      </c>
      <c r="AI118" s="211">
        <v>0</v>
      </c>
      <c r="AJ118" s="193" t="str">
        <f t="shared" si="75"/>
        <v>■□</v>
      </c>
      <c r="AK118" s="189" t="str">
        <f t="shared" si="76"/>
        <v>■□</v>
      </c>
      <c r="AL118" s="189" t="str">
        <f t="shared" si="77"/>
        <v>□■</v>
      </c>
      <c r="AM118" s="194" t="str">
        <f t="shared" si="78"/>
        <v>■□</v>
      </c>
      <c r="AN118" s="6"/>
      <c r="AO118" s="6"/>
    </row>
    <row r="119" spans="2:41" ht="22.5" x14ac:dyDescent="0.35">
      <c r="B119" s="3" t="s">
        <v>105</v>
      </c>
      <c r="C119" s="3" t="str">
        <f t="shared" si="61"/>
        <v>XT4LSI0.42</v>
      </c>
      <c r="D119" s="181">
        <v>0.42000000000000004</v>
      </c>
      <c r="E119" s="211">
        <v>1</v>
      </c>
      <c r="F119" s="211">
        <v>0</v>
      </c>
      <c r="G119" s="211">
        <v>0</v>
      </c>
      <c r="H119" s="211">
        <v>0</v>
      </c>
      <c r="I119" s="211">
        <v>0</v>
      </c>
      <c r="J119" s="193" t="str">
        <f t="shared" ref="J119:J148" si="83">IF(E119=0,"■□",IF(E119=1,"□■","□□"))</f>
        <v>□■</v>
      </c>
      <c r="K119" s="189" t="str">
        <f t="shared" si="79"/>
        <v>■□</v>
      </c>
      <c r="L119" s="189" t="str">
        <f t="shared" si="80"/>
        <v>■□</v>
      </c>
      <c r="M119" s="189" t="str">
        <f t="shared" si="81"/>
        <v>■□</v>
      </c>
      <c r="N119" s="194" t="str">
        <f t="shared" si="82"/>
        <v>■□</v>
      </c>
      <c r="O119" s="176" t="s">
        <v>51</v>
      </c>
      <c r="P119" s="6"/>
      <c r="Q119" s="245" t="s">
        <v>107</v>
      </c>
      <c r="R119" s="176" t="str">
        <f t="shared" si="59"/>
        <v>XT6LSI2.5</v>
      </c>
      <c r="S119" s="181">
        <v>2.5</v>
      </c>
      <c r="T119" s="211">
        <v>1</v>
      </c>
      <c r="U119" s="211">
        <v>1</v>
      </c>
      <c r="V119" s="211">
        <v>0</v>
      </c>
      <c r="W119" s="211">
        <v>0</v>
      </c>
      <c r="X119" s="193" t="str">
        <f t="shared" si="71"/>
        <v>□■</v>
      </c>
      <c r="Y119" s="189" t="str">
        <f t="shared" si="72"/>
        <v>□■</v>
      </c>
      <c r="Z119" s="189" t="str">
        <f t="shared" si="73"/>
        <v>■□</v>
      </c>
      <c r="AA119" s="194" t="str">
        <f t="shared" si="74"/>
        <v>■□</v>
      </c>
      <c r="AB119" s="6"/>
      <c r="AC119" s="7" t="s">
        <v>107</v>
      </c>
      <c r="AD119" s="176" t="str">
        <f t="shared" si="60"/>
        <v>XT6LSI2.5</v>
      </c>
      <c r="AE119" s="181">
        <v>2.5</v>
      </c>
      <c r="AF119" s="211">
        <v>1</v>
      </c>
      <c r="AG119" s="211">
        <v>1</v>
      </c>
      <c r="AH119" s="211">
        <v>0</v>
      </c>
      <c r="AI119" s="211">
        <v>0</v>
      </c>
      <c r="AJ119" s="193" t="str">
        <f t="shared" si="75"/>
        <v>□■</v>
      </c>
      <c r="AK119" s="189" t="str">
        <f t="shared" si="76"/>
        <v>□■</v>
      </c>
      <c r="AL119" s="189" t="str">
        <f t="shared" si="77"/>
        <v>■□</v>
      </c>
      <c r="AM119" s="194" t="str">
        <f t="shared" si="78"/>
        <v>■□</v>
      </c>
      <c r="AN119" s="6"/>
      <c r="AO119" s="6"/>
    </row>
    <row r="120" spans="2:41" ht="22.5" x14ac:dyDescent="0.35">
      <c r="B120" s="3" t="s">
        <v>105</v>
      </c>
      <c r="C120" s="3" t="str">
        <f t="shared" si="61"/>
        <v>XT4LSI0.44</v>
      </c>
      <c r="D120" s="181">
        <v>0.44</v>
      </c>
      <c r="E120" s="211">
        <v>0</v>
      </c>
      <c r="F120" s="211">
        <v>1</v>
      </c>
      <c r="G120" s="211">
        <v>0</v>
      </c>
      <c r="H120" s="211">
        <v>0</v>
      </c>
      <c r="I120" s="211">
        <v>0</v>
      </c>
      <c r="J120" s="193" t="str">
        <f t="shared" si="83"/>
        <v>■□</v>
      </c>
      <c r="K120" s="189" t="str">
        <f t="shared" si="79"/>
        <v>□■</v>
      </c>
      <c r="L120" s="189" t="str">
        <f t="shared" si="80"/>
        <v>■□</v>
      </c>
      <c r="M120" s="189" t="str">
        <f t="shared" si="81"/>
        <v>■□</v>
      </c>
      <c r="N120" s="194" t="str">
        <f t="shared" si="82"/>
        <v>■□</v>
      </c>
      <c r="O120" s="176" t="s">
        <v>51</v>
      </c>
      <c r="P120" s="6"/>
      <c r="Q120" s="245" t="s">
        <v>107</v>
      </c>
      <c r="R120" s="176" t="str">
        <f t="shared" si="59"/>
        <v>XT6LSI3</v>
      </c>
      <c r="S120" s="181">
        <v>3</v>
      </c>
      <c r="T120" s="211">
        <v>1</v>
      </c>
      <c r="U120" s="211">
        <v>0</v>
      </c>
      <c r="V120" s="211">
        <v>1</v>
      </c>
      <c r="W120" s="211">
        <v>0</v>
      </c>
      <c r="X120" s="193" t="str">
        <f t="shared" si="71"/>
        <v>□■</v>
      </c>
      <c r="Y120" s="189" t="str">
        <f t="shared" si="72"/>
        <v>■□</v>
      </c>
      <c r="Z120" s="189" t="str">
        <f t="shared" si="73"/>
        <v>□■</v>
      </c>
      <c r="AA120" s="194" t="str">
        <f t="shared" si="74"/>
        <v>■□</v>
      </c>
      <c r="AB120" s="6"/>
      <c r="AC120" s="7" t="s">
        <v>107</v>
      </c>
      <c r="AD120" s="176" t="str">
        <f t="shared" si="60"/>
        <v>XT6LSI3</v>
      </c>
      <c r="AE120" s="181">
        <v>3</v>
      </c>
      <c r="AF120" s="211">
        <v>1</v>
      </c>
      <c r="AG120" s="211">
        <v>0</v>
      </c>
      <c r="AH120" s="211">
        <v>1</v>
      </c>
      <c r="AI120" s="211">
        <v>0</v>
      </c>
      <c r="AJ120" s="193" t="str">
        <f t="shared" si="75"/>
        <v>□■</v>
      </c>
      <c r="AK120" s="189" t="str">
        <f t="shared" si="76"/>
        <v>■□</v>
      </c>
      <c r="AL120" s="189" t="str">
        <f t="shared" si="77"/>
        <v>□■</v>
      </c>
      <c r="AM120" s="194" t="str">
        <f t="shared" si="78"/>
        <v>■□</v>
      </c>
      <c r="AN120" s="6"/>
      <c r="AO120" s="6"/>
    </row>
    <row r="121" spans="2:41" ht="22.5" x14ac:dyDescent="0.35">
      <c r="B121" s="3" t="s">
        <v>105</v>
      </c>
      <c r="C121" s="3" t="str">
        <f t="shared" si="61"/>
        <v>XT4LSI0.46</v>
      </c>
      <c r="D121" s="181">
        <v>0.46</v>
      </c>
      <c r="E121" s="211">
        <v>1</v>
      </c>
      <c r="F121" s="211">
        <v>1</v>
      </c>
      <c r="G121" s="211">
        <v>0</v>
      </c>
      <c r="H121" s="211">
        <v>0</v>
      </c>
      <c r="I121" s="211">
        <v>0</v>
      </c>
      <c r="J121" s="193" t="str">
        <f t="shared" si="83"/>
        <v>□■</v>
      </c>
      <c r="K121" s="189" t="str">
        <f t="shared" si="79"/>
        <v>□■</v>
      </c>
      <c r="L121" s="189" t="str">
        <f t="shared" si="80"/>
        <v>■□</v>
      </c>
      <c r="M121" s="189" t="str">
        <f t="shared" si="81"/>
        <v>■□</v>
      </c>
      <c r="N121" s="194" t="str">
        <f t="shared" si="82"/>
        <v>■□</v>
      </c>
      <c r="O121" s="176" t="s">
        <v>51</v>
      </c>
      <c r="P121" s="6"/>
      <c r="Q121" s="245" t="s">
        <v>107</v>
      </c>
      <c r="R121" s="176" t="str">
        <f t="shared" si="59"/>
        <v>XT6LSI3.5</v>
      </c>
      <c r="S121" s="181">
        <v>3.5</v>
      </c>
      <c r="T121" s="211">
        <v>0</v>
      </c>
      <c r="U121" s="211">
        <v>1</v>
      </c>
      <c r="V121" s="211">
        <v>1</v>
      </c>
      <c r="W121" s="211">
        <v>0</v>
      </c>
      <c r="X121" s="193" t="str">
        <f t="shared" si="71"/>
        <v>■□</v>
      </c>
      <c r="Y121" s="189" t="str">
        <f t="shared" si="72"/>
        <v>□■</v>
      </c>
      <c r="Z121" s="189" t="str">
        <f t="shared" si="73"/>
        <v>□■</v>
      </c>
      <c r="AA121" s="194" t="str">
        <f t="shared" si="74"/>
        <v>■□</v>
      </c>
      <c r="AB121" s="6"/>
      <c r="AC121" s="7" t="s">
        <v>107</v>
      </c>
      <c r="AD121" s="176" t="str">
        <f t="shared" si="60"/>
        <v>XT6LSI3.5</v>
      </c>
      <c r="AE121" s="181">
        <v>3.5</v>
      </c>
      <c r="AF121" s="211">
        <v>0</v>
      </c>
      <c r="AG121" s="211">
        <v>1</v>
      </c>
      <c r="AH121" s="211">
        <v>1</v>
      </c>
      <c r="AI121" s="211">
        <v>0</v>
      </c>
      <c r="AJ121" s="193" t="str">
        <f t="shared" si="75"/>
        <v>■□</v>
      </c>
      <c r="AK121" s="189" t="str">
        <f t="shared" si="76"/>
        <v>□■</v>
      </c>
      <c r="AL121" s="189" t="str">
        <f t="shared" si="77"/>
        <v>□■</v>
      </c>
      <c r="AM121" s="194" t="str">
        <f t="shared" si="78"/>
        <v>■□</v>
      </c>
      <c r="AN121" s="6"/>
      <c r="AO121" s="6"/>
    </row>
    <row r="122" spans="2:41" ht="22.5" x14ac:dyDescent="0.35">
      <c r="B122" s="3" t="s">
        <v>105</v>
      </c>
      <c r="C122" s="3" t="str">
        <f t="shared" si="61"/>
        <v>XT4LSI0.48</v>
      </c>
      <c r="D122" s="181">
        <v>0.48000000000000004</v>
      </c>
      <c r="E122" s="211">
        <v>0</v>
      </c>
      <c r="F122" s="211">
        <v>0</v>
      </c>
      <c r="G122" s="211">
        <v>1</v>
      </c>
      <c r="H122" s="211">
        <v>0</v>
      </c>
      <c r="I122" s="211">
        <v>0</v>
      </c>
      <c r="J122" s="193" t="str">
        <f t="shared" si="83"/>
        <v>■□</v>
      </c>
      <c r="K122" s="189" t="str">
        <f t="shared" si="79"/>
        <v>■□</v>
      </c>
      <c r="L122" s="189" t="str">
        <f t="shared" si="80"/>
        <v>□■</v>
      </c>
      <c r="M122" s="189" t="str">
        <f t="shared" si="81"/>
        <v>■□</v>
      </c>
      <c r="N122" s="194" t="str">
        <f t="shared" si="82"/>
        <v>■□</v>
      </c>
      <c r="O122" s="176" t="s">
        <v>51</v>
      </c>
      <c r="P122" s="6"/>
      <c r="Q122" s="245" t="s">
        <v>107</v>
      </c>
      <c r="R122" s="176" t="str">
        <f t="shared" si="59"/>
        <v>XT6LSI4.5</v>
      </c>
      <c r="S122" s="181">
        <v>4.5</v>
      </c>
      <c r="T122" s="211">
        <v>1</v>
      </c>
      <c r="U122" s="211">
        <v>1</v>
      </c>
      <c r="V122" s="211">
        <v>1</v>
      </c>
      <c r="W122" s="211">
        <v>0</v>
      </c>
      <c r="X122" s="193" t="str">
        <f t="shared" si="71"/>
        <v>□■</v>
      </c>
      <c r="Y122" s="189" t="str">
        <f t="shared" si="72"/>
        <v>□■</v>
      </c>
      <c r="Z122" s="189" t="str">
        <f t="shared" si="73"/>
        <v>□■</v>
      </c>
      <c r="AA122" s="194" t="str">
        <f t="shared" si="74"/>
        <v>■□</v>
      </c>
      <c r="AB122" s="6"/>
      <c r="AC122" s="7" t="s">
        <v>107</v>
      </c>
      <c r="AD122" s="176" t="str">
        <f t="shared" si="60"/>
        <v>XT6LSI4.5</v>
      </c>
      <c r="AE122" s="181">
        <v>4.5</v>
      </c>
      <c r="AF122" s="211">
        <v>1</v>
      </c>
      <c r="AG122" s="211">
        <v>1</v>
      </c>
      <c r="AH122" s="211">
        <v>1</v>
      </c>
      <c r="AI122" s="211">
        <v>0</v>
      </c>
      <c r="AJ122" s="193" t="str">
        <f t="shared" si="75"/>
        <v>□■</v>
      </c>
      <c r="AK122" s="189" t="str">
        <f t="shared" si="76"/>
        <v>□■</v>
      </c>
      <c r="AL122" s="189" t="str">
        <f t="shared" si="77"/>
        <v>□■</v>
      </c>
      <c r="AM122" s="194" t="str">
        <f t="shared" si="78"/>
        <v>■□</v>
      </c>
      <c r="AN122" s="6"/>
      <c r="AO122" s="6"/>
    </row>
    <row r="123" spans="2:41" ht="22.5" x14ac:dyDescent="0.35">
      <c r="B123" s="3" t="s">
        <v>105</v>
      </c>
      <c r="C123" s="3" t="str">
        <f t="shared" si="61"/>
        <v>XT4LSI0.5</v>
      </c>
      <c r="D123" s="181">
        <v>0.5</v>
      </c>
      <c r="E123" s="211">
        <v>1</v>
      </c>
      <c r="F123" s="211">
        <v>0</v>
      </c>
      <c r="G123" s="211">
        <v>1</v>
      </c>
      <c r="H123" s="211">
        <v>0</v>
      </c>
      <c r="I123" s="211">
        <v>0</v>
      </c>
      <c r="J123" s="193" t="str">
        <f t="shared" si="83"/>
        <v>□■</v>
      </c>
      <c r="K123" s="189" t="str">
        <f t="shared" si="79"/>
        <v>■□</v>
      </c>
      <c r="L123" s="189" t="str">
        <f t="shared" si="80"/>
        <v>□■</v>
      </c>
      <c r="M123" s="189" t="str">
        <f t="shared" si="81"/>
        <v>■□</v>
      </c>
      <c r="N123" s="194" t="str">
        <f t="shared" si="82"/>
        <v>■□</v>
      </c>
      <c r="O123" s="176" t="s">
        <v>51</v>
      </c>
      <c r="P123" s="6"/>
      <c r="Q123" s="245" t="s">
        <v>107</v>
      </c>
      <c r="R123" s="176" t="str">
        <f t="shared" si="59"/>
        <v>XT6LSI5.5</v>
      </c>
      <c r="S123" s="181">
        <v>5.5</v>
      </c>
      <c r="T123" s="211">
        <v>0</v>
      </c>
      <c r="U123" s="211">
        <v>0</v>
      </c>
      <c r="V123" s="211">
        <v>0</v>
      </c>
      <c r="W123" s="211">
        <v>1</v>
      </c>
      <c r="X123" s="193" t="str">
        <f t="shared" si="71"/>
        <v>■□</v>
      </c>
      <c r="Y123" s="189" t="str">
        <f t="shared" si="72"/>
        <v>■□</v>
      </c>
      <c r="Z123" s="189" t="str">
        <f t="shared" si="73"/>
        <v>■□</v>
      </c>
      <c r="AA123" s="194" t="str">
        <f t="shared" si="74"/>
        <v>□■</v>
      </c>
      <c r="AB123" s="6"/>
      <c r="AC123" s="7" t="s">
        <v>107</v>
      </c>
      <c r="AD123" s="176" t="str">
        <f t="shared" si="60"/>
        <v>XT6LSI5.5</v>
      </c>
      <c r="AE123" s="181">
        <v>5.5</v>
      </c>
      <c r="AF123" s="211">
        <v>0</v>
      </c>
      <c r="AG123" s="211">
        <v>0</v>
      </c>
      <c r="AH123" s="211">
        <v>0</v>
      </c>
      <c r="AI123" s="211">
        <v>1</v>
      </c>
      <c r="AJ123" s="193" t="str">
        <f t="shared" si="75"/>
        <v>■□</v>
      </c>
      <c r="AK123" s="189" t="str">
        <f t="shared" si="76"/>
        <v>■□</v>
      </c>
      <c r="AL123" s="189" t="str">
        <f t="shared" si="77"/>
        <v>■□</v>
      </c>
      <c r="AM123" s="194" t="str">
        <f t="shared" si="78"/>
        <v>□■</v>
      </c>
      <c r="AN123" s="6"/>
      <c r="AO123" s="6"/>
    </row>
    <row r="124" spans="2:41" ht="22.5" x14ac:dyDescent="0.35">
      <c r="B124" s="3" t="s">
        <v>105</v>
      </c>
      <c r="C124" s="3" t="str">
        <f t="shared" si="61"/>
        <v>XT4LSI0.52</v>
      </c>
      <c r="D124" s="181">
        <v>0.52</v>
      </c>
      <c r="E124" s="211">
        <v>0</v>
      </c>
      <c r="F124" s="211">
        <v>1</v>
      </c>
      <c r="G124" s="211">
        <v>1</v>
      </c>
      <c r="H124" s="211">
        <v>0</v>
      </c>
      <c r="I124" s="211">
        <v>0</v>
      </c>
      <c r="J124" s="193" t="str">
        <f t="shared" si="83"/>
        <v>■□</v>
      </c>
      <c r="K124" s="189" t="str">
        <f t="shared" si="79"/>
        <v>□■</v>
      </c>
      <c r="L124" s="189" t="str">
        <f t="shared" si="80"/>
        <v>□■</v>
      </c>
      <c r="M124" s="189" t="str">
        <f t="shared" si="81"/>
        <v>■□</v>
      </c>
      <c r="N124" s="194" t="str">
        <f t="shared" si="82"/>
        <v>■□</v>
      </c>
      <c r="O124" s="176" t="s">
        <v>51</v>
      </c>
      <c r="P124" s="6"/>
      <c r="Q124" s="245" t="s">
        <v>107</v>
      </c>
      <c r="R124" s="176" t="str">
        <f t="shared" si="59"/>
        <v>XT6LSI6.5</v>
      </c>
      <c r="S124" s="181">
        <v>6.5</v>
      </c>
      <c r="T124" s="211">
        <v>1</v>
      </c>
      <c r="U124" s="211">
        <v>0</v>
      </c>
      <c r="V124" s="211">
        <v>0</v>
      </c>
      <c r="W124" s="211">
        <v>1</v>
      </c>
      <c r="X124" s="193" t="str">
        <f t="shared" si="71"/>
        <v>□■</v>
      </c>
      <c r="Y124" s="189" t="str">
        <f t="shared" si="72"/>
        <v>■□</v>
      </c>
      <c r="Z124" s="189" t="str">
        <f t="shared" si="73"/>
        <v>■□</v>
      </c>
      <c r="AA124" s="194" t="str">
        <f t="shared" si="74"/>
        <v>□■</v>
      </c>
      <c r="AB124" s="6"/>
      <c r="AC124" s="7" t="s">
        <v>107</v>
      </c>
      <c r="AD124" s="176" t="str">
        <f t="shared" si="60"/>
        <v>XT6LSI6.5</v>
      </c>
      <c r="AE124" s="181">
        <v>6.5</v>
      </c>
      <c r="AF124" s="211">
        <v>1</v>
      </c>
      <c r="AG124" s="211">
        <v>0</v>
      </c>
      <c r="AH124" s="211">
        <v>0</v>
      </c>
      <c r="AI124" s="211">
        <v>1</v>
      </c>
      <c r="AJ124" s="193" t="str">
        <f t="shared" si="75"/>
        <v>□■</v>
      </c>
      <c r="AK124" s="189" t="str">
        <f t="shared" si="76"/>
        <v>■□</v>
      </c>
      <c r="AL124" s="189" t="str">
        <f t="shared" si="77"/>
        <v>■□</v>
      </c>
      <c r="AM124" s="194" t="str">
        <f t="shared" si="78"/>
        <v>□■</v>
      </c>
      <c r="AN124" s="6"/>
      <c r="AO124" s="6"/>
    </row>
    <row r="125" spans="2:41" ht="22.5" x14ac:dyDescent="0.35">
      <c r="B125" s="3" t="s">
        <v>105</v>
      </c>
      <c r="C125" s="3" t="str">
        <f t="shared" si="61"/>
        <v>XT4LSI0.54</v>
      </c>
      <c r="D125" s="181">
        <v>0.54</v>
      </c>
      <c r="E125" s="211">
        <v>1</v>
      </c>
      <c r="F125" s="211">
        <v>1</v>
      </c>
      <c r="G125" s="211">
        <v>1</v>
      </c>
      <c r="H125" s="211">
        <v>0</v>
      </c>
      <c r="I125" s="211">
        <v>0</v>
      </c>
      <c r="J125" s="193" t="str">
        <f t="shared" si="83"/>
        <v>□■</v>
      </c>
      <c r="K125" s="189" t="str">
        <f t="shared" si="79"/>
        <v>□■</v>
      </c>
      <c r="L125" s="189" t="str">
        <f t="shared" si="80"/>
        <v>□■</v>
      </c>
      <c r="M125" s="189" t="str">
        <f t="shared" si="81"/>
        <v>■□</v>
      </c>
      <c r="N125" s="194" t="str">
        <f t="shared" si="82"/>
        <v>■□</v>
      </c>
      <c r="O125" s="176" t="s">
        <v>51</v>
      </c>
      <c r="P125" s="6"/>
      <c r="Q125" s="245" t="s">
        <v>107</v>
      </c>
      <c r="R125" s="176" t="str">
        <f t="shared" si="59"/>
        <v>XT6LSI7</v>
      </c>
      <c r="S125" s="181">
        <v>7</v>
      </c>
      <c r="T125" s="211">
        <v>0</v>
      </c>
      <c r="U125" s="211">
        <v>1</v>
      </c>
      <c r="V125" s="211">
        <v>0</v>
      </c>
      <c r="W125" s="211">
        <v>1</v>
      </c>
      <c r="X125" s="193" t="str">
        <f t="shared" si="71"/>
        <v>■□</v>
      </c>
      <c r="Y125" s="189" t="str">
        <f t="shared" si="72"/>
        <v>□■</v>
      </c>
      <c r="Z125" s="189" t="str">
        <f t="shared" si="73"/>
        <v>■□</v>
      </c>
      <c r="AA125" s="194" t="str">
        <f t="shared" si="74"/>
        <v>□■</v>
      </c>
      <c r="AB125" s="6"/>
      <c r="AC125" s="7" t="s">
        <v>107</v>
      </c>
      <c r="AD125" s="176" t="str">
        <f t="shared" si="60"/>
        <v>XT6LSI7</v>
      </c>
      <c r="AE125" s="181">
        <v>7</v>
      </c>
      <c r="AF125" s="211">
        <v>0</v>
      </c>
      <c r="AG125" s="211">
        <v>1</v>
      </c>
      <c r="AH125" s="211">
        <v>0</v>
      </c>
      <c r="AI125" s="211">
        <v>1</v>
      </c>
      <c r="AJ125" s="193" t="str">
        <f t="shared" si="75"/>
        <v>■□</v>
      </c>
      <c r="AK125" s="189" t="str">
        <f t="shared" si="76"/>
        <v>□■</v>
      </c>
      <c r="AL125" s="189" t="str">
        <f t="shared" si="77"/>
        <v>■□</v>
      </c>
      <c r="AM125" s="194" t="str">
        <f t="shared" si="78"/>
        <v>□■</v>
      </c>
      <c r="AN125" s="6"/>
      <c r="AO125" s="6"/>
    </row>
    <row r="126" spans="2:41" ht="22.5" x14ac:dyDescent="0.35">
      <c r="B126" s="3" t="s">
        <v>105</v>
      </c>
      <c r="C126" s="3" t="str">
        <f t="shared" si="61"/>
        <v>XT4LSI0.56</v>
      </c>
      <c r="D126" s="181">
        <v>0.56000000000000005</v>
      </c>
      <c r="E126" s="211">
        <v>0</v>
      </c>
      <c r="F126" s="211">
        <v>0</v>
      </c>
      <c r="G126" s="211">
        <v>0</v>
      </c>
      <c r="H126" s="211">
        <v>1</v>
      </c>
      <c r="I126" s="211">
        <v>0</v>
      </c>
      <c r="J126" s="193" t="str">
        <f t="shared" si="83"/>
        <v>■□</v>
      </c>
      <c r="K126" s="189" t="str">
        <f t="shared" si="79"/>
        <v>■□</v>
      </c>
      <c r="L126" s="189" t="str">
        <f t="shared" si="80"/>
        <v>■□</v>
      </c>
      <c r="M126" s="189" t="str">
        <f t="shared" si="81"/>
        <v>□■</v>
      </c>
      <c r="N126" s="194" t="str">
        <f t="shared" si="82"/>
        <v>■□</v>
      </c>
      <c r="O126" s="176" t="s">
        <v>51</v>
      </c>
      <c r="P126" s="6"/>
      <c r="Q126" s="245" t="s">
        <v>107</v>
      </c>
      <c r="R126" s="176" t="str">
        <f t="shared" si="59"/>
        <v>XT6LSI7.5</v>
      </c>
      <c r="S126" s="181">
        <v>7.5</v>
      </c>
      <c r="T126" s="211">
        <v>0</v>
      </c>
      <c r="U126" s="211">
        <v>0</v>
      </c>
      <c r="V126" s="211">
        <v>1</v>
      </c>
      <c r="W126" s="211">
        <v>1</v>
      </c>
      <c r="X126" s="193" t="str">
        <f t="shared" si="71"/>
        <v>■□</v>
      </c>
      <c r="Y126" s="189" t="str">
        <f t="shared" si="72"/>
        <v>■□</v>
      </c>
      <c r="Z126" s="189" t="str">
        <f t="shared" si="73"/>
        <v>□■</v>
      </c>
      <c r="AA126" s="194" t="str">
        <f t="shared" si="74"/>
        <v>□■</v>
      </c>
      <c r="AB126" s="6"/>
      <c r="AC126" s="7" t="s">
        <v>107</v>
      </c>
      <c r="AD126" s="176" t="str">
        <f t="shared" si="60"/>
        <v>XT6LSI7.5</v>
      </c>
      <c r="AE126" s="181">
        <v>7.5</v>
      </c>
      <c r="AF126" s="211">
        <v>0</v>
      </c>
      <c r="AG126" s="211">
        <v>0</v>
      </c>
      <c r="AH126" s="211">
        <v>1</v>
      </c>
      <c r="AI126" s="211">
        <v>1</v>
      </c>
      <c r="AJ126" s="193" t="str">
        <f t="shared" si="75"/>
        <v>■□</v>
      </c>
      <c r="AK126" s="189" t="str">
        <f t="shared" si="76"/>
        <v>■□</v>
      </c>
      <c r="AL126" s="189" t="str">
        <f t="shared" si="77"/>
        <v>□■</v>
      </c>
      <c r="AM126" s="194" t="str">
        <f t="shared" si="78"/>
        <v>□■</v>
      </c>
      <c r="AN126" s="6"/>
      <c r="AO126" s="6"/>
    </row>
    <row r="127" spans="2:41" ht="22.5" x14ac:dyDescent="0.35">
      <c r="B127" s="3" t="s">
        <v>105</v>
      </c>
      <c r="C127" s="3" t="str">
        <f t="shared" si="61"/>
        <v>XT4LSI0.58</v>
      </c>
      <c r="D127" s="181">
        <v>0.58000000000000007</v>
      </c>
      <c r="E127" s="211">
        <v>1</v>
      </c>
      <c r="F127" s="211">
        <v>0</v>
      </c>
      <c r="G127" s="211">
        <v>0</v>
      </c>
      <c r="H127" s="211">
        <v>1</v>
      </c>
      <c r="I127" s="211">
        <v>0</v>
      </c>
      <c r="J127" s="193" t="str">
        <f t="shared" si="83"/>
        <v>□■</v>
      </c>
      <c r="K127" s="189" t="str">
        <f t="shared" si="79"/>
        <v>■□</v>
      </c>
      <c r="L127" s="189" t="str">
        <f t="shared" si="80"/>
        <v>■□</v>
      </c>
      <c r="M127" s="189" t="str">
        <f t="shared" si="81"/>
        <v>□■</v>
      </c>
      <c r="N127" s="194" t="str">
        <f t="shared" si="82"/>
        <v>■□</v>
      </c>
      <c r="O127" s="176" t="s">
        <v>51</v>
      </c>
      <c r="P127" s="6"/>
      <c r="Q127" s="245" t="s">
        <v>107</v>
      </c>
      <c r="R127" s="176" t="str">
        <f t="shared" si="59"/>
        <v>XT6LSI8</v>
      </c>
      <c r="S127" s="181">
        <v>8</v>
      </c>
      <c r="T127" s="211">
        <v>1</v>
      </c>
      <c r="U127" s="211">
        <v>1</v>
      </c>
      <c r="V127" s="211">
        <v>0</v>
      </c>
      <c r="W127" s="211">
        <v>1</v>
      </c>
      <c r="X127" s="193" t="str">
        <f t="shared" si="71"/>
        <v>□■</v>
      </c>
      <c r="Y127" s="189" t="str">
        <f t="shared" si="72"/>
        <v>□■</v>
      </c>
      <c r="Z127" s="189" t="str">
        <f t="shared" si="73"/>
        <v>■□</v>
      </c>
      <c r="AA127" s="194" t="str">
        <f t="shared" si="74"/>
        <v>□■</v>
      </c>
      <c r="AB127" s="6"/>
      <c r="AC127" s="7" t="s">
        <v>107</v>
      </c>
      <c r="AD127" s="176" t="str">
        <f t="shared" si="60"/>
        <v>XT6LSI8</v>
      </c>
      <c r="AE127" s="181">
        <v>8</v>
      </c>
      <c r="AF127" s="211">
        <v>1</v>
      </c>
      <c r="AG127" s="211">
        <v>1</v>
      </c>
      <c r="AH127" s="211">
        <v>0</v>
      </c>
      <c r="AI127" s="211">
        <v>1</v>
      </c>
      <c r="AJ127" s="193" t="str">
        <f t="shared" si="75"/>
        <v>□■</v>
      </c>
      <c r="AK127" s="189" t="str">
        <f t="shared" si="76"/>
        <v>□■</v>
      </c>
      <c r="AL127" s="189" t="str">
        <f t="shared" si="77"/>
        <v>■□</v>
      </c>
      <c r="AM127" s="194" t="str">
        <f t="shared" si="78"/>
        <v>□■</v>
      </c>
      <c r="AN127" s="6"/>
      <c r="AO127" s="6"/>
    </row>
    <row r="128" spans="2:41" ht="22.5" x14ac:dyDescent="0.35">
      <c r="B128" s="3" t="s">
        <v>105</v>
      </c>
      <c r="C128" s="3" t="str">
        <f t="shared" si="61"/>
        <v>XT4LSI0.6</v>
      </c>
      <c r="D128" s="181">
        <v>0.6</v>
      </c>
      <c r="E128" s="211">
        <v>0</v>
      </c>
      <c r="F128" s="211">
        <v>1</v>
      </c>
      <c r="G128" s="211">
        <v>0</v>
      </c>
      <c r="H128" s="211">
        <v>1</v>
      </c>
      <c r="I128" s="211">
        <v>0</v>
      </c>
      <c r="J128" s="193" t="str">
        <f t="shared" si="83"/>
        <v>■□</v>
      </c>
      <c r="K128" s="189" t="str">
        <f t="shared" si="79"/>
        <v>□■</v>
      </c>
      <c r="L128" s="189" t="str">
        <f t="shared" si="80"/>
        <v>■□</v>
      </c>
      <c r="M128" s="189" t="str">
        <f t="shared" si="81"/>
        <v>□■</v>
      </c>
      <c r="N128" s="194" t="str">
        <f t="shared" si="82"/>
        <v>■□</v>
      </c>
      <c r="O128" s="176" t="s">
        <v>51</v>
      </c>
      <c r="P128" s="6"/>
      <c r="Q128" s="245" t="s">
        <v>107</v>
      </c>
      <c r="R128" s="176" t="str">
        <f t="shared" si="59"/>
        <v>XT6LSI8.5</v>
      </c>
      <c r="S128" s="181">
        <v>8.5</v>
      </c>
      <c r="T128" s="211">
        <v>1</v>
      </c>
      <c r="U128" s="211">
        <v>0</v>
      </c>
      <c r="V128" s="211">
        <v>1</v>
      </c>
      <c r="W128" s="211">
        <v>1</v>
      </c>
      <c r="X128" s="193" t="str">
        <f t="shared" si="71"/>
        <v>□■</v>
      </c>
      <c r="Y128" s="189" t="str">
        <f t="shared" si="72"/>
        <v>■□</v>
      </c>
      <c r="Z128" s="189" t="str">
        <f t="shared" si="73"/>
        <v>□■</v>
      </c>
      <c r="AA128" s="194" t="str">
        <f t="shared" si="74"/>
        <v>□■</v>
      </c>
      <c r="AB128" s="6"/>
      <c r="AC128" s="7" t="s">
        <v>107</v>
      </c>
      <c r="AD128" s="176" t="str">
        <f t="shared" si="60"/>
        <v>XT6LSI8.5</v>
      </c>
      <c r="AE128" s="181">
        <v>8.5</v>
      </c>
      <c r="AF128" s="211">
        <v>1</v>
      </c>
      <c r="AG128" s="211">
        <v>0</v>
      </c>
      <c r="AH128" s="211">
        <v>1</v>
      </c>
      <c r="AI128" s="211">
        <v>1</v>
      </c>
      <c r="AJ128" s="193" t="str">
        <f t="shared" si="75"/>
        <v>□■</v>
      </c>
      <c r="AK128" s="189" t="str">
        <f t="shared" si="76"/>
        <v>■□</v>
      </c>
      <c r="AL128" s="189" t="str">
        <f t="shared" si="77"/>
        <v>□■</v>
      </c>
      <c r="AM128" s="194" t="str">
        <f t="shared" si="78"/>
        <v>□■</v>
      </c>
      <c r="AN128" s="6"/>
      <c r="AO128" s="6"/>
    </row>
    <row r="129" spans="2:41" ht="22.5" x14ac:dyDescent="0.35">
      <c r="B129" s="3" t="s">
        <v>105</v>
      </c>
      <c r="C129" s="3" t="str">
        <f t="shared" si="61"/>
        <v>XT4LSI0.62</v>
      </c>
      <c r="D129" s="181">
        <v>0.62</v>
      </c>
      <c r="E129" s="211">
        <v>1</v>
      </c>
      <c r="F129" s="211">
        <v>1</v>
      </c>
      <c r="G129" s="211">
        <v>0</v>
      </c>
      <c r="H129" s="211">
        <v>1</v>
      </c>
      <c r="I129" s="211">
        <v>0</v>
      </c>
      <c r="J129" s="193" t="str">
        <f t="shared" si="83"/>
        <v>□■</v>
      </c>
      <c r="K129" s="189" t="str">
        <f t="shared" si="79"/>
        <v>□■</v>
      </c>
      <c r="L129" s="189" t="str">
        <f t="shared" si="80"/>
        <v>■□</v>
      </c>
      <c r="M129" s="189" t="str">
        <f t="shared" si="81"/>
        <v>□■</v>
      </c>
      <c r="N129" s="194" t="str">
        <f t="shared" si="82"/>
        <v>■□</v>
      </c>
      <c r="O129" s="176" t="s">
        <v>51</v>
      </c>
      <c r="P129" s="6"/>
      <c r="Q129" s="245" t="s">
        <v>107</v>
      </c>
      <c r="R129" s="176" t="str">
        <f t="shared" si="59"/>
        <v>XT6LSI9</v>
      </c>
      <c r="S129" s="181">
        <v>9</v>
      </c>
      <c r="T129" s="211">
        <v>0</v>
      </c>
      <c r="U129" s="211">
        <v>1</v>
      </c>
      <c r="V129" s="211">
        <v>1</v>
      </c>
      <c r="W129" s="211">
        <v>1</v>
      </c>
      <c r="X129" s="193" t="str">
        <f t="shared" si="71"/>
        <v>■□</v>
      </c>
      <c r="Y129" s="189" t="str">
        <f t="shared" si="72"/>
        <v>□■</v>
      </c>
      <c r="Z129" s="189" t="str">
        <f t="shared" si="73"/>
        <v>□■</v>
      </c>
      <c r="AA129" s="194" t="str">
        <f t="shared" si="74"/>
        <v>□■</v>
      </c>
      <c r="AB129" s="6"/>
      <c r="AC129" s="7" t="s">
        <v>107</v>
      </c>
      <c r="AD129" s="176" t="str">
        <f t="shared" si="60"/>
        <v>XT6LSI9</v>
      </c>
      <c r="AE129" s="181">
        <v>9</v>
      </c>
      <c r="AF129" s="211">
        <v>0</v>
      </c>
      <c r="AG129" s="211">
        <v>1</v>
      </c>
      <c r="AH129" s="211">
        <v>1</v>
      </c>
      <c r="AI129" s="211">
        <v>1</v>
      </c>
      <c r="AJ129" s="193" t="str">
        <f t="shared" si="75"/>
        <v>■□</v>
      </c>
      <c r="AK129" s="189" t="str">
        <f t="shared" si="76"/>
        <v>□■</v>
      </c>
      <c r="AL129" s="189" t="str">
        <f t="shared" si="77"/>
        <v>□■</v>
      </c>
      <c r="AM129" s="194" t="str">
        <f t="shared" si="78"/>
        <v>□■</v>
      </c>
      <c r="AN129" s="6"/>
      <c r="AO129" s="6"/>
    </row>
    <row r="130" spans="2:41" ht="23" thickBot="1" x14ac:dyDescent="0.4">
      <c r="B130" s="3" t="s">
        <v>105</v>
      </c>
      <c r="C130" s="3" t="str">
        <f t="shared" si="61"/>
        <v>XT4LSI0.64</v>
      </c>
      <c r="D130" s="181">
        <v>0.64</v>
      </c>
      <c r="E130" s="211">
        <v>0</v>
      </c>
      <c r="F130" s="211">
        <v>0</v>
      </c>
      <c r="G130" s="211">
        <v>1</v>
      </c>
      <c r="H130" s="211">
        <v>1</v>
      </c>
      <c r="I130" s="211">
        <v>0</v>
      </c>
      <c r="J130" s="193" t="str">
        <f t="shared" si="83"/>
        <v>■□</v>
      </c>
      <c r="K130" s="189" t="str">
        <f t="shared" si="79"/>
        <v>■□</v>
      </c>
      <c r="L130" s="189" t="str">
        <f t="shared" si="80"/>
        <v>□■</v>
      </c>
      <c r="M130" s="189" t="str">
        <f t="shared" si="81"/>
        <v>□■</v>
      </c>
      <c r="N130" s="194" t="str">
        <f t="shared" si="82"/>
        <v>■□</v>
      </c>
      <c r="O130" s="176" t="s">
        <v>51</v>
      </c>
      <c r="P130" s="6"/>
      <c r="Q130" s="245" t="s">
        <v>107</v>
      </c>
      <c r="R130" s="176" t="str">
        <f t="shared" si="59"/>
        <v>XT6LSI10</v>
      </c>
      <c r="S130" s="182">
        <v>10</v>
      </c>
      <c r="T130" s="212">
        <v>1</v>
      </c>
      <c r="U130" s="212">
        <v>1</v>
      </c>
      <c r="V130" s="212">
        <v>1</v>
      </c>
      <c r="W130" s="212">
        <v>1</v>
      </c>
      <c r="X130" s="214" t="str">
        <f t="shared" si="71"/>
        <v>□■</v>
      </c>
      <c r="Y130" s="215" t="str">
        <f t="shared" si="72"/>
        <v>□■</v>
      </c>
      <c r="Z130" s="215" t="str">
        <f t="shared" si="73"/>
        <v>□■</v>
      </c>
      <c r="AA130" s="216" t="str">
        <f t="shared" si="74"/>
        <v>□■</v>
      </c>
      <c r="AB130" s="6"/>
      <c r="AC130" s="7" t="s">
        <v>107</v>
      </c>
      <c r="AD130" s="176" t="str">
        <f t="shared" si="60"/>
        <v>XT6LSI10</v>
      </c>
      <c r="AE130" s="182">
        <v>10</v>
      </c>
      <c r="AF130" s="212">
        <v>1</v>
      </c>
      <c r="AG130" s="212">
        <v>1</v>
      </c>
      <c r="AH130" s="212">
        <v>1</v>
      </c>
      <c r="AI130" s="212">
        <v>1</v>
      </c>
      <c r="AJ130" s="214" t="str">
        <f t="shared" si="75"/>
        <v>□■</v>
      </c>
      <c r="AK130" s="215" t="str">
        <f t="shared" si="76"/>
        <v>□■</v>
      </c>
      <c r="AL130" s="215" t="str">
        <f t="shared" si="77"/>
        <v>□■</v>
      </c>
      <c r="AM130" s="216" t="str">
        <f t="shared" si="78"/>
        <v>□■</v>
      </c>
      <c r="AN130" s="6"/>
      <c r="AO130" s="6"/>
    </row>
    <row r="131" spans="2:41" ht="22.5" x14ac:dyDescent="0.35">
      <c r="B131" s="3" t="s">
        <v>105</v>
      </c>
      <c r="C131" s="3" t="str">
        <f t="shared" si="61"/>
        <v>XT4LSI0.66</v>
      </c>
      <c r="D131" s="181">
        <v>0.66</v>
      </c>
      <c r="E131" s="211">
        <v>1</v>
      </c>
      <c r="F131" s="211">
        <v>0</v>
      </c>
      <c r="G131" s="211">
        <v>1</v>
      </c>
      <c r="H131" s="211">
        <v>1</v>
      </c>
      <c r="I131" s="211">
        <v>0</v>
      </c>
      <c r="J131" s="193" t="str">
        <f t="shared" si="83"/>
        <v>□■</v>
      </c>
      <c r="K131" s="189" t="str">
        <f t="shared" si="79"/>
        <v>■□</v>
      </c>
      <c r="L131" s="189" t="str">
        <f t="shared" si="80"/>
        <v>□■</v>
      </c>
      <c r="M131" s="189" t="str">
        <f t="shared" si="81"/>
        <v>□■</v>
      </c>
      <c r="N131" s="194" t="str">
        <f t="shared" si="82"/>
        <v>■□</v>
      </c>
      <c r="O131" s="176" t="s">
        <v>51</v>
      </c>
      <c r="P131" s="6"/>
      <c r="Q131" s="245" t="s">
        <v>109</v>
      </c>
      <c r="R131" s="176" t="str">
        <f t="shared" si="59"/>
        <v>XT2LSIGOFF</v>
      </c>
      <c r="S131" s="180" t="s">
        <v>9</v>
      </c>
      <c r="T131" s="210">
        <v>0</v>
      </c>
      <c r="U131" s="210">
        <v>0</v>
      </c>
      <c r="V131" s="210">
        <v>0</v>
      </c>
      <c r="W131" s="210">
        <v>0</v>
      </c>
      <c r="X131" s="190" t="str">
        <f t="shared" si="71"/>
        <v>■□</v>
      </c>
      <c r="Y131" s="191" t="str">
        <f t="shared" si="72"/>
        <v>■□</v>
      </c>
      <c r="Z131" s="191" t="str">
        <f t="shared" si="73"/>
        <v>■□</v>
      </c>
      <c r="AA131" s="192" t="str">
        <f t="shared" si="74"/>
        <v>■□</v>
      </c>
      <c r="AB131" s="6"/>
      <c r="AC131" s="7" t="s">
        <v>109</v>
      </c>
      <c r="AD131" s="176" t="str">
        <f t="shared" si="60"/>
        <v>XT2LSIGOFF</v>
      </c>
      <c r="AE131" s="180" t="s">
        <v>9</v>
      </c>
      <c r="AF131" s="210">
        <v>0</v>
      </c>
      <c r="AG131" s="210">
        <v>0</v>
      </c>
      <c r="AH131" s="210">
        <v>0</v>
      </c>
      <c r="AI131" s="210">
        <v>0</v>
      </c>
      <c r="AJ131" s="190" t="str">
        <f t="shared" si="75"/>
        <v>■□</v>
      </c>
      <c r="AK131" s="191" t="str">
        <f t="shared" si="76"/>
        <v>■□</v>
      </c>
      <c r="AL131" s="191" t="str">
        <f t="shared" si="77"/>
        <v>■□</v>
      </c>
      <c r="AM131" s="192" t="str">
        <f t="shared" si="78"/>
        <v>■□</v>
      </c>
      <c r="AN131" s="6"/>
      <c r="AO131" s="6"/>
    </row>
    <row r="132" spans="2:41" ht="22.5" x14ac:dyDescent="0.35">
      <c r="B132" s="3" t="s">
        <v>105</v>
      </c>
      <c r="C132" s="3" t="str">
        <f t="shared" si="61"/>
        <v>XT4LSI0.68</v>
      </c>
      <c r="D132" s="181">
        <v>0.68</v>
      </c>
      <c r="E132" s="211">
        <v>0</v>
      </c>
      <c r="F132" s="211">
        <v>1</v>
      </c>
      <c r="G132" s="211">
        <v>1</v>
      </c>
      <c r="H132" s="211">
        <v>1</v>
      </c>
      <c r="I132" s="211">
        <v>0</v>
      </c>
      <c r="J132" s="193" t="str">
        <f t="shared" si="83"/>
        <v>■□</v>
      </c>
      <c r="K132" s="189" t="str">
        <f t="shared" si="79"/>
        <v>□■</v>
      </c>
      <c r="L132" s="189" t="str">
        <f t="shared" si="80"/>
        <v>□■</v>
      </c>
      <c r="M132" s="189" t="str">
        <f t="shared" si="81"/>
        <v>□■</v>
      </c>
      <c r="N132" s="194" t="str">
        <f t="shared" si="82"/>
        <v>■□</v>
      </c>
      <c r="O132" s="176" t="s">
        <v>51</v>
      </c>
      <c r="P132" s="6"/>
      <c r="Q132" s="245" t="s">
        <v>109</v>
      </c>
      <c r="R132" s="176" t="str">
        <f t="shared" ref="R132:R195" si="84">Q132&amp;S132</f>
        <v>XT2LSIG1</v>
      </c>
      <c r="S132" s="181">
        <v>1</v>
      </c>
      <c r="T132" s="211">
        <v>1</v>
      </c>
      <c r="U132" s="211">
        <v>0</v>
      </c>
      <c r="V132" s="211">
        <v>0</v>
      </c>
      <c r="W132" s="211">
        <v>0</v>
      </c>
      <c r="X132" s="193" t="str">
        <f t="shared" si="71"/>
        <v>□■</v>
      </c>
      <c r="Y132" s="189" t="str">
        <f t="shared" si="72"/>
        <v>■□</v>
      </c>
      <c r="Z132" s="189" t="str">
        <f t="shared" si="73"/>
        <v>■□</v>
      </c>
      <c r="AA132" s="194" t="str">
        <f t="shared" si="74"/>
        <v>■□</v>
      </c>
      <c r="AB132" s="6"/>
      <c r="AC132" s="7" t="s">
        <v>109</v>
      </c>
      <c r="AD132" s="176" t="str">
        <f t="shared" ref="AD132:AD195" si="85">AC132&amp;AE132</f>
        <v>XT2LSIG1</v>
      </c>
      <c r="AE132" s="181">
        <v>1</v>
      </c>
      <c r="AF132" s="211">
        <v>1</v>
      </c>
      <c r="AG132" s="211">
        <v>0</v>
      </c>
      <c r="AH132" s="211">
        <v>0</v>
      </c>
      <c r="AI132" s="211">
        <v>0</v>
      </c>
      <c r="AJ132" s="193" t="str">
        <f t="shared" si="75"/>
        <v>□■</v>
      </c>
      <c r="AK132" s="189" t="str">
        <f t="shared" si="76"/>
        <v>■□</v>
      </c>
      <c r="AL132" s="189" t="str">
        <f t="shared" si="77"/>
        <v>■□</v>
      </c>
      <c r="AM132" s="194" t="str">
        <f t="shared" si="78"/>
        <v>■□</v>
      </c>
      <c r="AN132" s="6"/>
      <c r="AO132" s="6"/>
    </row>
    <row r="133" spans="2:41" ht="22.5" x14ac:dyDescent="0.35">
      <c r="B133" s="3" t="s">
        <v>105</v>
      </c>
      <c r="C133" s="3" t="str">
        <f t="shared" ref="C133:C196" si="86">B133&amp;D133</f>
        <v>XT4LSI0.7</v>
      </c>
      <c r="D133" s="181">
        <v>0.70000000000000007</v>
      </c>
      <c r="E133" s="211">
        <v>1</v>
      </c>
      <c r="F133" s="211">
        <v>1</v>
      </c>
      <c r="G133" s="211">
        <v>1</v>
      </c>
      <c r="H133" s="211">
        <v>1</v>
      </c>
      <c r="I133" s="211">
        <v>0</v>
      </c>
      <c r="J133" s="193" t="str">
        <f t="shared" si="83"/>
        <v>□■</v>
      </c>
      <c r="K133" s="189" t="str">
        <f t="shared" si="79"/>
        <v>□■</v>
      </c>
      <c r="L133" s="189" t="str">
        <f t="shared" si="80"/>
        <v>□■</v>
      </c>
      <c r="M133" s="189" t="str">
        <f t="shared" si="81"/>
        <v>□■</v>
      </c>
      <c r="N133" s="194" t="str">
        <f t="shared" si="82"/>
        <v>■□</v>
      </c>
      <c r="O133" s="176" t="s">
        <v>51</v>
      </c>
      <c r="P133" s="6"/>
      <c r="Q133" s="245" t="s">
        <v>109</v>
      </c>
      <c r="R133" s="176" t="str">
        <f t="shared" si="84"/>
        <v>XT2LSIG1.5</v>
      </c>
      <c r="S133" s="181">
        <v>1.5</v>
      </c>
      <c r="T133" s="211">
        <v>0</v>
      </c>
      <c r="U133" s="211">
        <v>1</v>
      </c>
      <c r="V133" s="211">
        <v>0</v>
      </c>
      <c r="W133" s="211">
        <v>0</v>
      </c>
      <c r="X133" s="193" t="str">
        <f t="shared" si="71"/>
        <v>■□</v>
      </c>
      <c r="Y133" s="189" t="str">
        <f t="shared" si="72"/>
        <v>□■</v>
      </c>
      <c r="Z133" s="189" t="str">
        <f t="shared" si="73"/>
        <v>■□</v>
      </c>
      <c r="AA133" s="194" t="str">
        <f t="shared" si="74"/>
        <v>■□</v>
      </c>
      <c r="AB133" s="6"/>
      <c r="AC133" s="7" t="s">
        <v>109</v>
      </c>
      <c r="AD133" s="176" t="str">
        <f t="shared" si="85"/>
        <v>XT2LSIG1.5</v>
      </c>
      <c r="AE133" s="181">
        <v>1.5</v>
      </c>
      <c r="AF133" s="211">
        <v>0</v>
      </c>
      <c r="AG133" s="211">
        <v>1</v>
      </c>
      <c r="AH133" s="211">
        <v>0</v>
      </c>
      <c r="AI133" s="211">
        <v>0</v>
      </c>
      <c r="AJ133" s="193" t="str">
        <f t="shared" si="75"/>
        <v>■□</v>
      </c>
      <c r="AK133" s="189" t="str">
        <f t="shared" si="76"/>
        <v>□■</v>
      </c>
      <c r="AL133" s="189" t="str">
        <f t="shared" si="77"/>
        <v>■□</v>
      </c>
      <c r="AM133" s="194" t="str">
        <f t="shared" si="78"/>
        <v>■□</v>
      </c>
      <c r="AN133" s="6"/>
      <c r="AO133" s="6"/>
    </row>
    <row r="134" spans="2:41" ht="22.5" x14ac:dyDescent="0.35">
      <c r="B134" s="3" t="s">
        <v>105</v>
      </c>
      <c r="C134" s="3" t="str">
        <f t="shared" si="86"/>
        <v>XT4LSI0.72</v>
      </c>
      <c r="D134" s="181">
        <v>0.72</v>
      </c>
      <c r="E134" s="211">
        <v>0</v>
      </c>
      <c r="F134" s="211">
        <v>0</v>
      </c>
      <c r="G134" s="211">
        <v>0</v>
      </c>
      <c r="H134" s="211">
        <v>0</v>
      </c>
      <c r="I134" s="211">
        <v>1</v>
      </c>
      <c r="J134" s="193" t="str">
        <f t="shared" si="83"/>
        <v>■□</v>
      </c>
      <c r="K134" s="189" t="str">
        <f t="shared" si="79"/>
        <v>■□</v>
      </c>
      <c r="L134" s="189" t="str">
        <f t="shared" si="80"/>
        <v>■□</v>
      </c>
      <c r="M134" s="189" t="str">
        <f t="shared" si="81"/>
        <v>■□</v>
      </c>
      <c r="N134" s="194" t="str">
        <f t="shared" si="82"/>
        <v>□■</v>
      </c>
      <c r="O134" s="176" t="s">
        <v>51</v>
      </c>
      <c r="P134" s="6"/>
      <c r="Q134" s="245" t="s">
        <v>109</v>
      </c>
      <c r="R134" s="176" t="str">
        <f t="shared" si="84"/>
        <v>XT2LSIG2</v>
      </c>
      <c r="S134" s="181">
        <v>2</v>
      </c>
      <c r="T134" s="211">
        <v>0</v>
      </c>
      <c r="U134" s="211">
        <v>0</v>
      </c>
      <c r="V134" s="211">
        <v>1</v>
      </c>
      <c r="W134" s="211">
        <v>0</v>
      </c>
      <c r="X134" s="193" t="str">
        <f t="shared" si="71"/>
        <v>■□</v>
      </c>
      <c r="Y134" s="189" t="str">
        <f t="shared" si="72"/>
        <v>■□</v>
      </c>
      <c r="Z134" s="189" t="str">
        <f t="shared" si="73"/>
        <v>□■</v>
      </c>
      <c r="AA134" s="194" t="str">
        <f t="shared" si="74"/>
        <v>■□</v>
      </c>
      <c r="AB134" s="6"/>
      <c r="AC134" s="7" t="s">
        <v>109</v>
      </c>
      <c r="AD134" s="176" t="str">
        <f t="shared" si="85"/>
        <v>XT2LSIG2</v>
      </c>
      <c r="AE134" s="181">
        <v>2</v>
      </c>
      <c r="AF134" s="211">
        <v>0</v>
      </c>
      <c r="AG134" s="211">
        <v>0</v>
      </c>
      <c r="AH134" s="211">
        <v>1</v>
      </c>
      <c r="AI134" s="211">
        <v>0</v>
      </c>
      <c r="AJ134" s="193" t="str">
        <f t="shared" si="75"/>
        <v>■□</v>
      </c>
      <c r="AK134" s="189" t="str">
        <f t="shared" si="76"/>
        <v>■□</v>
      </c>
      <c r="AL134" s="189" t="str">
        <f t="shared" si="77"/>
        <v>□■</v>
      </c>
      <c r="AM134" s="194" t="str">
        <f t="shared" si="78"/>
        <v>■□</v>
      </c>
      <c r="AN134" s="6"/>
      <c r="AO134" s="6"/>
    </row>
    <row r="135" spans="2:41" ht="22.5" x14ac:dyDescent="0.35">
      <c r="B135" s="3" t="s">
        <v>105</v>
      </c>
      <c r="C135" s="3" t="str">
        <f t="shared" si="86"/>
        <v>XT4LSI0.74</v>
      </c>
      <c r="D135" s="181">
        <v>0.74</v>
      </c>
      <c r="E135" s="211">
        <v>1</v>
      </c>
      <c r="F135" s="211">
        <v>0</v>
      </c>
      <c r="G135" s="211">
        <v>0</v>
      </c>
      <c r="H135" s="211">
        <v>0</v>
      </c>
      <c r="I135" s="211">
        <v>1</v>
      </c>
      <c r="J135" s="193" t="str">
        <f t="shared" si="83"/>
        <v>□■</v>
      </c>
      <c r="K135" s="189" t="str">
        <f t="shared" si="79"/>
        <v>■□</v>
      </c>
      <c r="L135" s="189" t="str">
        <f t="shared" si="80"/>
        <v>■□</v>
      </c>
      <c r="M135" s="189" t="str">
        <f t="shared" si="81"/>
        <v>■□</v>
      </c>
      <c r="N135" s="194" t="str">
        <f t="shared" si="82"/>
        <v>□■</v>
      </c>
      <c r="O135" s="176" t="s">
        <v>51</v>
      </c>
      <c r="P135" s="6"/>
      <c r="Q135" s="245" t="s">
        <v>109</v>
      </c>
      <c r="R135" s="176" t="str">
        <f t="shared" si="84"/>
        <v>XT2LSIG2.5</v>
      </c>
      <c r="S135" s="181">
        <v>2.5</v>
      </c>
      <c r="T135" s="211">
        <v>1</v>
      </c>
      <c r="U135" s="211">
        <v>1</v>
      </c>
      <c r="V135" s="211">
        <v>0</v>
      </c>
      <c r="W135" s="211">
        <v>0</v>
      </c>
      <c r="X135" s="193" t="str">
        <f t="shared" si="71"/>
        <v>□■</v>
      </c>
      <c r="Y135" s="189" t="str">
        <f t="shared" si="72"/>
        <v>□■</v>
      </c>
      <c r="Z135" s="189" t="str">
        <f t="shared" si="73"/>
        <v>■□</v>
      </c>
      <c r="AA135" s="194" t="str">
        <f t="shared" si="74"/>
        <v>■□</v>
      </c>
      <c r="AB135" s="6"/>
      <c r="AC135" s="7" t="s">
        <v>109</v>
      </c>
      <c r="AD135" s="176" t="str">
        <f t="shared" si="85"/>
        <v>XT2LSIG2.5</v>
      </c>
      <c r="AE135" s="181">
        <v>2.5</v>
      </c>
      <c r="AF135" s="211">
        <v>1</v>
      </c>
      <c r="AG135" s="211">
        <v>1</v>
      </c>
      <c r="AH135" s="211">
        <v>0</v>
      </c>
      <c r="AI135" s="211">
        <v>0</v>
      </c>
      <c r="AJ135" s="193" t="str">
        <f t="shared" si="75"/>
        <v>□■</v>
      </c>
      <c r="AK135" s="189" t="str">
        <f t="shared" si="76"/>
        <v>□■</v>
      </c>
      <c r="AL135" s="189" t="str">
        <f t="shared" si="77"/>
        <v>■□</v>
      </c>
      <c r="AM135" s="194" t="str">
        <f t="shared" si="78"/>
        <v>■□</v>
      </c>
      <c r="AN135" s="6"/>
      <c r="AO135" s="6"/>
    </row>
    <row r="136" spans="2:41" ht="22.5" x14ac:dyDescent="0.35">
      <c r="B136" s="3" t="s">
        <v>105</v>
      </c>
      <c r="C136" s="3" t="str">
        <f t="shared" si="86"/>
        <v>XT4LSI0.76</v>
      </c>
      <c r="D136" s="181">
        <v>0.76</v>
      </c>
      <c r="E136" s="211">
        <v>0</v>
      </c>
      <c r="F136" s="211">
        <v>1</v>
      </c>
      <c r="G136" s="211">
        <v>0</v>
      </c>
      <c r="H136" s="211">
        <v>0</v>
      </c>
      <c r="I136" s="211">
        <v>1</v>
      </c>
      <c r="J136" s="193" t="str">
        <f t="shared" si="83"/>
        <v>■□</v>
      </c>
      <c r="K136" s="189" t="str">
        <f t="shared" si="79"/>
        <v>□■</v>
      </c>
      <c r="L136" s="189" t="str">
        <f t="shared" si="80"/>
        <v>■□</v>
      </c>
      <c r="M136" s="189" t="str">
        <f t="shared" si="81"/>
        <v>■□</v>
      </c>
      <c r="N136" s="194" t="str">
        <f t="shared" si="82"/>
        <v>□■</v>
      </c>
      <c r="O136" s="176" t="s">
        <v>51</v>
      </c>
      <c r="P136" s="6"/>
      <c r="Q136" s="245" t="s">
        <v>109</v>
      </c>
      <c r="R136" s="176" t="str">
        <f t="shared" si="84"/>
        <v>XT2LSIG3</v>
      </c>
      <c r="S136" s="181">
        <v>3</v>
      </c>
      <c r="T136" s="211">
        <v>1</v>
      </c>
      <c r="U136" s="211">
        <v>0</v>
      </c>
      <c r="V136" s="211">
        <v>1</v>
      </c>
      <c r="W136" s="211">
        <v>0</v>
      </c>
      <c r="X136" s="193" t="str">
        <f t="shared" si="71"/>
        <v>□■</v>
      </c>
      <c r="Y136" s="189" t="str">
        <f t="shared" si="72"/>
        <v>■□</v>
      </c>
      <c r="Z136" s="189" t="str">
        <f t="shared" si="73"/>
        <v>□■</v>
      </c>
      <c r="AA136" s="194" t="str">
        <f t="shared" si="74"/>
        <v>■□</v>
      </c>
      <c r="AB136" s="6"/>
      <c r="AC136" s="7" t="s">
        <v>109</v>
      </c>
      <c r="AD136" s="176" t="str">
        <f t="shared" si="85"/>
        <v>XT2LSIG3</v>
      </c>
      <c r="AE136" s="181">
        <v>3</v>
      </c>
      <c r="AF136" s="211">
        <v>1</v>
      </c>
      <c r="AG136" s="211">
        <v>0</v>
      </c>
      <c r="AH136" s="211">
        <v>1</v>
      </c>
      <c r="AI136" s="211">
        <v>0</v>
      </c>
      <c r="AJ136" s="193" t="str">
        <f t="shared" si="75"/>
        <v>□■</v>
      </c>
      <c r="AK136" s="189" t="str">
        <f t="shared" si="76"/>
        <v>■□</v>
      </c>
      <c r="AL136" s="189" t="str">
        <f t="shared" si="77"/>
        <v>□■</v>
      </c>
      <c r="AM136" s="194" t="str">
        <f t="shared" si="78"/>
        <v>■□</v>
      </c>
      <c r="AN136" s="6"/>
      <c r="AO136" s="6"/>
    </row>
    <row r="137" spans="2:41" ht="22.5" x14ac:dyDescent="0.35">
      <c r="B137" s="3" t="s">
        <v>105</v>
      </c>
      <c r="C137" s="3" t="str">
        <f t="shared" si="86"/>
        <v>XT4LSI0.78</v>
      </c>
      <c r="D137" s="181">
        <v>0.78</v>
      </c>
      <c r="E137" s="211">
        <v>1</v>
      </c>
      <c r="F137" s="211">
        <v>1</v>
      </c>
      <c r="G137" s="211">
        <v>0</v>
      </c>
      <c r="H137" s="211">
        <v>0</v>
      </c>
      <c r="I137" s="211">
        <v>1</v>
      </c>
      <c r="J137" s="193" t="str">
        <f t="shared" si="83"/>
        <v>□■</v>
      </c>
      <c r="K137" s="189" t="str">
        <f t="shared" si="79"/>
        <v>□■</v>
      </c>
      <c r="L137" s="189" t="str">
        <f t="shared" si="80"/>
        <v>■□</v>
      </c>
      <c r="M137" s="189" t="str">
        <f t="shared" si="81"/>
        <v>■□</v>
      </c>
      <c r="N137" s="194" t="str">
        <f t="shared" si="82"/>
        <v>□■</v>
      </c>
      <c r="O137" s="176" t="s">
        <v>51</v>
      </c>
      <c r="P137" s="6"/>
      <c r="Q137" s="245" t="s">
        <v>109</v>
      </c>
      <c r="R137" s="176" t="str">
        <f t="shared" si="84"/>
        <v>XT2LSIG3.5</v>
      </c>
      <c r="S137" s="181">
        <v>3.5</v>
      </c>
      <c r="T137" s="211">
        <v>0</v>
      </c>
      <c r="U137" s="211">
        <v>1</v>
      </c>
      <c r="V137" s="211">
        <v>1</v>
      </c>
      <c r="W137" s="211">
        <v>0</v>
      </c>
      <c r="X137" s="193" t="str">
        <f t="shared" si="71"/>
        <v>■□</v>
      </c>
      <c r="Y137" s="189" t="str">
        <f t="shared" si="72"/>
        <v>□■</v>
      </c>
      <c r="Z137" s="189" t="str">
        <f t="shared" si="73"/>
        <v>□■</v>
      </c>
      <c r="AA137" s="194" t="str">
        <f t="shared" si="74"/>
        <v>■□</v>
      </c>
      <c r="AB137" s="6"/>
      <c r="AC137" s="7" t="s">
        <v>109</v>
      </c>
      <c r="AD137" s="176" t="str">
        <f t="shared" si="85"/>
        <v>XT2LSIG3.5</v>
      </c>
      <c r="AE137" s="181">
        <v>3.5</v>
      </c>
      <c r="AF137" s="211">
        <v>0</v>
      </c>
      <c r="AG137" s="211">
        <v>1</v>
      </c>
      <c r="AH137" s="211">
        <v>1</v>
      </c>
      <c r="AI137" s="211">
        <v>0</v>
      </c>
      <c r="AJ137" s="193" t="str">
        <f t="shared" si="75"/>
        <v>■□</v>
      </c>
      <c r="AK137" s="189" t="str">
        <f t="shared" si="76"/>
        <v>□■</v>
      </c>
      <c r="AL137" s="189" t="str">
        <f t="shared" si="77"/>
        <v>□■</v>
      </c>
      <c r="AM137" s="194" t="str">
        <f t="shared" si="78"/>
        <v>■□</v>
      </c>
      <c r="AN137" s="6"/>
      <c r="AO137" s="6"/>
    </row>
    <row r="138" spans="2:41" ht="22.5" x14ac:dyDescent="0.35">
      <c r="B138" s="3" t="s">
        <v>105</v>
      </c>
      <c r="C138" s="3" t="str">
        <f t="shared" si="86"/>
        <v>XT4LSI0.8</v>
      </c>
      <c r="D138" s="181">
        <v>0.8</v>
      </c>
      <c r="E138" s="211">
        <v>0</v>
      </c>
      <c r="F138" s="211">
        <v>0</v>
      </c>
      <c r="G138" s="211">
        <v>1</v>
      </c>
      <c r="H138" s="211">
        <v>0</v>
      </c>
      <c r="I138" s="211">
        <v>1</v>
      </c>
      <c r="J138" s="193" t="str">
        <f t="shared" si="83"/>
        <v>■□</v>
      </c>
      <c r="K138" s="189" t="str">
        <f t="shared" si="79"/>
        <v>■□</v>
      </c>
      <c r="L138" s="189" t="str">
        <f t="shared" si="80"/>
        <v>□■</v>
      </c>
      <c r="M138" s="189" t="str">
        <f t="shared" si="81"/>
        <v>■□</v>
      </c>
      <c r="N138" s="194" t="str">
        <f t="shared" si="82"/>
        <v>□■</v>
      </c>
      <c r="O138" s="176" t="s">
        <v>51</v>
      </c>
      <c r="P138" s="6"/>
      <c r="Q138" s="245" t="s">
        <v>109</v>
      </c>
      <c r="R138" s="176" t="str">
        <f t="shared" si="84"/>
        <v>XT2LSIG4.5</v>
      </c>
      <c r="S138" s="181">
        <v>4.5</v>
      </c>
      <c r="T138" s="211">
        <v>1</v>
      </c>
      <c r="U138" s="211">
        <v>1</v>
      </c>
      <c r="V138" s="211">
        <v>1</v>
      </c>
      <c r="W138" s="211">
        <v>0</v>
      </c>
      <c r="X138" s="193" t="str">
        <f t="shared" si="71"/>
        <v>□■</v>
      </c>
      <c r="Y138" s="189" t="str">
        <f t="shared" si="72"/>
        <v>□■</v>
      </c>
      <c r="Z138" s="189" t="str">
        <f t="shared" si="73"/>
        <v>□■</v>
      </c>
      <c r="AA138" s="194" t="str">
        <f t="shared" si="74"/>
        <v>■□</v>
      </c>
      <c r="AB138" s="6"/>
      <c r="AC138" s="7" t="s">
        <v>109</v>
      </c>
      <c r="AD138" s="176" t="str">
        <f t="shared" si="85"/>
        <v>XT2LSIG4.5</v>
      </c>
      <c r="AE138" s="181">
        <v>4.5</v>
      </c>
      <c r="AF138" s="211">
        <v>1</v>
      </c>
      <c r="AG138" s="211">
        <v>1</v>
      </c>
      <c r="AH138" s="211">
        <v>1</v>
      </c>
      <c r="AI138" s="211">
        <v>0</v>
      </c>
      <c r="AJ138" s="193" t="str">
        <f t="shared" si="75"/>
        <v>□■</v>
      </c>
      <c r="AK138" s="189" t="str">
        <f t="shared" si="76"/>
        <v>□■</v>
      </c>
      <c r="AL138" s="189" t="str">
        <f t="shared" si="77"/>
        <v>□■</v>
      </c>
      <c r="AM138" s="194" t="str">
        <f t="shared" si="78"/>
        <v>■□</v>
      </c>
      <c r="AN138" s="6"/>
      <c r="AO138" s="6"/>
    </row>
    <row r="139" spans="2:41" ht="22.5" x14ac:dyDescent="0.35">
      <c r="B139" s="3" t="s">
        <v>105</v>
      </c>
      <c r="C139" s="3" t="str">
        <f t="shared" si="86"/>
        <v>XT4LSI0.82</v>
      </c>
      <c r="D139" s="181">
        <v>0.82000000000000006</v>
      </c>
      <c r="E139" s="211">
        <v>1</v>
      </c>
      <c r="F139" s="211">
        <v>0</v>
      </c>
      <c r="G139" s="211">
        <v>1</v>
      </c>
      <c r="H139" s="211">
        <v>0</v>
      </c>
      <c r="I139" s="211">
        <v>1</v>
      </c>
      <c r="J139" s="193" t="str">
        <f t="shared" si="83"/>
        <v>□■</v>
      </c>
      <c r="K139" s="189" t="str">
        <f t="shared" si="79"/>
        <v>■□</v>
      </c>
      <c r="L139" s="189" t="str">
        <f t="shared" si="80"/>
        <v>□■</v>
      </c>
      <c r="M139" s="189" t="str">
        <f t="shared" si="81"/>
        <v>■□</v>
      </c>
      <c r="N139" s="194" t="str">
        <f t="shared" si="82"/>
        <v>□■</v>
      </c>
      <c r="O139" s="176" t="s">
        <v>51</v>
      </c>
      <c r="P139" s="6"/>
      <c r="Q139" s="245" t="s">
        <v>109</v>
      </c>
      <c r="R139" s="176" t="str">
        <f t="shared" si="84"/>
        <v>XT2LSIG5.5</v>
      </c>
      <c r="S139" s="181">
        <v>5.5</v>
      </c>
      <c r="T139" s="211">
        <v>0</v>
      </c>
      <c r="U139" s="211">
        <v>0</v>
      </c>
      <c r="V139" s="211">
        <v>0</v>
      </c>
      <c r="W139" s="211">
        <v>1</v>
      </c>
      <c r="X139" s="193" t="str">
        <f t="shared" si="71"/>
        <v>■□</v>
      </c>
      <c r="Y139" s="189" t="str">
        <f t="shared" si="72"/>
        <v>■□</v>
      </c>
      <c r="Z139" s="189" t="str">
        <f t="shared" si="73"/>
        <v>■□</v>
      </c>
      <c r="AA139" s="194" t="str">
        <f t="shared" si="74"/>
        <v>□■</v>
      </c>
      <c r="AB139" s="6"/>
      <c r="AC139" s="7" t="s">
        <v>109</v>
      </c>
      <c r="AD139" s="176" t="str">
        <f t="shared" si="85"/>
        <v>XT2LSIG5.5</v>
      </c>
      <c r="AE139" s="181">
        <v>5.5</v>
      </c>
      <c r="AF139" s="211">
        <v>0</v>
      </c>
      <c r="AG139" s="211">
        <v>0</v>
      </c>
      <c r="AH139" s="211">
        <v>0</v>
      </c>
      <c r="AI139" s="211">
        <v>1</v>
      </c>
      <c r="AJ139" s="193" t="str">
        <f t="shared" si="75"/>
        <v>■□</v>
      </c>
      <c r="AK139" s="189" t="str">
        <f t="shared" si="76"/>
        <v>■□</v>
      </c>
      <c r="AL139" s="189" t="str">
        <f t="shared" si="77"/>
        <v>■□</v>
      </c>
      <c r="AM139" s="194" t="str">
        <f t="shared" si="78"/>
        <v>□■</v>
      </c>
      <c r="AN139" s="6"/>
      <c r="AO139" s="6"/>
    </row>
    <row r="140" spans="2:41" ht="22.5" x14ac:dyDescent="0.35">
      <c r="B140" s="3" t="s">
        <v>105</v>
      </c>
      <c r="C140" s="3" t="str">
        <f t="shared" si="86"/>
        <v>XT4LSI0.84</v>
      </c>
      <c r="D140" s="181">
        <v>0.84000000000000008</v>
      </c>
      <c r="E140" s="211">
        <v>0</v>
      </c>
      <c r="F140" s="211">
        <v>1</v>
      </c>
      <c r="G140" s="211">
        <v>1</v>
      </c>
      <c r="H140" s="211">
        <v>0</v>
      </c>
      <c r="I140" s="211">
        <v>1</v>
      </c>
      <c r="J140" s="193" t="str">
        <f t="shared" si="83"/>
        <v>■□</v>
      </c>
      <c r="K140" s="189" t="str">
        <f t="shared" si="79"/>
        <v>□■</v>
      </c>
      <c r="L140" s="189" t="str">
        <f t="shared" si="80"/>
        <v>□■</v>
      </c>
      <c r="M140" s="189" t="str">
        <f t="shared" si="81"/>
        <v>■□</v>
      </c>
      <c r="N140" s="194" t="str">
        <f t="shared" si="82"/>
        <v>□■</v>
      </c>
      <c r="O140" s="176" t="s">
        <v>51</v>
      </c>
      <c r="P140" s="6"/>
      <c r="Q140" s="245" t="s">
        <v>109</v>
      </c>
      <c r="R140" s="176" t="str">
        <f t="shared" si="84"/>
        <v>XT2LSIG6.5</v>
      </c>
      <c r="S140" s="181">
        <v>6.5</v>
      </c>
      <c r="T140" s="211">
        <v>1</v>
      </c>
      <c r="U140" s="211">
        <v>0</v>
      </c>
      <c r="V140" s="211">
        <v>0</v>
      </c>
      <c r="W140" s="211">
        <v>1</v>
      </c>
      <c r="X140" s="193" t="str">
        <f t="shared" si="71"/>
        <v>□■</v>
      </c>
      <c r="Y140" s="189" t="str">
        <f t="shared" si="72"/>
        <v>■□</v>
      </c>
      <c r="Z140" s="189" t="str">
        <f t="shared" si="73"/>
        <v>■□</v>
      </c>
      <c r="AA140" s="194" t="str">
        <f t="shared" si="74"/>
        <v>□■</v>
      </c>
      <c r="AB140" s="6"/>
      <c r="AC140" s="7" t="s">
        <v>109</v>
      </c>
      <c r="AD140" s="176" t="str">
        <f t="shared" si="85"/>
        <v>XT2LSIG6.5</v>
      </c>
      <c r="AE140" s="181">
        <v>6.5</v>
      </c>
      <c r="AF140" s="211">
        <v>1</v>
      </c>
      <c r="AG140" s="211">
        <v>0</v>
      </c>
      <c r="AH140" s="211">
        <v>0</v>
      </c>
      <c r="AI140" s="211">
        <v>1</v>
      </c>
      <c r="AJ140" s="193" t="str">
        <f t="shared" si="75"/>
        <v>□■</v>
      </c>
      <c r="AK140" s="189" t="str">
        <f t="shared" si="76"/>
        <v>■□</v>
      </c>
      <c r="AL140" s="189" t="str">
        <f t="shared" si="77"/>
        <v>■□</v>
      </c>
      <c r="AM140" s="194" t="str">
        <f t="shared" si="78"/>
        <v>□■</v>
      </c>
      <c r="AN140" s="6"/>
      <c r="AO140" s="6"/>
    </row>
    <row r="141" spans="2:41" ht="22.5" x14ac:dyDescent="0.35">
      <c r="B141" s="3" t="s">
        <v>105</v>
      </c>
      <c r="C141" s="3" t="str">
        <f t="shared" si="86"/>
        <v>XT4LSI0.86</v>
      </c>
      <c r="D141" s="181">
        <v>0.8600000000000001</v>
      </c>
      <c r="E141" s="211">
        <v>1</v>
      </c>
      <c r="F141" s="211">
        <v>1</v>
      </c>
      <c r="G141" s="211">
        <v>1</v>
      </c>
      <c r="H141" s="211">
        <v>0</v>
      </c>
      <c r="I141" s="211">
        <v>1</v>
      </c>
      <c r="J141" s="193" t="str">
        <f t="shared" si="83"/>
        <v>□■</v>
      </c>
      <c r="K141" s="189" t="str">
        <f t="shared" si="79"/>
        <v>□■</v>
      </c>
      <c r="L141" s="189" t="str">
        <f t="shared" si="80"/>
        <v>□■</v>
      </c>
      <c r="M141" s="189" t="str">
        <f t="shared" si="81"/>
        <v>■□</v>
      </c>
      <c r="N141" s="194" t="str">
        <f t="shared" si="82"/>
        <v>□■</v>
      </c>
      <c r="O141" s="176" t="s">
        <v>51</v>
      </c>
      <c r="P141" s="6"/>
      <c r="Q141" s="245" t="s">
        <v>109</v>
      </c>
      <c r="R141" s="176" t="str">
        <f t="shared" si="84"/>
        <v>XT2LSIG7</v>
      </c>
      <c r="S141" s="181">
        <v>7</v>
      </c>
      <c r="T141" s="211">
        <v>0</v>
      </c>
      <c r="U141" s="211">
        <v>1</v>
      </c>
      <c r="V141" s="211">
        <v>0</v>
      </c>
      <c r="W141" s="211">
        <v>1</v>
      </c>
      <c r="X141" s="193" t="str">
        <f t="shared" si="71"/>
        <v>■□</v>
      </c>
      <c r="Y141" s="189" t="str">
        <f t="shared" si="72"/>
        <v>□■</v>
      </c>
      <c r="Z141" s="189" t="str">
        <f t="shared" si="73"/>
        <v>■□</v>
      </c>
      <c r="AA141" s="194" t="str">
        <f t="shared" si="74"/>
        <v>□■</v>
      </c>
      <c r="AB141" s="6"/>
      <c r="AC141" s="7" t="s">
        <v>109</v>
      </c>
      <c r="AD141" s="176" t="str">
        <f t="shared" si="85"/>
        <v>XT2LSIG7</v>
      </c>
      <c r="AE141" s="181">
        <v>7</v>
      </c>
      <c r="AF141" s="211">
        <v>0</v>
      </c>
      <c r="AG141" s="211">
        <v>1</v>
      </c>
      <c r="AH141" s="211">
        <v>0</v>
      </c>
      <c r="AI141" s="211">
        <v>1</v>
      </c>
      <c r="AJ141" s="193" t="str">
        <f t="shared" si="75"/>
        <v>■□</v>
      </c>
      <c r="AK141" s="189" t="str">
        <f t="shared" si="76"/>
        <v>□■</v>
      </c>
      <c r="AL141" s="189" t="str">
        <f t="shared" si="77"/>
        <v>■□</v>
      </c>
      <c r="AM141" s="194" t="str">
        <f t="shared" si="78"/>
        <v>□■</v>
      </c>
      <c r="AN141" s="6"/>
      <c r="AO141" s="6"/>
    </row>
    <row r="142" spans="2:41" ht="22.5" x14ac:dyDescent="0.35">
      <c r="B142" s="3" t="s">
        <v>105</v>
      </c>
      <c r="C142" s="3" t="str">
        <f t="shared" si="86"/>
        <v>XT4LSI0.88</v>
      </c>
      <c r="D142" s="181">
        <v>0.88000000000000012</v>
      </c>
      <c r="E142" s="211">
        <v>0</v>
      </c>
      <c r="F142" s="211">
        <v>0</v>
      </c>
      <c r="G142" s="211">
        <v>0</v>
      </c>
      <c r="H142" s="211">
        <v>1</v>
      </c>
      <c r="I142" s="211">
        <v>1</v>
      </c>
      <c r="J142" s="193" t="str">
        <f t="shared" si="83"/>
        <v>■□</v>
      </c>
      <c r="K142" s="189" t="str">
        <f t="shared" si="79"/>
        <v>■□</v>
      </c>
      <c r="L142" s="189" t="str">
        <f t="shared" si="80"/>
        <v>■□</v>
      </c>
      <c r="M142" s="189" t="str">
        <f t="shared" si="81"/>
        <v>□■</v>
      </c>
      <c r="N142" s="194" t="str">
        <f t="shared" si="82"/>
        <v>□■</v>
      </c>
      <c r="O142" s="176" t="s">
        <v>51</v>
      </c>
      <c r="P142" s="6"/>
      <c r="Q142" s="245" t="s">
        <v>109</v>
      </c>
      <c r="R142" s="176" t="str">
        <f t="shared" si="84"/>
        <v>XT2LSIG7.5</v>
      </c>
      <c r="S142" s="181">
        <v>7.5</v>
      </c>
      <c r="T142" s="211">
        <v>0</v>
      </c>
      <c r="U142" s="211">
        <v>0</v>
      </c>
      <c r="V142" s="211">
        <v>1</v>
      </c>
      <c r="W142" s="211">
        <v>1</v>
      </c>
      <c r="X142" s="193" t="str">
        <f t="shared" si="71"/>
        <v>■□</v>
      </c>
      <c r="Y142" s="189" t="str">
        <f t="shared" si="72"/>
        <v>■□</v>
      </c>
      <c r="Z142" s="189" t="str">
        <f t="shared" si="73"/>
        <v>□■</v>
      </c>
      <c r="AA142" s="194" t="str">
        <f t="shared" si="74"/>
        <v>□■</v>
      </c>
      <c r="AB142" s="6"/>
      <c r="AC142" s="7" t="s">
        <v>109</v>
      </c>
      <c r="AD142" s="176" t="str">
        <f t="shared" si="85"/>
        <v>XT2LSIG7.5</v>
      </c>
      <c r="AE142" s="181">
        <v>7.5</v>
      </c>
      <c r="AF142" s="211">
        <v>0</v>
      </c>
      <c r="AG142" s="211">
        <v>0</v>
      </c>
      <c r="AH142" s="211">
        <v>1</v>
      </c>
      <c r="AI142" s="211">
        <v>1</v>
      </c>
      <c r="AJ142" s="193" t="str">
        <f t="shared" si="75"/>
        <v>■□</v>
      </c>
      <c r="AK142" s="189" t="str">
        <f t="shared" si="76"/>
        <v>■□</v>
      </c>
      <c r="AL142" s="189" t="str">
        <f t="shared" si="77"/>
        <v>□■</v>
      </c>
      <c r="AM142" s="194" t="str">
        <f t="shared" si="78"/>
        <v>□■</v>
      </c>
      <c r="AN142" s="6"/>
      <c r="AO142" s="6"/>
    </row>
    <row r="143" spans="2:41" ht="22.5" x14ac:dyDescent="0.35">
      <c r="B143" s="3" t="s">
        <v>105</v>
      </c>
      <c r="C143" s="3" t="str">
        <f t="shared" si="86"/>
        <v>XT4LSI0.9</v>
      </c>
      <c r="D143" s="181">
        <v>0.90000000000000013</v>
      </c>
      <c r="E143" s="211">
        <v>1</v>
      </c>
      <c r="F143" s="211">
        <v>0</v>
      </c>
      <c r="G143" s="211">
        <v>0</v>
      </c>
      <c r="H143" s="211">
        <v>1</v>
      </c>
      <c r="I143" s="211">
        <v>1</v>
      </c>
      <c r="J143" s="193" t="str">
        <f t="shared" si="83"/>
        <v>□■</v>
      </c>
      <c r="K143" s="189" t="str">
        <f t="shared" si="79"/>
        <v>■□</v>
      </c>
      <c r="L143" s="189" t="str">
        <f t="shared" si="80"/>
        <v>■□</v>
      </c>
      <c r="M143" s="189" t="str">
        <f t="shared" si="81"/>
        <v>□■</v>
      </c>
      <c r="N143" s="194" t="str">
        <f t="shared" si="82"/>
        <v>□■</v>
      </c>
      <c r="O143" s="176" t="s">
        <v>51</v>
      </c>
      <c r="P143" s="6"/>
      <c r="Q143" s="245" t="s">
        <v>109</v>
      </c>
      <c r="R143" s="176" t="str">
        <f t="shared" si="84"/>
        <v>XT2LSIG8</v>
      </c>
      <c r="S143" s="181">
        <v>8</v>
      </c>
      <c r="T143" s="211">
        <v>1</v>
      </c>
      <c r="U143" s="211">
        <v>1</v>
      </c>
      <c r="V143" s="211">
        <v>0</v>
      </c>
      <c r="W143" s="211">
        <v>1</v>
      </c>
      <c r="X143" s="193" t="str">
        <f t="shared" si="71"/>
        <v>□■</v>
      </c>
      <c r="Y143" s="189" t="str">
        <f t="shared" si="72"/>
        <v>□■</v>
      </c>
      <c r="Z143" s="189" t="str">
        <f t="shared" si="73"/>
        <v>■□</v>
      </c>
      <c r="AA143" s="194" t="str">
        <f t="shared" si="74"/>
        <v>□■</v>
      </c>
      <c r="AB143" s="6"/>
      <c r="AC143" s="7" t="s">
        <v>109</v>
      </c>
      <c r="AD143" s="176" t="str">
        <f t="shared" si="85"/>
        <v>XT2LSIG8</v>
      </c>
      <c r="AE143" s="181">
        <v>8</v>
      </c>
      <c r="AF143" s="211">
        <v>1</v>
      </c>
      <c r="AG143" s="211">
        <v>1</v>
      </c>
      <c r="AH143" s="211">
        <v>0</v>
      </c>
      <c r="AI143" s="211">
        <v>1</v>
      </c>
      <c r="AJ143" s="193" t="str">
        <f t="shared" si="75"/>
        <v>□■</v>
      </c>
      <c r="AK143" s="189" t="str">
        <f t="shared" si="76"/>
        <v>□■</v>
      </c>
      <c r="AL143" s="189" t="str">
        <f t="shared" si="77"/>
        <v>■□</v>
      </c>
      <c r="AM143" s="194" t="str">
        <f t="shared" si="78"/>
        <v>□■</v>
      </c>
      <c r="AN143" s="6"/>
      <c r="AO143" s="6"/>
    </row>
    <row r="144" spans="2:41" ht="22.5" x14ac:dyDescent="0.35">
      <c r="B144" s="3" t="s">
        <v>105</v>
      </c>
      <c r="C144" s="3" t="str">
        <f t="shared" si="86"/>
        <v>XT4LSI0.92</v>
      </c>
      <c r="D144" s="181">
        <v>0.91999999999999993</v>
      </c>
      <c r="E144" s="211">
        <v>0</v>
      </c>
      <c r="F144" s="211">
        <v>1</v>
      </c>
      <c r="G144" s="211">
        <v>0</v>
      </c>
      <c r="H144" s="211">
        <v>1</v>
      </c>
      <c r="I144" s="211">
        <v>1</v>
      </c>
      <c r="J144" s="193" t="str">
        <f t="shared" si="83"/>
        <v>■□</v>
      </c>
      <c r="K144" s="189" t="str">
        <f t="shared" si="79"/>
        <v>□■</v>
      </c>
      <c r="L144" s="189" t="str">
        <f t="shared" si="80"/>
        <v>■□</v>
      </c>
      <c r="M144" s="189" t="str">
        <f t="shared" si="81"/>
        <v>□■</v>
      </c>
      <c r="N144" s="194" t="str">
        <f t="shared" si="82"/>
        <v>□■</v>
      </c>
      <c r="O144" s="176" t="s">
        <v>51</v>
      </c>
      <c r="P144" s="6"/>
      <c r="Q144" s="245" t="s">
        <v>109</v>
      </c>
      <c r="R144" s="176" t="str">
        <f t="shared" si="84"/>
        <v>XT2LSIG8.5</v>
      </c>
      <c r="S144" s="181">
        <v>8.5</v>
      </c>
      <c r="T144" s="211">
        <v>1</v>
      </c>
      <c r="U144" s="211">
        <v>0</v>
      </c>
      <c r="V144" s="211">
        <v>1</v>
      </c>
      <c r="W144" s="211">
        <v>1</v>
      </c>
      <c r="X144" s="193" t="str">
        <f t="shared" si="71"/>
        <v>□■</v>
      </c>
      <c r="Y144" s="189" t="str">
        <f t="shared" si="72"/>
        <v>■□</v>
      </c>
      <c r="Z144" s="189" t="str">
        <f t="shared" si="73"/>
        <v>□■</v>
      </c>
      <c r="AA144" s="194" t="str">
        <f t="shared" si="74"/>
        <v>□■</v>
      </c>
      <c r="AB144" s="6"/>
      <c r="AC144" s="7" t="s">
        <v>109</v>
      </c>
      <c r="AD144" s="176" t="str">
        <f t="shared" si="85"/>
        <v>XT2LSIG8.5</v>
      </c>
      <c r="AE144" s="181">
        <v>8.5</v>
      </c>
      <c r="AF144" s="211">
        <v>1</v>
      </c>
      <c r="AG144" s="211">
        <v>0</v>
      </c>
      <c r="AH144" s="211">
        <v>1</v>
      </c>
      <c r="AI144" s="211">
        <v>1</v>
      </c>
      <c r="AJ144" s="193" t="str">
        <f t="shared" si="75"/>
        <v>□■</v>
      </c>
      <c r="AK144" s="189" t="str">
        <f t="shared" si="76"/>
        <v>■□</v>
      </c>
      <c r="AL144" s="189" t="str">
        <f t="shared" si="77"/>
        <v>□■</v>
      </c>
      <c r="AM144" s="194" t="str">
        <f t="shared" si="78"/>
        <v>□■</v>
      </c>
      <c r="AN144" s="6"/>
      <c r="AO144" s="6"/>
    </row>
    <row r="145" spans="2:41" ht="22.5" x14ac:dyDescent="0.35">
      <c r="B145" s="3" t="s">
        <v>105</v>
      </c>
      <c r="C145" s="3" t="str">
        <f t="shared" si="86"/>
        <v>XT4LSI0.94</v>
      </c>
      <c r="D145" s="181">
        <v>0.94</v>
      </c>
      <c r="E145" s="211">
        <v>1</v>
      </c>
      <c r="F145" s="211">
        <v>1</v>
      </c>
      <c r="G145" s="211">
        <v>0</v>
      </c>
      <c r="H145" s="211">
        <v>1</v>
      </c>
      <c r="I145" s="211">
        <v>1</v>
      </c>
      <c r="J145" s="193" t="str">
        <f t="shared" si="83"/>
        <v>□■</v>
      </c>
      <c r="K145" s="189" t="str">
        <f t="shared" si="79"/>
        <v>□■</v>
      </c>
      <c r="L145" s="189" t="str">
        <f t="shared" si="80"/>
        <v>■□</v>
      </c>
      <c r="M145" s="189" t="str">
        <f t="shared" si="81"/>
        <v>□■</v>
      </c>
      <c r="N145" s="194" t="str">
        <f t="shared" si="82"/>
        <v>□■</v>
      </c>
      <c r="O145" s="176" t="s">
        <v>51</v>
      </c>
      <c r="P145" s="6"/>
      <c r="Q145" s="245" t="s">
        <v>109</v>
      </c>
      <c r="R145" s="176" t="str">
        <f t="shared" si="84"/>
        <v>XT2LSIG9</v>
      </c>
      <c r="S145" s="181">
        <v>9</v>
      </c>
      <c r="T145" s="211">
        <v>0</v>
      </c>
      <c r="U145" s="211">
        <v>1</v>
      </c>
      <c r="V145" s="211">
        <v>1</v>
      </c>
      <c r="W145" s="211">
        <v>1</v>
      </c>
      <c r="X145" s="193" t="str">
        <f t="shared" si="71"/>
        <v>■□</v>
      </c>
      <c r="Y145" s="189" t="str">
        <f t="shared" si="72"/>
        <v>□■</v>
      </c>
      <c r="Z145" s="189" t="str">
        <f t="shared" si="73"/>
        <v>□■</v>
      </c>
      <c r="AA145" s="194" t="str">
        <f t="shared" si="74"/>
        <v>□■</v>
      </c>
      <c r="AB145" s="6"/>
      <c r="AC145" s="7" t="s">
        <v>109</v>
      </c>
      <c r="AD145" s="176" t="str">
        <f t="shared" si="85"/>
        <v>XT2LSIG9</v>
      </c>
      <c r="AE145" s="181">
        <v>9</v>
      </c>
      <c r="AF145" s="211">
        <v>0</v>
      </c>
      <c r="AG145" s="211">
        <v>1</v>
      </c>
      <c r="AH145" s="211">
        <v>1</v>
      </c>
      <c r="AI145" s="211">
        <v>1</v>
      </c>
      <c r="AJ145" s="193" t="str">
        <f t="shared" si="75"/>
        <v>■□</v>
      </c>
      <c r="AK145" s="189" t="str">
        <f t="shared" si="76"/>
        <v>□■</v>
      </c>
      <c r="AL145" s="189" t="str">
        <f t="shared" si="77"/>
        <v>□■</v>
      </c>
      <c r="AM145" s="194" t="str">
        <f t="shared" si="78"/>
        <v>□■</v>
      </c>
      <c r="AN145" s="6"/>
      <c r="AO145" s="6"/>
    </row>
    <row r="146" spans="2:41" ht="23" thickBot="1" x14ac:dyDescent="0.4">
      <c r="B146" s="3" t="s">
        <v>105</v>
      </c>
      <c r="C146" s="3" t="str">
        <f t="shared" si="86"/>
        <v>XT4LSI0.96</v>
      </c>
      <c r="D146" s="181">
        <v>0.96</v>
      </c>
      <c r="E146" s="211">
        <v>0</v>
      </c>
      <c r="F146" s="211">
        <v>0</v>
      </c>
      <c r="G146" s="211">
        <v>1</v>
      </c>
      <c r="H146" s="211">
        <v>1</v>
      </c>
      <c r="I146" s="211">
        <v>1</v>
      </c>
      <c r="J146" s="193" t="str">
        <f t="shared" si="83"/>
        <v>■□</v>
      </c>
      <c r="K146" s="189" t="str">
        <f t="shared" si="79"/>
        <v>■□</v>
      </c>
      <c r="L146" s="189" t="str">
        <f t="shared" si="80"/>
        <v>□■</v>
      </c>
      <c r="M146" s="189" t="str">
        <f t="shared" si="81"/>
        <v>□■</v>
      </c>
      <c r="N146" s="194" t="str">
        <f t="shared" si="82"/>
        <v>□■</v>
      </c>
      <c r="O146" s="176" t="s">
        <v>51</v>
      </c>
      <c r="P146" s="6"/>
      <c r="Q146" s="245" t="s">
        <v>109</v>
      </c>
      <c r="R146" s="176" t="str">
        <f t="shared" si="84"/>
        <v>XT2LSIG10</v>
      </c>
      <c r="S146" s="182">
        <v>10</v>
      </c>
      <c r="T146" s="212">
        <v>1</v>
      </c>
      <c r="U146" s="212">
        <v>1</v>
      </c>
      <c r="V146" s="212">
        <v>1</v>
      </c>
      <c r="W146" s="212">
        <v>1</v>
      </c>
      <c r="X146" s="214" t="str">
        <f t="shared" si="71"/>
        <v>□■</v>
      </c>
      <c r="Y146" s="215" t="str">
        <f t="shared" si="72"/>
        <v>□■</v>
      </c>
      <c r="Z146" s="215" t="str">
        <f t="shared" si="73"/>
        <v>□■</v>
      </c>
      <c r="AA146" s="216" t="str">
        <f t="shared" si="74"/>
        <v>□■</v>
      </c>
      <c r="AB146" s="6"/>
      <c r="AC146" s="7" t="s">
        <v>109</v>
      </c>
      <c r="AD146" s="176" t="str">
        <f t="shared" si="85"/>
        <v>XT2LSIG10</v>
      </c>
      <c r="AE146" s="182">
        <v>10</v>
      </c>
      <c r="AF146" s="212">
        <v>1</v>
      </c>
      <c r="AG146" s="212">
        <v>1</v>
      </c>
      <c r="AH146" s="212">
        <v>1</v>
      </c>
      <c r="AI146" s="212">
        <v>1</v>
      </c>
      <c r="AJ146" s="214" t="str">
        <f t="shared" si="75"/>
        <v>□■</v>
      </c>
      <c r="AK146" s="215" t="str">
        <f t="shared" si="76"/>
        <v>□■</v>
      </c>
      <c r="AL146" s="215" t="str">
        <f t="shared" si="77"/>
        <v>□■</v>
      </c>
      <c r="AM146" s="216" t="str">
        <f t="shared" si="78"/>
        <v>□■</v>
      </c>
      <c r="AN146" s="6"/>
      <c r="AO146" s="6"/>
    </row>
    <row r="147" spans="2:41" ht="22.5" x14ac:dyDescent="0.35">
      <c r="B147" s="3" t="s">
        <v>105</v>
      </c>
      <c r="C147" s="3" t="str">
        <f t="shared" si="86"/>
        <v>XT4LSI0.98</v>
      </c>
      <c r="D147" s="181">
        <v>0.98</v>
      </c>
      <c r="E147" s="211">
        <v>1</v>
      </c>
      <c r="F147" s="211">
        <v>0</v>
      </c>
      <c r="G147" s="211">
        <v>1</v>
      </c>
      <c r="H147" s="211">
        <v>1</v>
      </c>
      <c r="I147" s="211">
        <v>1</v>
      </c>
      <c r="J147" s="193" t="str">
        <f t="shared" si="83"/>
        <v>□■</v>
      </c>
      <c r="K147" s="189" t="str">
        <f t="shared" si="79"/>
        <v>■□</v>
      </c>
      <c r="L147" s="189" t="str">
        <f t="shared" si="80"/>
        <v>□■</v>
      </c>
      <c r="M147" s="189" t="str">
        <f t="shared" si="81"/>
        <v>□■</v>
      </c>
      <c r="N147" s="194" t="str">
        <f t="shared" si="82"/>
        <v>□■</v>
      </c>
      <c r="O147" s="176" t="s">
        <v>51</v>
      </c>
      <c r="P147" s="6"/>
      <c r="Q147" s="245" t="s">
        <v>110</v>
      </c>
      <c r="R147" s="176" t="str">
        <f t="shared" si="84"/>
        <v>XT4LSIGOFF</v>
      </c>
      <c r="S147" s="180" t="s">
        <v>9</v>
      </c>
      <c r="T147" s="210">
        <v>0</v>
      </c>
      <c r="U147" s="210">
        <v>0</v>
      </c>
      <c r="V147" s="210">
        <v>0</v>
      </c>
      <c r="W147" s="210">
        <v>0</v>
      </c>
      <c r="X147" s="190" t="str">
        <f t="shared" si="71"/>
        <v>■□</v>
      </c>
      <c r="Y147" s="191" t="str">
        <f t="shared" si="72"/>
        <v>■□</v>
      </c>
      <c r="Z147" s="191" t="str">
        <f t="shared" si="73"/>
        <v>■□</v>
      </c>
      <c r="AA147" s="192" t="str">
        <f t="shared" si="74"/>
        <v>■□</v>
      </c>
      <c r="AB147" s="6"/>
      <c r="AC147" s="7" t="s">
        <v>110</v>
      </c>
      <c r="AD147" s="176" t="str">
        <f t="shared" si="85"/>
        <v>XT4LSIGOFF</v>
      </c>
      <c r="AE147" s="180" t="s">
        <v>9</v>
      </c>
      <c r="AF147" s="210">
        <v>0</v>
      </c>
      <c r="AG147" s="210">
        <v>0</v>
      </c>
      <c r="AH147" s="210">
        <v>0</v>
      </c>
      <c r="AI147" s="210">
        <v>0</v>
      </c>
      <c r="AJ147" s="190" t="str">
        <f t="shared" si="75"/>
        <v>■□</v>
      </c>
      <c r="AK147" s="191" t="str">
        <f t="shared" si="76"/>
        <v>■□</v>
      </c>
      <c r="AL147" s="191" t="str">
        <f t="shared" si="77"/>
        <v>■□</v>
      </c>
      <c r="AM147" s="192" t="str">
        <f t="shared" si="78"/>
        <v>■□</v>
      </c>
      <c r="AN147" s="6"/>
      <c r="AO147" s="6"/>
    </row>
    <row r="148" spans="2:41" ht="23" thickBot="1" x14ac:dyDescent="0.4">
      <c r="B148" s="3" t="s">
        <v>105</v>
      </c>
      <c r="C148" s="3" t="str">
        <f t="shared" si="86"/>
        <v>XT4LSI1</v>
      </c>
      <c r="D148" s="182">
        <v>1</v>
      </c>
      <c r="E148" s="212" t="s">
        <v>36</v>
      </c>
      <c r="F148" s="212">
        <v>1</v>
      </c>
      <c r="G148" s="212">
        <v>1</v>
      </c>
      <c r="H148" s="212">
        <v>1</v>
      </c>
      <c r="I148" s="212">
        <v>1</v>
      </c>
      <c r="J148" s="214" t="str">
        <f t="shared" si="83"/>
        <v>□□</v>
      </c>
      <c r="K148" s="215" t="str">
        <f t="shared" si="79"/>
        <v>□■</v>
      </c>
      <c r="L148" s="215" t="str">
        <f t="shared" si="80"/>
        <v>□■</v>
      </c>
      <c r="M148" s="215" t="str">
        <f t="shared" si="81"/>
        <v>□■</v>
      </c>
      <c r="N148" s="216" t="str">
        <f t="shared" si="82"/>
        <v>□■</v>
      </c>
      <c r="O148" s="176" t="s">
        <v>51</v>
      </c>
      <c r="P148" s="6"/>
      <c r="Q148" s="245" t="s">
        <v>110</v>
      </c>
      <c r="R148" s="176" t="str">
        <f t="shared" si="84"/>
        <v>XT4LSIG1</v>
      </c>
      <c r="S148" s="181">
        <v>1</v>
      </c>
      <c r="T148" s="211">
        <v>1</v>
      </c>
      <c r="U148" s="211">
        <v>0</v>
      </c>
      <c r="V148" s="211">
        <v>0</v>
      </c>
      <c r="W148" s="211">
        <v>0</v>
      </c>
      <c r="X148" s="193" t="str">
        <f t="shared" si="71"/>
        <v>□■</v>
      </c>
      <c r="Y148" s="189" t="str">
        <f t="shared" si="72"/>
        <v>■□</v>
      </c>
      <c r="Z148" s="189" t="str">
        <f t="shared" si="73"/>
        <v>■□</v>
      </c>
      <c r="AA148" s="194" t="str">
        <f t="shared" si="74"/>
        <v>■□</v>
      </c>
      <c r="AB148" s="6"/>
      <c r="AC148" s="7" t="s">
        <v>110</v>
      </c>
      <c r="AD148" s="176" t="str">
        <f t="shared" si="85"/>
        <v>XT4LSIG1</v>
      </c>
      <c r="AE148" s="181">
        <v>1</v>
      </c>
      <c r="AF148" s="211">
        <v>1</v>
      </c>
      <c r="AG148" s="211">
        <v>0</v>
      </c>
      <c r="AH148" s="211">
        <v>0</v>
      </c>
      <c r="AI148" s="211">
        <v>0</v>
      </c>
      <c r="AJ148" s="193" t="str">
        <f t="shared" si="75"/>
        <v>□■</v>
      </c>
      <c r="AK148" s="189" t="str">
        <f t="shared" si="76"/>
        <v>■□</v>
      </c>
      <c r="AL148" s="189" t="str">
        <f t="shared" si="77"/>
        <v>■□</v>
      </c>
      <c r="AM148" s="194" t="str">
        <f t="shared" si="78"/>
        <v>■□</v>
      </c>
      <c r="AN148" s="6"/>
      <c r="AO148" s="6"/>
    </row>
    <row r="149" spans="2:41" ht="22.5" x14ac:dyDescent="0.35">
      <c r="B149" s="3" t="s">
        <v>106</v>
      </c>
      <c r="C149" s="3" t="str">
        <f t="shared" si="86"/>
        <v>XT5LSI0.4</v>
      </c>
      <c r="D149" s="180">
        <v>0.4</v>
      </c>
      <c r="E149" s="210">
        <v>0</v>
      </c>
      <c r="F149" s="210">
        <v>0</v>
      </c>
      <c r="G149" s="210">
        <v>0</v>
      </c>
      <c r="H149" s="210">
        <v>0</v>
      </c>
      <c r="I149" s="210">
        <v>0</v>
      </c>
      <c r="J149" s="190" t="str">
        <f>IF(E149=0,"■□",IF(E149=1,"□■","□□"))</f>
        <v>■□</v>
      </c>
      <c r="K149" s="191" t="str">
        <f t="shared" ref="K149:K179" si="87">IF(F149=0,"■□",IF(F149=1,"□■","□□"))</f>
        <v>■□</v>
      </c>
      <c r="L149" s="191" t="str">
        <f t="shared" ref="L149:L179" si="88">IF(G149=0,"■□",IF(G149=1,"□■","□□"))</f>
        <v>■□</v>
      </c>
      <c r="M149" s="191" t="str">
        <f t="shared" ref="M149:M179" si="89">IF(H149=0,"■□",IF(H149=1,"□■","□□"))</f>
        <v>■□</v>
      </c>
      <c r="N149" s="192" t="str">
        <f t="shared" ref="N149:N179" si="90">IF(I149=0,"■□",IF(I149=1,"□■","□□"))</f>
        <v>■□</v>
      </c>
      <c r="O149" s="176" t="s">
        <v>51</v>
      </c>
      <c r="P149" s="6"/>
      <c r="Q149" s="245" t="s">
        <v>110</v>
      </c>
      <c r="R149" s="176" t="str">
        <f t="shared" si="84"/>
        <v>XT4LSIG1.5</v>
      </c>
      <c r="S149" s="181">
        <v>1.5</v>
      </c>
      <c r="T149" s="211">
        <v>0</v>
      </c>
      <c r="U149" s="211">
        <v>1</v>
      </c>
      <c r="V149" s="211">
        <v>0</v>
      </c>
      <c r="W149" s="211">
        <v>0</v>
      </c>
      <c r="X149" s="193" t="str">
        <f t="shared" si="71"/>
        <v>■□</v>
      </c>
      <c r="Y149" s="189" t="str">
        <f t="shared" si="72"/>
        <v>□■</v>
      </c>
      <c r="Z149" s="189" t="str">
        <f t="shared" si="73"/>
        <v>■□</v>
      </c>
      <c r="AA149" s="194" t="str">
        <f t="shared" si="74"/>
        <v>■□</v>
      </c>
      <c r="AB149" s="6"/>
      <c r="AC149" s="7" t="s">
        <v>110</v>
      </c>
      <c r="AD149" s="176" t="str">
        <f t="shared" si="85"/>
        <v>XT4LSIG1.5</v>
      </c>
      <c r="AE149" s="181">
        <v>1.5</v>
      </c>
      <c r="AF149" s="211">
        <v>0</v>
      </c>
      <c r="AG149" s="211">
        <v>1</v>
      </c>
      <c r="AH149" s="211">
        <v>0</v>
      </c>
      <c r="AI149" s="211">
        <v>0</v>
      </c>
      <c r="AJ149" s="193" t="str">
        <f t="shared" si="75"/>
        <v>■□</v>
      </c>
      <c r="AK149" s="189" t="str">
        <f t="shared" si="76"/>
        <v>□■</v>
      </c>
      <c r="AL149" s="189" t="str">
        <f t="shared" si="77"/>
        <v>■□</v>
      </c>
      <c r="AM149" s="194" t="str">
        <f t="shared" si="78"/>
        <v>■□</v>
      </c>
      <c r="AN149" s="6"/>
      <c r="AO149" s="6"/>
    </row>
    <row r="150" spans="2:41" ht="22.5" x14ac:dyDescent="0.35">
      <c r="B150" s="3" t="s">
        <v>106</v>
      </c>
      <c r="C150" s="3" t="str">
        <f t="shared" si="86"/>
        <v>XT5LSI0.42</v>
      </c>
      <c r="D150" s="181">
        <v>0.42000000000000004</v>
      </c>
      <c r="E150" s="211">
        <v>1</v>
      </c>
      <c r="F150" s="211">
        <v>0</v>
      </c>
      <c r="G150" s="211">
        <v>0</v>
      </c>
      <c r="H150" s="211">
        <v>0</v>
      </c>
      <c r="I150" s="211">
        <v>0</v>
      </c>
      <c r="J150" s="193" t="str">
        <f t="shared" ref="J150:J179" si="91">IF(E150=0,"■□",IF(E150=1,"□■","□□"))</f>
        <v>□■</v>
      </c>
      <c r="K150" s="189" t="str">
        <f t="shared" si="87"/>
        <v>■□</v>
      </c>
      <c r="L150" s="189" t="str">
        <f t="shared" si="88"/>
        <v>■□</v>
      </c>
      <c r="M150" s="189" t="str">
        <f t="shared" si="89"/>
        <v>■□</v>
      </c>
      <c r="N150" s="194" t="str">
        <f t="shared" si="90"/>
        <v>■□</v>
      </c>
      <c r="O150" s="176" t="s">
        <v>51</v>
      </c>
      <c r="P150" s="6"/>
      <c r="Q150" s="245" t="s">
        <v>110</v>
      </c>
      <c r="R150" s="176" t="str">
        <f t="shared" si="84"/>
        <v>XT4LSIG2</v>
      </c>
      <c r="S150" s="181">
        <v>2</v>
      </c>
      <c r="T150" s="211">
        <v>0</v>
      </c>
      <c r="U150" s="211">
        <v>0</v>
      </c>
      <c r="V150" s="211">
        <v>1</v>
      </c>
      <c r="W150" s="211">
        <v>0</v>
      </c>
      <c r="X150" s="193" t="str">
        <f t="shared" si="71"/>
        <v>■□</v>
      </c>
      <c r="Y150" s="189" t="str">
        <f t="shared" si="72"/>
        <v>■□</v>
      </c>
      <c r="Z150" s="189" t="str">
        <f t="shared" si="73"/>
        <v>□■</v>
      </c>
      <c r="AA150" s="194" t="str">
        <f t="shared" si="74"/>
        <v>■□</v>
      </c>
      <c r="AB150" s="6"/>
      <c r="AC150" s="7" t="s">
        <v>110</v>
      </c>
      <c r="AD150" s="176" t="str">
        <f t="shared" si="85"/>
        <v>XT4LSIG2</v>
      </c>
      <c r="AE150" s="181">
        <v>2</v>
      </c>
      <c r="AF150" s="211">
        <v>0</v>
      </c>
      <c r="AG150" s="211">
        <v>0</v>
      </c>
      <c r="AH150" s="211">
        <v>1</v>
      </c>
      <c r="AI150" s="211">
        <v>0</v>
      </c>
      <c r="AJ150" s="193" t="str">
        <f t="shared" si="75"/>
        <v>■□</v>
      </c>
      <c r="AK150" s="189" t="str">
        <f t="shared" si="76"/>
        <v>■□</v>
      </c>
      <c r="AL150" s="189" t="str">
        <f t="shared" si="77"/>
        <v>□■</v>
      </c>
      <c r="AM150" s="194" t="str">
        <f t="shared" si="78"/>
        <v>■□</v>
      </c>
      <c r="AN150" s="6"/>
      <c r="AO150" s="6"/>
    </row>
    <row r="151" spans="2:41" ht="22.5" x14ac:dyDescent="0.35">
      <c r="B151" s="3" t="s">
        <v>106</v>
      </c>
      <c r="C151" s="3" t="str">
        <f t="shared" si="86"/>
        <v>XT5LSI0.44</v>
      </c>
      <c r="D151" s="181">
        <v>0.44</v>
      </c>
      <c r="E151" s="211">
        <v>0</v>
      </c>
      <c r="F151" s="211">
        <v>1</v>
      </c>
      <c r="G151" s="211">
        <v>0</v>
      </c>
      <c r="H151" s="211">
        <v>0</v>
      </c>
      <c r="I151" s="211">
        <v>0</v>
      </c>
      <c r="J151" s="193" t="str">
        <f t="shared" si="91"/>
        <v>■□</v>
      </c>
      <c r="K151" s="189" t="str">
        <f t="shared" si="87"/>
        <v>□■</v>
      </c>
      <c r="L151" s="189" t="str">
        <f t="shared" si="88"/>
        <v>■□</v>
      </c>
      <c r="M151" s="189" t="str">
        <f t="shared" si="89"/>
        <v>■□</v>
      </c>
      <c r="N151" s="194" t="str">
        <f t="shared" si="90"/>
        <v>■□</v>
      </c>
      <c r="O151" s="176" t="s">
        <v>51</v>
      </c>
      <c r="P151" s="6"/>
      <c r="Q151" s="245" t="s">
        <v>110</v>
      </c>
      <c r="R151" s="176" t="str">
        <f t="shared" si="84"/>
        <v>XT4LSIG2.5</v>
      </c>
      <c r="S151" s="181">
        <v>2.5</v>
      </c>
      <c r="T151" s="211">
        <v>1</v>
      </c>
      <c r="U151" s="211">
        <v>1</v>
      </c>
      <c r="V151" s="211">
        <v>0</v>
      </c>
      <c r="W151" s="211">
        <v>0</v>
      </c>
      <c r="X151" s="193" t="str">
        <f t="shared" si="71"/>
        <v>□■</v>
      </c>
      <c r="Y151" s="189" t="str">
        <f t="shared" si="72"/>
        <v>□■</v>
      </c>
      <c r="Z151" s="189" t="str">
        <f t="shared" si="73"/>
        <v>■□</v>
      </c>
      <c r="AA151" s="194" t="str">
        <f t="shared" si="74"/>
        <v>■□</v>
      </c>
      <c r="AB151" s="6"/>
      <c r="AC151" s="7" t="s">
        <v>110</v>
      </c>
      <c r="AD151" s="176" t="str">
        <f t="shared" si="85"/>
        <v>XT4LSIG2.5</v>
      </c>
      <c r="AE151" s="181">
        <v>2.5</v>
      </c>
      <c r="AF151" s="211">
        <v>1</v>
      </c>
      <c r="AG151" s="211">
        <v>1</v>
      </c>
      <c r="AH151" s="211">
        <v>0</v>
      </c>
      <c r="AI151" s="211">
        <v>0</v>
      </c>
      <c r="AJ151" s="193" t="str">
        <f t="shared" si="75"/>
        <v>□■</v>
      </c>
      <c r="AK151" s="189" t="str">
        <f t="shared" si="76"/>
        <v>□■</v>
      </c>
      <c r="AL151" s="189" t="str">
        <f t="shared" si="77"/>
        <v>■□</v>
      </c>
      <c r="AM151" s="194" t="str">
        <f t="shared" si="78"/>
        <v>■□</v>
      </c>
      <c r="AN151" s="6"/>
      <c r="AO151" s="6"/>
    </row>
    <row r="152" spans="2:41" ht="22.5" x14ac:dyDescent="0.35">
      <c r="B152" s="3" t="s">
        <v>106</v>
      </c>
      <c r="C152" s="3" t="str">
        <f t="shared" si="86"/>
        <v>XT5LSI0.46</v>
      </c>
      <c r="D152" s="181">
        <v>0.46</v>
      </c>
      <c r="E152" s="211">
        <v>1</v>
      </c>
      <c r="F152" s="211">
        <v>1</v>
      </c>
      <c r="G152" s="211">
        <v>0</v>
      </c>
      <c r="H152" s="211">
        <v>0</v>
      </c>
      <c r="I152" s="211">
        <v>0</v>
      </c>
      <c r="J152" s="193" t="str">
        <f t="shared" si="91"/>
        <v>□■</v>
      </c>
      <c r="K152" s="189" t="str">
        <f t="shared" si="87"/>
        <v>□■</v>
      </c>
      <c r="L152" s="189" t="str">
        <f t="shared" si="88"/>
        <v>■□</v>
      </c>
      <c r="M152" s="189" t="str">
        <f t="shared" si="89"/>
        <v>■□</v>
      </c>
      <c r="N152" s="194" t="str">
        <f t="shared" si="90"/>
        <v>■□</v>
      </c>
      <c r="O152" s="176" t="s">
        <v>51</v>
      </c>
      <c r="P152" s="6"/>
      <c r="Q152" s="245" t="s">
        <v>110</v>
      </c>
      <c r="R152" s="176" t="str">
        <f t="shared" si="84"/>
        <v>XT4LSIG3</v>
      </c>
      <c r="S152" s="181">
        <v>3</v>
      </c>
      <c r="T152" s="211">
        <v>1</v>
      </c>
      <c r="U152" s="211">
        <v>0</v>
      </c>
      <c r="V152" s="211">
        <v>1</v>
      </c>
      <c r="W152" s="211">
        <v>0</v>
      </c>
      <c r="X152" s="193" t="str">
        <f t="shared" si="71"/>
        <v>□■</v>
      </c>
      <c r="Y152" s="189" t="str">
        <f t="shared" si="72"/>
        <v>■□</v>
      </c>
      <c r="Z152" s="189" t="str">
        <f t="shared" si="73"/>
        <v>□■</v>
      </c>
      <c r="AA152" s="194" t="str">
        <f t="shared" si="74"/>
        <v>■□</v>
      </c>
      <c r="AB152" s="6"/>
      <c r="AC152" s="7" t="s">
        <v>110</v>
      </c>
      <c r="AD152" s="176" t="str">
        <f t="shared" si="85"/>
        <v>XT4LSIG3</v>
      </c>
      <c r="AE152" s="181">
        <v>3</v>
      </c>
      <c r="AF152" s="211">
        <v>1</v>
      </c>
      <c r="AG152" s="211">
        <v>0</v>
      </c>
      <c r="AH152" s="211">
        <v>1</v>
      </c>
      <c r="AI152" s="211">
        <v>0</v>
      </c>
      <c r="AJ152" s="193" t="str">
        <f t="shared" si="75"/>
        <v>□■</v>
      </c>
      <c r="AK152" s="189" t="str">
        <f t="shared" si="76"/>
        <v>■□</v>
      </c>
      <c r="AL152" s="189" t="str">
        <f t="shared" si="77"/>
        <v>□■</v>
      </c>
      <c r="AM152" s="194" t="str">
        <f t="shared" si="78"/>
        <v>■□</v>
      </c>
      <c r="AN152" s="6"/>
      <c r="AO152" s="6"/>
    </row>
    <row r="153" spans="2:41" ht="22.5" x14ac:dyDescent="0.35">
      <c r="B153" s="3" t="s">
        <v>106</v>
      </c>
      <c r="C153" s="3" t="str">
        <f t="shared" si="86"/>
        <v>XT5LSI0.48</v>
      </c>
      <c r="D153" s="181">
        <v>0.48000000000000004</v>
      </c>
      <c r="E153" s="211">
        <v>0</v>
      </c>
      <c r="F153" s="211">
        <v>0</v>
      </c>
      <c r="G153" s="211">
        <v>1</v>
      </c>
      <c r="H153" s="211">
        <v>0</v>
      </c>
      <c r="I153" s="211">
        <v>0</v>
      </c>
      <c r="J153" s="193" t="str">
        <f t="shared" si="91"/>
        <v>■□</v>
      </c>
      <c r="K153" s="189" t="str">
        <f t="shared" si="87"/>
        <v>■□</v>
      </c>
      <c r="L153" s="189" t="str">
        <f t="shared" si="88"/>
        <v>□■</v>
      </c>
      <c r="M153" s="189" t="str">
        <f t="shared" si="89"/>
        <v>■□</v>
      </c>
      <c r="N153" s="194" t="str">
        <f t="shared" si="90"/>
        <v>■□</v>
      </c>
      <c r="O153" s="176" t="s">
        <v>51</v>
      </c>
      <c r="P153" s="6"/>
      <c r="Q153" s="245" t="s">
        <v>110</v>
      </c>
      <c r="R153" s="176" t="str">
        <f t="shared" si="84"/>
        <v>XT4LSIG3.5</v>
      </c>
      <c r="S153" s="181">
        <v>3.5</v>
      </c>
      <c r="T153" s="211">
        <v>0</v>
      </c>
      <c r="U153" s="211">
        <v>1</v>
      </c>
      <c r="V153" s="211">
        <v>1</v>
      </c>
      <c r="W153" s="211">
        <v>0</v>
      </c>
      <c r="X153" s="193" t="str">
        <f t="shared" si="71"/>
        <v>■□</v>
      </c>
      <c r="Y153" s="189" t="str">
        <f t="shared" si="72"/>
        <v>□■</v>
      </c>
      <c r="Z153" s="189" t="str">
        <f t="shared" si="73"/>
        <v>□■</v>
      </c>
      <c r="AA153" s="194" t="str">
        <f t="shared" si="74"/>
        <v>■□</v>
      </c>
      <c r="AB153" s="6"/>
      <c r="AC153" s="7" t="s">
        <v>110</v>
      </c>
      <c r="AD153" s="176" t="str">
        <f t="shared" si="85"/>
        <v>XT4LSIG3.5</v>
      </c>
      <c r="AE153" s="181">
        <v>3.5</v>
      </c>
      <c r="AF153" s="211">
        <v>0</v>
      </c>
      <c r="AG153" s="211">
        <v>1</v>
      </c>
      <c r="AH153" s="211">
        <v>1</v>
      </c>
      <c r="AI153" s="211">
        <v>0</v>
      </c>
      <c r="AJ153" s="193" t="str">
        <f t="shared" si="75"/>
        <v>■□</v>
      </c>
      <c r="AK153" s="189" t="str">
        <f t="shared" si="76"/>
        <v>□■</v>
      </c>
      <c r="AL153" s="189" t="str">
        <f t="shared" si="77"/>
        <v>□■</v>
      </c>
      <c r="AM153" s="194" t="str">
        <f t="shared" si="78"/>
        <v>■□</v>
      </c>
      <c r="AN153" s="6"/>
      <c r="AO153" s="6"/>
    </row>
    <row r="154" spans="2:41" ht="22.5" x14ac:dyDescent="0.35">
      <c r="B154" s="3" t="s">
        <v>106</v>
      </c>
      <c r="C154" s="3" t="str">
        <f t="shared" si="86"/>
        <v>XT5LSI0.5</v>
      </c>
      <c r="D154" s="181">
        <v>0.5</v>
      </c>
      <c r="E154" s="211">
        <v>1</v>
      </c>
      <c r="F154" s="211">
        <v>0</v>
      </c>
      <c r="G154" s="211">
        <v>1</v>
      </c>
      <c r="H154" s="211">
        <v>0</v>
      </c>
      <c r="I154" s="211">
        <v>0</v>
      </c>
      <c r="J154" s="193" t="str">
        <f t="shared" si="91"/>
        <v>□■</v>
      </c>
      <c r="K154" s="189" t="str">
        <f t="shared" si="87"/>
        <v>■□</v>
      </c>
      <c r="L154" s="189" t="str">
        <f t="shared" si="88"/>
        <v>□■</v>
      </c>
      <c r="M154" s="189" t="str">
        <f t="shared" si="89"/>
        <v>■□</v>
      </c>
      <c r="N154" s="194" t="str">
        <f t="shared" si="90"/>
        <v>■□</v>
      </c>
      <c r="O154" s="176" t="s">
        <v>51</v>
      </c>
      <c r="P154" s="6"/>
      <c r="Q154" s="245" t="s">
        <v>110</v>
      </c>
      <c r="R154" s="176" t="str">
        <f t="shared" si="84"/>
        <v>XT4LSIG4.5</v>
      </c>
      <c r="S154" s="181">
        <v>4.5</v>
      </c>
      <c r="T154" s="211">
        <v>1</v>
      </c>
      <c r="U154" s="211">
        <v>1</v>
      </c>
      <c r="V154" s="211">
        <v>1</v>
      </c>
      <c r="W154" s="211">
        <v>0</v>
      </c>
      <c r="X154" s="193" t="str">
        <f t="shared" si="71"/>
        <v>□■</v>
      </c>
      <c r="Y154" s="189" t="str">
        <f t="shared" si="72"/>
        <v>□■</v>
      </c>
      <c r="Z154" s="189" t="str">
        <f t="shared" si="73"/>
        <v>□■</v>
      </c>
      <c r="AA154" s="194" t="str">
        <f t="shared" si="74"/>
        <v>■□</v>
      </c>
      <c r="AB154" s="6"/>
      <c r="AC154" s="7" t="s">
        <v>110</v>
      </c>
      <c r="AD154" s="176" t="str">
        <f t="shared" si="85"/>
        <v>XT4LSIG4.5</v>
      </c>
      <c r="AE154" s="181">
        <v>4.5</v>
      </c>
      <c r="AF154" s="211">
        <v>1</v>
      </c>
      <c r="AG154" s="211">
        <v>1</v>
      </c>
      <c r="AH154" s="211">
        <v>1</v>
      </c>
      <c r="AI154" s="211">
        <v>0</v>
      </c>
      <c r="AJ154" s="193" t="str">
        <f t="shared" si="75"/>
        <v>□■</v>
      </c>
      <c r="AK154" s="189" t="str">
        <f t="shared" si="76"/>
        <v>□■</v>
      </c>
      <c r="AL154" s="189" t="str">
        <f t="shared" si="77"/>
        <v>□■</v>
      </c>
      <c r="AM154" s="194" t="str">
        <f t="shared" si="78"/>
        <v>■□</v>
      </c>
      <c r="AN154" s="6"/>
      <c r="AO154" s="6"/>
    </row>
    <row r="155" spans="2:41" ht="22.5" x14ac:dyDescent="0.35">
      <c r="B155" s="3" t="s">
        <v>106</v>
      </c>
      <c r="C155" s="3" t="str">
        <f t="shared" si="86"/>
        <v>XT5LSI0.52</v>
      </c>
      <c r="D155" s="181">
        <v>0.52</v>
      </c>
      <c r="E155" s="211">
        <v>0</v>
      </c>
      <c r="F155" s="211">
        <v>1</v>
      </c>
      <c r="G155" s="211">
        <v>1</v>
      </c>
      <c r="H155" s="211">
        <v>0</v>
      </c>
      <c r="I155" s="211">
        <v>0</v>
      </c>
      <c r="J155" s="193" t="str">
        <f t="shared" si="91"/>
        <v>■□</v>
      </c>
      <c r="K155" s="189" t="str">
        <f t="shared" si="87"/>
        <v>□■</v>
      </c>
      <c r="L155" s="189" t="str">
        <f t="shared" si="88"/>
        <v>□■</v>
      </c>
      <c r="M155" s="189" t="str">
        <f t="shared" si="89"/>
        <v>■□</v>
      </c>
      <c r="N155" s="194" t="str">
        <f t="shared" si="90"/>
        <v>■□</v>
      </c>
      <c r="O155" s="176" t="s">
        <v>51</v>
      </c>
      <c r="P155" s="6"/>
      <c r="Q155" s="245" t="s">
        <v>110</v>
      </c>
      <c r="R155" s="176" t="str">
        <f t="shared" si="84"/>
        <v>XT4LSIG5.5</v>
      </c>
      <c r="S155" s="181">
        <v>5.5</v>
      </c>
      <c r="T155" s="211">
        <v>0</v>
      </c>
      <c r="U155" s="211">
        <v>0</v>
      </c>
      <c r="V155" s="211">
        <v>0</v>
      </c>
      <c r="W155" s="211">
        <v>1</v>
      </c>
      <c r="X155" s="193" t="str">
        <f t="shared" si="71"/>
        <v>■□</v>
      </c>
      <c r="Y155" s="189" t="str">
        <f t="shared" si="72"/>
        <v>■□</v>
      </c>
      <c r="Z155" s="189" t="str">
        <f t="shared" si="73"/>
        <v>■□</v>
      </c>
      <c r="AA155" s="194" t="str">
        <f t="shared" si="74"/>
        <v>□■</v>
      </c>
      <c r="AB155" s="6"/>
      <c r="AC155" s="7" t="s">
        <v>110</v>
      </c>
      <c r="AD155" s="176" t="str">
        <f t="shared" si="85"/>
        <v>XT4LSIG5.5</v>
      </c>
      <c r="AE155" s="181">
        <v>5.5</v>
      </c>
      <c r="AF155" s="211">
        <v>0</v>
      </c>
      <c r="AG155" s="211">
        <v>0</v>
      </c>
      <c r="AH155" s="211">
        <v>0</v>
      </c>
      <c r="AI155" s="211">
        <v>1</v>
      </c>
      <c r="AJ155" s="193" t="str">
        <f t="shared" si="75"/>
        <v>■□</v>
      </c>
      <c r="AK155" s="189" t="str">
        <f t="shared" si="76"/>
        <v>■□</v>
      </c>
      <c r="AL155" s="189" t="str">
        <f t="shared" si="77"/>
        <v>■□</v>
      </c>
      <c r="AM155" s="194" t="str">
        <f t="shared" si="78"/>
        <v>□■</v>
      </c>
      <c r="AN155" s="6"/>
      <c r="AO155" s="6"/>
    </row>
    <row r="156" spans="2:41" ht="22.5" x14ac:dyDescent="0.35">
      <c r="B156" s="3" t="s">
        <v>106</v>
      </c>
      <c r="C156" s="3" t="str">
        <f t="shared" si="86"/>
        <v>XT5LSI0.54</v>
      </c>
      <c r="D156" s="181">
        <v>0.54</v>
      </c>
      <c r="E156" s="211">
        <v>1</v>
      </c>
      <c r="F156" s="211">
        <v>1</v>
      </c>
      <c r="G156" s="211">
        <v>1</v>
      </c>
      <c r="H156" s="211">
        <v>0</v>
      </c>
      <c r="I156" s="211">
        <v>0</v>
      </c>
      <c r="J156" s="193" t="str">
        <f t="shared" si="91"/>
        <v>□■</v>
      </c>
      <c r="K156" s="189" t="str">
        <f t="shared" si="87"/>
        <v>□■</v>
      </c>
      <c r="L156" s="189" t="str">
        <f t="shared" si="88"/>
        <v>□■</v>
      </c>
      <c r="M156" s="189" t="str">
        <f t="shared" si="89"/>
        <v>■□</v>
      </c>
      <c r="N156" s="194" t="str">
        <f t="shared" si="90"/>
        <v>■□</v>
      </c>
      <c r="O156" s="176" t="s">
        <v>51</v>
      </c>
      <c r="P156" s="6"/>
      <c r="Q156" s="245" t="s">
        <v>110</v>
      </c>
      <c r="R156" s="176" t="str">
        <f t="shared" si="84"/>
        <v>XT4LSIG6.5</v>
      </c>
      <c r="S156" s="181">
        <v>6.5</v>
      </c>
      <c r="T156" s="211">
        <v>1</v>
      </c>
      <c r="U156" s="211">
        <v>0</v>
      </c>
      <c r="V156" s="211">
        <v>0</v>
      </c>
      <c r="W156" s="211">
        <v>1</v>
      </c>
      <c r="X156" s="193" t="str">
        <f t="shared" si="71"/>
        <v>□■</v>
      </c>
      <c r="Y156" s="189" t="str">
        <f t="shared" si="72"/>
        <v>■□</v>
      </c>
      <c r="Z156" s="189" t="str">
        <f t="shared" si="73"/>
        <v>■□</v>
      </c>
      <c r="AA156" s="194" t="str">
        <f t="shared" si="74"/>
        <v>□■</v>
      </c>
      <c r="AB156" s="6"/>
      <c r="AC156" s="7" t="s">
        <v>110</v>
      </c>
      <c r="AD156" s="176" t="str">
        <f t="shared" si="85"/>
        <v>XT4LSIG6.5</v>
      </c>
      <c r="AE156" s="181">
        <v>6.5</v>
      </c>
      <c r="AF156" s="211">
        <v>1</v>
      </c>
      <c r="AG156" s="211">
        <v>0</v>
      </c>
      <c r="AH156" s="211">
        <v>0</v>
      </c>
      <c r="AI156" s="211">
        <v>1</v>
      </c>
      <c r="AJ156" s="193" t="str">
        <f t="shared" si="75"/>
        <v>□■</v>
      </c>
      <c r="AK156" s="189" t="str">
        <f t="shared" si="76"/>
        <v>■□</v>
      </c>
      <c r="AL156" s="189" t="str">
        <f t="shared" si="77"/>
        <v>■□</v>
      </c>
      <c r="AM156" s="194" t="str">
        <f t="shared" si="78"/>
        <v>□■</v>
      </c>
      <c r="AN156" s="6"/>
      <c r="AO156" s="6"/>
    </row>
    <row r="157" spans="2:41" ht="22.5" x14ac:dyDescent="0.35">
      <c r="B157" s="3" t="s">
        <v>106</v>
      </c>
      <c r="C157" s="3" t="str">
        <f t="shared" si="86"/>
        <v>XT5LSI0.56</v>
      </c>
      <c r="D157" s="181">
        <v>0.56000000000000005</v>
      </c>
      <c r="E157" s="211">
        <v>0</v>
      </c>
      <c r="F157" s="211">
        <v>0</v>
      </c>
      <c r="G157" s="211">
        <v>0</v>
      </c>
      <c r="H157" s="211">
        <v>1</v>
      </c>
      <c r="I157" s="211">
        <v>0</v>
      </c>
      <c r="J157" s="193" t="str">
        <f t="shared" si="91"/>
        <v>■□</v>
      </c>
      <c r="K157" s="189" t="str">
        <f t="shared" si="87"/>
        <v>■□</v>
      </c>
      <c r="L157" s="189" t="str">
        <f t="shared" si="88"/>
        <v>■□</v>
      </c>
      <c r="M157" s="189" t="str">
        <f t="shared" si="89"/>
        <v>□■</v>
      </c>
      <c r="N157" s="194" t="str">
        <f t="shared" si="90"/>
        <v>■□</v>
      </c>
      <c r="O157" s="176" t="s">
        <v>51</v>
      </c>
      <c r="P157" s="6"/>
      <c r="Q157" s="245" t="s">
        <v>110</v>
      </c>
      <c r="R157" s="176" t="str">
        <f t="shared" si="84"/>
        <v>XT4LSIG7</v>
      </c>
      <c r="S157" s="181">
        <v>7</v>
      </c>
      <c r="T157" s="211">
        <v>0</v>
      </c>
      <c r="U157" s="211">
        <v>1</v>
      </c>
      <c r="V157" s="211">
        <v>0</v>
      </c>
      <c r="W157" s="211">
        <v>1</v>
      </c>
      <c r="X157" s="193" t="str">
        <f t="shared" si="71"/>
        <v>■□</v>
      </c>
      <c r="Y157" s="189" t="str">
        <f t="shared" si="72"/>
        <v>□■</v>
      </c>
      <c r="Z157" s="189" t="str">
        <f t="shared" si="73"/>
        <v>■□</v>
      </c>
      <c r="AA157" s="194" t="str">
        <f t="shared" si="74"/>
        <v>□■</v>
      </c>
      <c r="AB157" s="6"/>
      <c r="AC157" s="7" t="s">
        <v>110</v>
      </c>
      <c r="AD157" s="176" t="str">
        <f t="shared" si="85"/>
        <v>XT4LSIG7</v>
      </c>
      <c r="AE157" s="181">
        <v>7</v>
      </c>
      <c r="AF157" s="211">
        <v>0</v>
      </c>
      <c r="AG157" s="211">
        <v>1</v>
      </c>
      <c r="AH157" s="211">
        <v>0</v>
      </c>
      <c r="AI157" s="211">
        <v>1</v>
      </c>
      <c r="AJ157" s="193" t="str">
        <f t="shared" si="75"/>
        <v>■□</v>
      </c>
      <c r="AK157" s="189" t="str">
        <f t="shared" si="76"/>
        <v>□■</v>
      </c>
      <c r="AL157" s="189" t="str">
        <f t="shared" si="77"/>
        <v>■□</v>
      </c>
      <c r="AM157" s="194" t="str">
        <f t="shared" si="78"/>
        <v>□■</v>
      </c>
      <c r="AN157" s="6"/>
      <c r="AO157" s="6"/>
    </row>
    <row r="158" spans="2:41" ht="22.5" x14ac:dyDescent="0.35">
      <c r="B158" s="3" t="s">
        <v>106</v>
      </c>
      <c r="C158" s="3" t="str">
        <f t="shared" si="86"/>
        <v>XT5LSI0.58</v>
      </c>
      <c r="D158" s="181">
        <v>0.58000000000000007</v>
      </c>
      <c r="E158" s="211">
        <v>1</v>
      </c>
      <c r="F158" s="211">
        <v>0</v>
      </c>
      <c r="G158" s="211">
        <v>0</v>
      </c>
      <c r="H158" s="211">
        <v>1</v>
      </c>
      <c r="I158" s="211">
        <v>0</v>
      </c>
      <c r="J158" s="193" t="str">
        <f t="shared" si="91"/>
        <v>□■</v>
      </c>
      <c r="K158" s="189" t="str">
        <f t="shared" si="87"/>
        <v>■□</v>
      </c>
      <c r="L158" s="189" t="str">
        <f t="shared" si="88"/>
        <v>■□</v>
      </c>
      <c r="M158" s="189" t="str">
        <f t="shared" si="89"/>
        <v>□■</v>
      </c>
      <c r="N158" s="194" t="str">
        <f t="shared" si="90"/>
        <v>■□</v>
      </c>
      <c r="O158" s="176" t="s">
        <v>51</v>
      </c>
      <c r="P158" s="6"/>
      <c r="Q158" s="245" t="s">
        <v>110</v>
      </c>
      <c r="R158" s="176" t="str">
        <f t="shared" si="84"/>
        <v>XT4LSIG7.5</v>
      </c>
      <c r="S158" s="181">
        <v>7.5</v>
      </c>
      <c r="T158" s="211">
        <v>0</v>
      </c>
      <c r="U158" s="211">
        <v>0</v>
      </c>
      <c r="V158" s="211">
        <v>1</v>
      </c>
      <c r="W158" s="211">
        <v>1</v>
      </c>
      <c r="X158" s="193" t="str">
        <f t="shared" si="71"/>
        <v>■□</v>
      </c>
      <c r="Y158" s="189" t="str">
        <f t="shared" si="72"/>
        <v>■□</v>
      </c>
      <c r="Z158" s="189" t="str">
        <f t="shared" si="73"/>
        <v>□■</v>
      </c>
      <c r="AA158" s="194" t="str">
        <f t="shared" si="74"/>
        <v>□■</v>
      </c>
      <c r="AB158" s="6"/>
      <c r="AC158" s="7" t="s">
        <v>110</v>
      </c>
      <c r="AD158" s="176" t="str">
        <f t="shared" si="85"/>
        <v>XT4LSIG7.5</v>
      </c>
      <c r="AE158" s="181">
        <v>7.5</v>
      </c>
      <c r="AF158" s="211">
        <v>0</v>
      </c>
      <c r="AG158" s="211">
        <v>0</v>
      </c>
      <c r="AH158" s="211">
        <v>1</v>
      </c>
      <c r="AI158" s="211">
        <v>1</v>
      </c>
      <c r="AJ158" s="193" t="str">
        <f t="shared" si="75"/>
        <v>■□</v>
      </c>
      <c r="AK158" s="189" t="str">
        <f t="shared" si="76"/>
        <v>■□</v>
      </c>
      <c r="AL158" s="189" t="str">
        <f t="shared" si="77"/>
        <v>□■</v>
      </c>
      <c r="AM158" s="194" t="str">
        <f t="shared" si="78"/>
        <v>□■</v>
      </c>
      <c r="AN158" s="6"/>
      <c r="AO158" s="6"/>
    </row>
    <row r="159" spans="2:41" ht="22.5" x14ac:dyDescent="0.35">
      <c r="B159" s="3" t="s">
        <v>106</v>
      </c>
      <c r="C159" s="3" t="str">
        <f t="shared" si="86"/>
        <v>XT5LSI0.6</v>
      </c>
      <c r="D159" s="181">
        <v>0.6</v>
      </c>
      <c r="E159" s="211">
        <v>0</v>
      </c>
      <c r="F159" s="211">
        <v>1</v>
      </c>
      <c r="G159" s="211">
        <v>0</v>
      </c>
      <c r="H159" s="211">
        <v>1</v>
      </c>
      <c r="I159" s="211">
        <v>0</v>
      </c>
      <c r="J159" s="193" t="str">
        <f t="shared" si="91"/>
        <v>■□</v>
      </c>
      <c r="K159" s="189" t="str">
        <f t="shared" si="87"/>
        <v>□■</v>
      </c>
      <c r="L159" s="189" t="str">
        <f t="shared" si="88"/>
        <v>■□</v>
      </c>
      <c r="M159" s="189" t="str">
        <f t="shared" si="89"/>
        <v>□■</v>
      </c>
      <c r="N159" s="194" t="str">
        <f t="shared" si="90"/>
        <v>■□</v>
      </c>
      <c r="O159" s="176" t="s">
        <v>51</v>
      </c>
      <c r="P159" s="6"/>
      <c r="Q159" s="245" t="s">
        <v>110</v>
      </c>
      <c r="R159" s="176" t="str">
        <f t="shared" si="84"/>
        <v>XT4LSIG8</v>
      </c>
      <c r="S159" s="181">
        <v>8</v>
      </c>
      <c r="T159" s="211">
        <v>1</v>
      </c>
      <c r="U159" s="211">
        <v>1</v>
      </c>
      <c r="V159" s="211">
        <v>0</v>
      </c>
      <c r="W159" s="211">
        <v>1</v>
      </c>
      <c r="X159" s="193" t="str">
        <f t="shared" si="71"/>
        <v>□■</v>
      </c>
      <c r="Y159" s="189" t="str">
        <f t="shared" si="72"/>
        <v>□■</v>
      </c>
      <c r="Z159" s="189" t="str">
        <f t="shared" si="73"/>
        <v>■□</v>
      </c>
      <c r="AA159" s="194" t="str">
        <f t="shared" si="74"/>
        <v>□■</v>
      </c>
      <c r="AB159" s="6"/>
      <c r="AC159" s="7" t="s">
        <v>110</v>
      </c>
      <c r="AD159" s="176" t="str">
        <f t="shared" si="85"/>
        <v>XT4LSIG8</v>
      </c>
      <c r="AE159" s="181">
        <v>8</v>
      </c>
      <c r="AF159" s="211">
        <v>1</v>
      </c>
      <c r="AG159" s="211">
        <v>1</v>
      </c>
      <c r="AH159" s="211">
        <v>0</v>
      </c>
      <c r="AI159" s="211">
        <v>1</v>
      </c>
      <c r="AJ159" s="193" t="str">
        <f t="shared" si="75"/>
        <v>□■</v>
      </c>
      <c r="AK159" s="189" t="str">
        <f t="shared" si="76"/>
        <v>□■</v>
      </c>
      <c r="AL159" s="189" t="str">
        <f t="shared" si="77"/>
        <v>■□</v>
      </c>
      <c r="AM159" s="194" t="str">
        <f t="shared" si="78"/>
        <v>□■</v>
      </c>
      <c r="AN159" s="6"/>
      <c r="AO159" s="6"/>
    </row>
    <row r="160" spans="2:41" ht="22.5" x14ac:dyDescent="0.35">
      <c r="B160" s="3" t="s">
        <v>106</v>
      </c>
      <c r="C160" s="3" t="str">
        <f t="shared" si="86"/>
        <v>XT5LSI0.62</v>
      </c>
      <c r="D160" s="181">
        <v>0.62</v>
      </c>
      <c r="E160" s="211">
        <v>1</v>
      </c>
      <c r="F160" s="211">
        <v>1</v>
      </c>
      <c r="G160" s="211">
        <v>0</v>
      </c>
      <c r="H160" s="211">
        <v>1</v>
      </c>
      <c r="I160" s="211">
        <v>0</v>
      </c>
      <c r="J160" s="193" t="str">
        <f t="shared" si="91"/>
        <v>□■</v>
      </c>
      <c r="K160" s="189" t="str">
        <f t="shared" si="87"/>
        <v>□■</v>
      </c>
      <c r="L160" s="189" t="str">
        <f t="shared" si="88"/>
        <v>■□</v>
      </c>
      <c r="M160" s="189" t="str">
        <f t="shared" si="89"/>
        <v>□■</v>
      </c>
      <c r="N160" s="194" t="str">
        <f t="shared" si="90"/>
        <v>■□</v>
      </c>
      <c r="O160" s="176" t="s">
        <v>51</v>
      </c>
      <c r="P160" s="6"/>
      <c r="Q160" s="245" t="s">
        <v>110</v>
      </c>
      <c r="R160" s="176" t="str">
        <f t="shared" si="84"/>
        <v>XT4LSIG8.5</v>
      </c>
      <c r="S160" s="181">
        <v>8.5</v>
      </c>
      <c r="T160" s="211">
        <v>1</v>
      </c>
      <c r="U160" s="211">
        <v>0</v>
      </c>
      <c r="V160" s="211">
        <v>1</v>
      </c>
      <c r="W160" s="211">
        <v>1</v>
      </c>
      <c r="X160" s="193" t="str">
        <f t="shared" si="71"/>
        <v>□■</v>
      </c>
      <c r="Y160" s="189" t="str">
        <f t="shared" si="72"/>
        <v>■□</v>
      </c>
      <c r="Z160" s="189" t="str">
        <f t="shared" si="73"/>
        <v>□■</v>
      </c>
      <c r="AA160" s="194" t="str">
        <f t="shared" si="74"/>
        <v>□■</v>
      </c>
      <c r="AB160" s="6"/>
      <c r="AC160" s="7" t="s">
        <v>110</v>
      </c>
      <c r="AD160" s="176" t="str">
        <f t="shared" si="85"/>
        <v>XT4LSIG8.5</v>
      </c>
      <c r="AE160" s="181">
        <v>8.5</v>
      </c>
      <c r="AF160" s="211">
        <v>1</v>
      </c>
      <c r="AG160" s="211">
        <v>0</v>
      </c>
      <c r="AH160" s="211">
        <v>1</v>
      </c>
      <c r="AI160" s="211">
        <v>1</v>
      </c>
      <c r="AJ160" s="193" t="str">
        <f t="shared" si="75"/>
        <v>□■</v>
      </c>
      <c r="AK160" s="189" t="str">
        <f t="shared" si="76"/>
        <v>■□</v>
      </c>
      <c r="AL160" s="189" t="str">
        <f t="shared" si="77"/>
        <v>□■</v>
      </c>
      <c r="AM160" s="194" t="str">
        <f t="shared" si="78"/>
        <v>□■</v>
      </c>
      <c r="AN160" s="6"/>
      <c r="AO160" s="6"/>
    </row>
    <row r="161" spans="2:41" ht="22.5" x14ac:dyDescent="0.35">
      <c r="B161" s="3" t="s">
        <v>106</v>
      </c>
      <c r="C161" s="3" t="str">
        <f t="shared" si="86"/>
        <v>XT5LSI0.64</v>
      </c>
      <c r="D161" s="181">
        <v>0.64</v>
      </c>
      <c r="E161" s="211">
        <v>0</v>
      </c>
      <c r="F161" s="211">
        <v>0</v>
      </c>
      <c r="G161" s="211">
        <v>1</v>
      </c>
      <c r="H161" s="211">
        <v>1</v>
      </c>
      <c r="I161" s="211">
        <v>0</v>
      </c>
      <c r="J161" s="193" t="str">
        <f t="shared" si="91"/>
        <v>■□</v>
      </c>
      <c r="K161" s="189" t="str">
        <f t="shared" si="87"/>
        <v>■□</v>
      </c>
      <c r="L161" s="189" t="str">
        <f t="shared" si="88"/>
        <v>□■</v>
      </c>
      <c r="M161" s="189" t="str">
        <f t="shared" si="89"/>
        <v>□■</v>
      </c>
      <c r="N161" s="194" t="str">
        <f t="shared" si="90"/>
        <v>■□</v>
      </c>
      <c r="O161" s="176" t="s">
        <v>51</v>
      </c>
      <c r="P161" s="6"/>
      <c r="Q161" s="245" t="s">
        <v>110</v>
      </c>
      <c r="R161" s="176" t="str">
        <f t="shared" si="84"/>
        <v>XT4LSIG9</v>
      </c>
      <c r="S161" s="181">
        <v>9</v>
      </c>
      <c r="T161" s="211">
        <v>0</v>
      </c>
      <c r="U161" s="211">
        <v>1</v>
      </c>
      <c r="V161" s="211">
        <v>1</v>
      </c>
      <c r="W161" s="211">
        <v>1</v>
      </c>
      <c r="X161" s="193" t="str">
        <f t="shared" si="71"/>
        <v>■□</v>
      </c>
      <c r="Y161" s="189" t="str">
        <f t="shared" si="72"/>
        <v>□■</v>
      </c>
      <c r="Z161" s="189" t="str">
        <f t="shared" si="73"/>
        <v>□■</v>
      </c>
      <c r="AA161" s="194" t="str">
        <f t="shared" si="74"/>
        <v>□■</v>
      </c>
      <c r="AB161" s="6"/>
      <c r="AC161" s="7" t="s">
        <v>110</v>
      </c>
      <c r="AD161" s="176" t="str">
        <f t="shared" si="85"/>
        <v>XT4LSIG9</v>
      </c>
      <c r="AE161" s="181">
        <v>9</v>
      </c>
      <c r="AF161" s="211">
        <v>0</v>
      </c>
      <c r="AG161" s="211">
        <v>1</v>
      </c>
      <c r="AH161" s="211">
        <v>1</v>
      </c>
      <c r="AI161" s="211">
        <v>1</v>
      </c>
      <c r="AJ161" s="193" t="str">
        <f t="shared" si="75"/>
        <v>■□</v>
      </c>
      <c r="AK161" s="189" t="str">
        <f t="shared" si="76"/>
        <v>□■</v>
      </c>
      <c r="AL161" s="189" t="str">
        <f t="shared" si="77"/>
        <v>□■</v>
      </c>
      <c r="AM161" s="194" t="str">
        <f t="shared" si="78"/>
        <v>□■</v>
      </c>
      <c r="AN161" s="6"/>
      <c r="AO161" s="6"/>
    </row>
    <row r="162" spans="2:41" ht="23" thickBot="1" x14ac:dyDescent="0.4">
      <c r="B162" s="3" t="s">
        <v>106</v>
      </c>
      <c r="C162" s="3" t="str">
        <f t="shared" si="86"/>
        <v>XT5LSI0.66</v>
      </c>
      <c r="D162" s="181">
        <v>0.66</v>
      </c>
      <c r="E162" s="211">
        <v>1</v>
      </c>
      <c r="F162" s="211">
        <v>0</v>
      </c>
      <c r="G162" s="211">
        <v>1</v>
      </c>
      <c r="H162" s="211">
        <v>1</v>
      </c>
      <c r="I162" s="211">
        <v>0</v>
      </c>
      <c r="J162" s="193" t="str">
        <f t="shared" si="91"/>
        <v>□■</v>
      </c>
      <c r="K162" s="189" t="str">
        <f t="shared" si="87"/>
        <v>■□</v>
      </c>
      <c r="L162" s="189" t="str">
        <f t="shared" si="88"/>
        <v>□■</v>
      </c>
      <c r="M162" s="189" t="str">
        <f t="shared" si="89"/>
        <v>□■</v>
      </c>
      <c r="N162" s="194" t="str">
        <f t="shared" si="90"/>
        <v>■□</v>
      </c>
      <c r="O162" s="176" t="s">
        <v>51</v>
      </c>
      <c r="P162" s="6"/>
      <c r="Q162" s="245" t="s">
        <v>110</v>
      </c>
      <c r="R162" s="176" t="str">
        <f t="shared" si="84"/>
        <v>XT4LSIG10</v>
      </c>
      <c r="S162" s="182">
        <v>10</v>
      </c>
      <c r="T162" s="212">
        <v>1</v>
      </c>
      <c r="U162" s="212">
        <v>1</v>
      </c>
      <c r="V162" s="212">
        <v>1</v>
      </c>
      <c r="W162" s="212">
        <v>1</v>
      </c>
      <c r="X162" s="214" t="str">
        <f t="shared" si="71"/>
        <v>□■</v>
      </c>
      <c r="Y162" s="215" t="str">
        <f t="shared" si="72"/>
        <v>□■</v>
      </c>
      <c r="Z162" s="215" t="str">
        <f t="shared" si="73"/>
        <v>□■</v>
      </c>
      <c r="AA162" s="216" t="str">
        <f t="shared" si="74"/>
        <v>□■</v>
      </c>
      <c r="AB162" s="6"/>
      <c r="AC162" s="7" t="s">
        <v>110</v>
      </c>
      <c r="AD162" s="176" t="str">
        <f t="shared" si="85"/>
        <v>XT4LSIG10</v>
      </c>
      <c r="AE162" s="182">
        <v>10</v>
      </c>
      <c r="AF162" s="212">
        <v>1</v>
      </c>
      <c r="AG162" s="212">
        <v>1</v>
      </c>
      <c r="AH162" s="212">
        <v>1</v>
      </c>
      <c r="AI162" s="212">
        <v>1</v>
      </c>
      <c r="AJ162" s="214" t="str">
        <f t="shared" si="75"/>
        <v>□■</v>
      </c>
      <c r="AK162" s="215" t="str">
        <f t="shared" si="76"/>
        <v>□■</v>
      </c>
      <c r="AL162" s="215" t="str">
        <f t="shared" si="77"/>
        <v>□■</v>
      </c>
      <c r="AM162" s="216" t="str">
        <f t="shared" si="78"/>
        <v>□■</v>
      </c>
      <c r="AN162" s="6"/>
      <c r="AO162" s="6"/>
    </row>
    <row r="163" spans="2:41" ht="22.5" x14ac:dyDescent="0.35">
      <c r="B163" s="3" t="s">
        <v>106</v>
      </c>
      <c r="C163" s="3" t="str">
        <f t="shared" si="86"/>
        <v>XT5LSI0.68</v>
      </c>
      <c r="D163" s="181">
        <v>0.68</v>
      </c>
      <c r="E163" s="211">
        <v>0</v>
      </c>
      <c r="F163" s="211">
        <v>1</v>
      </c>
      <c r="G163" s="211">
        <v>1</v>
      </c>
      <c r="H163" s="211">
        <v>1</v>
      </c>
      <c r="I163" s="211">
        <v>0</v>
      </c>
      <c r="J163" s="193" t="str">
        <f t="shared" si="91"/>
        <v>■□</v>
      </c>
      <c r="K163" s="189" t="str">
        <f t="shared" si="87"/>
        <v>□■</v>
      </c>
      <c r="L163" s="189" t="str">
        <f t="shared" si="88"/>
        <v>□■</v>
      </c>
      <c r="M163" s="189" t="str">
        <f t="shared" si="89"/>
        <v>□■</v>
      </c>
      <c r="N163" s="194" t="str">
        <f t="shared" si="90"/>
        <v>■□</v>
      </c>
      <c r="O163" s="176" t="s">
        <v>51</v>
      </c>
      <c r="P163" s="6"/>
      <c r="Q163" s="245" t="s">
        <v>111</v>
      </c>
      <c r="R163" s="176" t="str">
        <f t="shared" si="84"/>
        <v>XT5LSIGOFF</v>
      </c>
      <c r="S163" s="180" t="s">
        <v>9</v>
      </c>
      <c r="T163" s="210">
        <v>0</v>
      </c>
      <c r="U163" s="210">
        <v>0</v>
      </c>
      <c r="V163" s="210">
        <v>0</v>
      </c>
      <c r="W163" s="210">
        <v>0</v>
      </c>
      <c r="X163" s="190" t="str">
        <f t="shared" si="71"/>
        <v>■□</v>
      </c>
      <c r="Y163" s="191" t="str">
        <f t="shared" si="72"/>
        <v>■□</v>
      </c>
      <c r="Z163" s="191" t="str">
        <f t="shared" si="73"/>
        <v>■□</v>
      </c>
      <c r="AA163" s="192" t="str">
        <f t="shared" si="74"/>
        <v>■□</v>
      </c>
      <c r="AB163" s="6"/>
      <c r="AC163" s="7" t="s">
        <v>111</v>
      </c>
      <c r="AD163" s="176" t="str">
        <f t="shared" si="85"/>
        <v>XT5LSIGOFF</v>
      </c>
      <c r="AE163" s="180" t="s">
        <v>9</v>
      </c>
      <c r="AF163" s="210">
        <v>0</v>
      </c>
      <c r="AG163" s="210">
        <v>0</v>
      </c>
      <c r="AH163" s="210">
        <v>0</v>
      </c>
      <c r="AI163" s="210">
        <v>0</v>
      </c>
      <c r="AJ163" s="190" t="str">
        <f t="shared" si="75"/>
        <v>■□</v>
      </c>
      <c r="AK163" s="191" t="str">
        <f t="shared" si="76"/>
        <v>■□</v>
      </c>
      <c r="AL163" s="191" t="str">
        <f t="shared" si="77"/>
        <v>■□</v>
      </c>
      <c r="AM163" s="192" t="str">
        <f t="shared" si="78"/>
        <v>■□</v>
      </c>
      <c r="AN163" s="6"/>
      <c r="AO163" s="6"/>
    </row>
    <row r="164" spans="2:41" ht="22.5" x14ac:dyDescent="0.35">
      <c r="B164" s="3" t="s">
        <v>106</v>
      </c>
      <c r="C164" s="3" t="str">
        <f t="shared" si="86"/>
        <v>XT5LSI0.7</v>
      </c>
      <c r="D164" s="181">
        <v>0.70000000000000007</v>
      </c>
      <c r="E164" s="211">
        <v>1</v>
      </c>
      <c r="F164" s="211">
        <v>1</v>
      </c>
      <c r="G164" s="211">
        <v>1</v>
      </c>
      <c r="H164" s="211">
        <v>1</v>
      </c>
      <c r="I164" s="211">
        <v>0</v>
      </c>
      <c r="J164" s="193" t="str">
        <f t="shared" si="91"/>
        <v>□■</v>
      </c>
      <c r="K164" s="189" t="str">
        <f t="shared" si="87"/>
        <v>□■</v>
      </c>
      <c r="L164" s="189" t="str">
        <f t="shared" si="88"/>
        <v>□■</v>
      </c>
      <c r="M164" s="189" t="str">
        <f t="shared" si="89"/>
        <v>□■</v>
      </c>
      <c r="N164" s="194" t="str">
        <f t="shared" si="90"/>
        <v>■□</v>
      </c>
      <c r="O164" s="176" t="s">
        <v>51</v>
      </c>
      <c r="P164" s="6"/>
      <c r="Q164" s="245" t="s">
        <v>111</v>
      </c>
      <c r="R164" s="176" t="str">
        <f t="shared" si="84"/>
        <v>XT5LSIG1</v>
      </c>
      <c r="S164" s="181">
        <v>1</v>
      </c>
      <c r="T164" s="211">
        <v>1</v>
      </c>
      <c r="U164" s="211">
        <v>0</v>
      </c>
      <c r="V164" s="211">
        <v>0</v>
      </c>
      <c r="W164" s="211">
        <v>0</v>
      </c>
      <c r="X164" s="193" t="str">
        <f t="shared" si="71"/>
        <v>□■</v>
      </c>
      <c r="Y164" s="189" t="str">
        <f t="shared" si="72"/>
        <v>■□</v>
      </c>
      <c r="Z164" s="189" t="str">
        <f t="shared" si="73"/>
        <v>■□</v>
      </c>
      <c r="AA164" s="194" t="str">
        <f t="shared" si="74"/>
        <v>■□</v>
      </c>
      <c r="AB164" s="6"/>
      <c r="AC164" s="7" t="s">
        <v>111</v>
      </c>
      <c r="AD164" s="176" t="str">
        <f t="shared" si="85"/>
        <v>XT5LSIG1</v>
      </c>
      <c r="AE164" s="181">
        <v>1</v>
      </c>
      <c r="AF164" s="211">
        <v>1</v>
      </c>
      <c r="AG164" s="211">
        <v>0</v>
      </c>
      <c r="AH164" s="211">
        <v>0</v>
      </c>
      <c r="AI164" s="211">
        <v>0</v>
      </c>
      <c r="AJ164" s="193" t="str">
        <f t="shared" si="75"/>
        <v>□■</v>
      </c>
      <c r="AK164" s="189" t="str">
        <f t="shared" si="76"/>
        <v>■□</v>
      </c>
      <c r="AL164" s="189" t="str">
        <f t="shared" si="77"/>
        <v>■□</v>
      </c>
      <c r="AM164" s="194" t="str">
        <f t="shared" si="78"/>
        <v>■□</v>
      </c>
      <c r="AN164" s="6"/>
      <c r="AO164" s="6"/>
    </row>
    <row r="165" spans="2:41" ht="22.5" x14ac:dyDescent="0.35">
      <c r="B165" s="3" t="s">
        <v>106</v>
      </c>
      <c r="C165" s="3" t="str">
        <f t="shared" si="86"/>
        <v>XT5LSI0.72</v>
      </c>
      <c r="D165" s="181">
        <v>0.72</v>
      </c>
      <c r="E165" s="211">
        <v>0</v>
      </c>
      <c r="F165" s="211">
        <v>0</v>
      </c>
      <c r="G165" s="211">
        <v>0</v>
      </c>
      <c r="H165" s="211">
        <v>0</v>
      </c>
      <c r="I165" s="211">
        <v>1</v>
      </c>
      <c r="J165" s="193" t="str">
        <f t="shared" si="91"/>
        <v>■□</v>
      </c>
      <c r="K165" s="189" t="str">
        <f t="shared" si="87"/>
        <v>■□</v>
      </c>
      <c r="L165" s="189" t="str">
        <f t="shared" si="88"/>
        <v>■□</v>
      </c>
      <c r="M165" s="189" t="str">
        <f t="shared" si="89"/>
        <v>■□</v>
      </c>
      <c r="N165" s="194" t="str">
        <f t="shared" si="90"/>
        <v>□■</v>
      </c>
      <c r="O165" s="176" t="s">
        <v>51</v>
      </c>
      <c r="P165" s="6"/>
      <c r="Q165" s="245" t="s">
        <v>111</v>
      </c>
      <c r="R165" s="176" t="str">
        <f t="shared" si="84"/>
        <v>XT5LSIG1.5</v>
      </c>
      <c r="S165" s="181">
        <v>1.5</v>
      </c>
      <c r="T165" s="211">
        <v>0</v>
      </c>
      <c r="U165" s="211">
        <v>1</v>
      </c>
      <c r="V165" s="211">
        <v>0</v>
      </c>
      <c r="W165" s="211">
        <v>0</v>
      </c>
      <c r="X165" s="193" t="str">
        <f t="shared" si="71"/>
        <v>■□</v>
      </c>
      <c r="Y165" s="189" t="str">
        <f t="shared" si="72"/>
        <v>□■</v>
      </c>
      <c r="Z165" s="189" t="str">
        <f t="shared" si="73"/>
        <v>■□</v>
      </c>
      <c r="AA165" s="194" t="str">
        <f t="shared" si="74"/>
        <v>■□</v>
      </c>
      <c r="AB165" s="6"/>
      <c r="AC165" s="7" t="s">
        <v>111</v>
      </c>
      <c r="AD165" s="176" t="str">
        <f t="shared" si="85"/>
        <v>XT5LSIG1.5</v>
      </c>
      <c r="AE165" s="181">
        <v>1.5</v>
      </c>
      <c r="AF165" s="211">
        <v>0</v>
      </c>
      <c r="AG165" s="211">
        <v>1</v>
      </c>
      <c r="AH165" s="211">
        <v>0</v>
      </c>
      <c r="AI165" s="211">
        <v>0</v>
      </c>
      <c r="AJ165" s="193" t="str">
        <f t="shared" si="75"/>
        <v>■□</v>
      </c>
      <c r="AK165" s="189" t="str">
        <f t="shared" si="76"/>
        <v>□■</v>
      </c>
      <c r="AL165" s="189" t="str">
        <f t="shared" si="77"/>
        <v>■□</v>
      </c>
      <c r="AM165" s="194" t="str">
        <f t="shared" si="78"/>
        <v>■□</v>
      </c>
      <c r="AN165" s="6"/>
      <c r="AO165" s="6"/>
    </row>
    <row r="166" spans="2:41" ht="22.5" x14ac:dyDescent="0.35">
      <c r="B166" s="3" t="s">
        <v>106</v>
      </c>
      <c r="C166" s="3" t="str">
        <f t="shared" si="86"/>
        <v>XT5LSI0.74</v>
      </c>
      <c r="D166" s="181">
        <v>0.74</v>
      </c>
      <c r="E166" s="211">
        <v>1</v>
      </c>
      <c r="F166" s="211">
        <v>0</v>
      </c>
      <c r="G166" s="211">
        <v>0</v>
      </c>
      <c r="H166" s="211">
        <v>0</v>
      </c>
      <c r="I166" s="211">
        <v>1</v>
      </c>
      <c r="J166" s="193" t="str">
        <f t="shared" si="91"/>
        <v>□■</v>
      </c>
      <c r="K166" s="189" t="str">
        <f t="shared" si="87"/>
        <v>■□</v>
      </c>
      <c r="L166" s="189" t="str">
        <f t="shared" si="88"/>
        <v>■□</v>
      </c>
      <c r="M166" s="189" t="str">
        <f t="shared" si="89"/>
        <v>■□</v>
      </c>
      <c r="N166" s="194" t="str">
        <f t="shared" si="90"/>
        <v>□■</v>
      </c>
      <c r="O166" s="176" t="s">
        <v>51</v>
      </c>
      <c r="P166" s="6"/>
      <c r="Q166" s="245" t="s">
        <v>111</v>
      </c>
      <c r="R166" s="176" t="str">
        <f t="shared" si="84"/>
        <v>XT5LSIG2</v>
      </c>
      <c r="S166" s="181">
        <v>2</v>
      </c>
      <c r="T166" s="211">
        <v>0</v>
      </c>
      <c r="U166" s="211">
        <v>0</v>
      </c>
      <c r="V166" s="211">
        <v>1</v>
      </c>
      <c r="W166" s="211">
        <v>0</v>
      </c>
      <c r="X166" s="193" t="str">
        <f t="shared" si="71"/>
        <v>■□</v>
      </c>
      <c r="Y166" s="189" t="str">
        <f t="shared" si="72"/>
        <v>■□</v>
      </c>
      <c r="Z166" s="189" t="str">
        <f t="shared" si="73"/>
        <v>□■</v>
      </c>
      <c r="AA166" s="194" t="str">
        <f t="shared" si="74"/>
        <v>■□</v>
      </c>
      <c r="AB166" s="6"/>
      <c r="AC166" s="7" t="s">
        <v>111</v>
      </c>
      <c r="AD166" s="176" t="str">
        <f t="shared" si="85"/>
        <v>XT5LSIG2</v>
      </c>
      <c r="AE166" s="181">
        <v>2</v>
      </c>
      <c r="AF166" s="211">
        <v>0</v>
      </c>
      <c r="AG166" s="211">
        <v>0</v>
      </c>
      <c r="AH166" s="211">
        <v>1</v>
      </c>
      <c r="AI166" s="211">
        <v>0</v>
      </c>
      <c r="AJ166" s="193" t="str">
        <f t="shared" si="75"/>
        <v>■□</v>
      </c>
      <c r="AK166" s="189" t="str">
        <f t="shared" si="76"/>
        <v>■□</v>
      </c>
      <c r="AL166" s="189" t="str">
        <f t="shared" si="77"/>
        <v>□■</v>
      </c>
      <c r="AM166" s="194" t="str">
        <f t="shared" si="78"/>
        <v>■□</v>
      </c>
      <c r="AN166" s="6"/>
      <c r="AO166" s="6"/>
    </row>
    <row r="167" spans="2:41" ht="22.5" x14ac:dyDescent="0.35">
      <c r="B167" s="3" t="s">
        <v>106</v>
      </c>
      <c r="C167" s="3" t="str">
        <f t="shared" si="86"/>
        <v>XT5LSI0.76</v>
      </c>
      <c r="D167" s="181">
        <v>0.76</v>
      </c>
      <c r="E167" s="211">
        <v>0</v>
      </c>
      <c r="F167" s="211">
        <v>1</v>
      </c>
      <c r="G167" s="211">
        <v>0</v>
      </c>
      <c r="H167" s="211">
        <v>0</v>
      </c>
      <c r="I167" s="211">
        <v>1</v>
      </c>
      <c r="J167" s="193" t="str">
        <f t="shared" si="91"/>
        <v>■□</v>
      </c>
      <c r="K167" s="189" t="str">
        <f t="shared" si="87"/>
        <v>□■</v>
      </c>
      <c r="L167" s="189" t="str">
        <f t="shared" si="88"/>
        <v>■□</v>
      </c>
      <c r="M167" s="189" t="str">
        <f t="shared" si="89"/>
        <v>■□</v>
      </c>
      <c r="N167" s="194" t="str">
        <f t="shared" si="90"/>
        <v>□■</v>
      </c>
      <c r="O167" s="176" t="s">
        <v>51</v>
      </c>
      <c r="P167" s="6"/>
      <c r="Q167" s="245" t="s">
        <v>111</v>
      </c>
      <c r="R167" s="176" t="str">
        <f t="shared" si="84"/>
        <v>XT5LSIG2.5</v>
      </c>
      <c r="S167" s="181">
        <v>2.5</v>
      </c>
      <c r="T167" s="211">
        <v>1</v>
      </c>
      <c r="U167" s="211">
        <v>1</v>
      </c>
      <c r="V167" s="211">
        <v>0</v>
      </c>
      <c r="W167" s="211">
        <v>0</v>
      </c>
      <c r="X167" s="193" t="str">
        <f t="shared" si="71"/>
        <v>□■</v>
      </c>
      <c r="Y167" s="189" t="str">
        <f t="shared" si="72"/>
        <v>□■</v>
      </c>
      <c r="Z167" s="189" t="str">
        <f t="shared" si="73"/>
        <v>■□</v>
      </c>
      <c r="AA167" s="194" t="str">
        <f t="shared" si="74"/>
        <v>■□</v>
      </c>
      <c r="AB167" s="6"/>
      <c r="AC167" s="7" t="s">
        <v>111</v>
      </c>
      <c r="AD167" s="176" t="str">
        <f t="shared" si="85"/>
        <v>XT5LSIG2.5</v>
      </c>
      <c r="AE167" s="181">
        <v>2.5</v>
      </c>
      <c r="AF167" s="211">
        <v>1</v>
      </c>
      <c r="AG167" s="211">
        <v>1</v>
      </c>
      <c r="AH167" s="211">
        <v>0</v>
      </c>
      <c r="AI167" s="211">
        <v>0</v>
      </c>
      <c r="AJ167" s="193" t="str">
        <f t="shared" si="75"/>
        <v>□■</v>
      </c>
      <c r="AK167" s="189" t="str">
        <f t="shared" si="76"/>
        <v>□■</v>
      </c>
      <c r="AL167" s="189" t="str">
        <f t="shared" si="77"/>
        <v>■□</v>
      </c>
      <c r="AM167" s="194" t="str">
        <f t="shared" si="78"/>
        <v>■□</v>
      </c>
      <c r="AN167" s="6"/>
      <c r="AO167" s="6"/>
    </row>
    <row r="168" spans="2:41" ht="22.5" x14ac:dyDescent="0.35">
      <c r="B168" s="3" t="s">
        <v>106</v>
      </c>
      <c r="C168" s="3" t="str">
        <f t="shared" si="86"/>
        <v>XT5LSI0.78</v>
      </c>
      <c r="D168" s="181">
        <v>0.78</v>
      </c>
      <c r="E168" s="211">
        <v>1</v>
      </c>
      <c r="F168" s="211">
        <v>1</v>
      </c>
      <c r="G168" s="211">
        <v>0</v>
      </c>
      <c r="H168" s="211">
        <v>0</v>
      </c>
      <c r="I168" s="211">
        <v>1</v>
      </c>
      <c r="J168" s="193" t="str">
        <f t="shared" si="91"/>
        <v>□■</v>
      </c>
      <c r="K168" s="189" t="str">
        <f t="shared" si="87"/>
        <v>□■</v>
      </c>
      <c r="L168" s="189" t="str">
        <f t="shared" si="88"/>
        <v>■□</v>
      </c>
      <c r="M168" s="189" t="str">
        <f t="shared" si="89"/>
        <v>■□</v>
      </c>
      <c r="N168" s="194" t="str">
        <f t="shared" si="90"/>
        <v>□■</v>
      </c>
      <c r="O168" s="176" t="s">
        <v>51</v>
      </c>
      <c r="P168" s="6"/>
      <c r="Q168" s="245" t="s">
        <v>111</v>
      </c>
      <c r="R168" s="176" t="str">
        <f t="shared" si="84"/>
        <v>XT5LSIG3</v>
      </c>
      <c r="S168" s="181">
        <v>3</v>
      </c>
      <c r="T168" s="211">
        <v>1</v>
      </c>
      <c r="U168" s="211">
        <v>0</v>
      </c>
      <c r="V168" s="211">
        <v>1</v>
      </c>
      <c r="W168" s="211">
        <v>0</v>
      </c>
      <c r="X168" s="193" t="str">
        <f t="shared" si="71"/>
        <v>□■</v>
      </c>
      <c r="Y168" s="189" t="str">
        <f t="shared" si="72"/>
        <v>■□</v>
      </c>
      <c r="Z168" s="189" t="str">
        <f t="shared" si="73"/>
        <v>□■</v>
      </c>
      <c r="AA168" s="194" t="str">
        <f t="shared" si="74"/>
        <v>■□</v>
      </c>
      <c r="AB168" s="6"/>
      <c r="AC168" s="7" t="s">
        <v>111</v>
      </c>
      <c r="AD168" s="176" t="str">
        <f t="shared" si="85"/>
        <v>XT5LSIG3</v>
      </c>
      <c r="AE168" s="181">
        <v>3</v>
      </c>
      <c r="AF168" s="211">
        <v>1</v>
      </c>
      <c r="AG168" s="211">
        <v>0</v>
      </c>
      <c r="AH168" s="211">
        <v>1</v>
      </c>
      <c r="AI168" s="211">
        <v>0</v>
      </c>
      <c r="AJ168" s="193" t="str">
        <f t="shared" si="75"/>
        <v>□■</v>
      </c>
      <c r="AK168" s="189" t="str">
        <f t="shared" si="76"/>
        <v>■□</v>
      </c>
      <c r="AL168" s="189" t="str">
        <f t="shared" si="77"/>
        <v>□■</v>
      </c>
      <c r="AM168" s="194" t="str">
        <f t="shared" si="78"/>
        <v>■□</v>
      </c>
      <c r="AN168" s="6"/>
      <c r="AO168" s="6"/>
    </row>
    <row r="169" spans="2:41" ht="22.5" x14ac:dyDescent="0.35">
      <c r="B169" s="3" t="s">
        <v>106</v>
      </c>
      <c r="C169" s="3" t="str">
        <f t="shared" si="86"/>
        <v>XT5LSI0.8</v>
      </c>
      <c r="D169" s="181">
        <v>0.8</v>
      </c>
      <c r="E169" s="211">
        <v>0</v>
      </c>
      <c r="F169" s="211">
        <v>0</v>
      </c>
      <c r="G169" s="211">
        <v>1</v>
      </c>
      <c r="H169" s="211">
        <v>0</v>
      </c>
      <c r="I169" s="211">
        <v>1</v>
      </c>
      <c r="J169" s="193" t="str">
        <f t="shared" si="91"/>
        <v>■□</v>
      </c>
      <c r="K169" s="189" t="str">
        <f t="shared" si="87"/>
        <v>■□</v>
      </c>
      <c r="L169" s="189" t="str">
        <f t="shared" si="88"/>
        <v>□■</v>
      </c>
      <c r="M169" s="189" t="str">
        <f t="shared" si="89"/>
        <v>■□</v>
      </c>
      <c r="N169" s="194" t="str">
        <f t="shared" si="90"/>
        <v>□■</v>
      </c>
      <c r="O169" s="176" t="s">
        <v>51</v>
      </c>
      <c r="P169" s="6"/>
      <c r="Q169" s="245" t="s">
        <v>111</v>
      </c>
      <c r="R169" s="176" t="str">
        <f t="shared" si="84"/>
        <v>XT5LSIG3.5</v>
      </c>
      <c r="S169" s="181">
        <v>3.5</v>
      </c>
      <c r="T169" s="211">
        <v>0</v>
      </c>
      <c r="U169" s="211">
        <v>1</v>
      </c>
      <c r="V169" s="211">
        <v>1</v>
      </c>
      <c r="W169" s="211">
        <v>0</v>
      </c>
      <c r="X169" s="193" t="str">
        <f t="shared" si="71"/>
        <v>■□</v>
      </c>
      <c r="Y169" s="189" t="str">
        <f t="shared" si="72"/>
        <v>□■</v>
      </c>
      <c r="Z169" s="189" t="str">
        <f t="shared" si="73"/>
        <v>□■</v>
      </c>
      <c r="AA169" s="194" t="str">
        <f t="shared" si="74"/>
        <v>■□</v>
      </c>
      <c r="AB169" s="6"/>
      <c r="AC169" s="7" t="s">
        <v>111</v>
      </c>
      <c r="AD169" s="176" t="str">
        <f t="shared" si="85"/>
        <v>XT5LSIG3.5</v>
      </c>
      <c r="AE169" s="181">
        <v>3.5</v>
      </c>
      <c r="AF169" s="211">
        <v>0</v>
      </c>
      <c r="AG169" s="211">
        <v>1</v>
      </c>
      <c r="AH169" s="211">
        <v>1</v>
      </c>
      <c r="AI169" s="211">
        <v>0</v>
      </c>
      <c r="AJ169" s="193" t="str">
        <f t="shared" si="75"/>
        <v>■□</v>
      </c>
      <c r="AK169" s="189" t="str">
        <f t="shared" si="76"/>
        <v>□■</v>
      </c>
      <c r="AL169" s="189" t="str">
        <f t="shared" si="77"/>
        <v>□■</v>
      </c>
      <c r="AM169" s="194" t="str">
        <f t="shared" si="78"/>
        <v>■□</v>
      </c>
      <c r="AN169" s="6"/>
      <c r="AO169" s="6"/>
    </row>
    <row r="170" spans="2:41" ht="22.5" x14ac:dyDescent="0.35">
      <c r="B170" s="3" t="s">
        <v>106</v>
      </c>
      <c r="C170" s="3" t="str">
        <f t="shared" si="86"/>
        <v>XT5LSI0.82</v>
      </c>
      <c r="D170" s="181">
        <v>0.82000000000000006</v>
      </c>
      <c r="E170" s="211">
        <v>1</v>
      </c>
      <c r="F170" s="211">
        <v>0</v>
      </c>
      <c r="G170" s="211">
        <v>1</v>
      </c>
      <c r="H170" s="211">
        <v>0</v>
      </c>
      <c r="I170" s="211">
        <v>1</v>
      </c>
      <c r="J170" s="193" t="str">
        <f t="shared" si="91"/>
        <v>□■</v>
      </c>
      <c r="K170" s="189" t="str">
        <f t="shared" si="87"/>
        <v>■□</v>
      </c>
      <c r="L170" s="189" t="str">
        <f t="shared" si="88"/>
        <v>□■</v>
      </c>
      <c r="M170" s="189" t="str">
        <f t="shared" si="89"/>
        <v>■□</v>
      </c>
      <c r="N170" s="194" t="str">
        <f t="shared" si="90"/>
        <v>□■</v>
      </c>
      <c r="O170" s="176" t="s">
        <v>51</v>
      </c>
      <c r="P170" s="6"/>
      <c r="Q170" s="245" t="s">
        <v>111</v>
      </c>
      <c r="R170" s="176" t="str">
        <f t="shared" si="84"/>
        <v>XT5LSIG4.5</v>
      </c>
      <c r="S170" s="181">
        <v>4.5</v>
      </c>
      <c r="T170" s="211">
        <v>1</v>
      </c>
      <c r="U170" s="211">
        <v>1</v>
      </c>
      <c r="V170" s="211">
        <v>1</v>
      </c>
      <c r="W170" s="211">
        <v>0</v>
      </c>
      <c r="X170" s="193" t="str">
        <f t="shared" si="71"/>
        <v>□■</v>
      </c>
      <c r="Y170" s="189" t="str">
        <f t="shared" si="72"/>
        <v>□■</v>
      </c>
      <c r="Z170" s="189" t="str">
        <f t="shared" si="73"/>
        <v>□■</v>
      </c>
      <c r="AA170" s="194" t="str">
        <f t="shared" si="74"/>
        <v>■□</v>
      </c>
      <c r="AB170" s="6"/>
      <c r="AC170" s="7" t="s">
        <v>111</v>
      </c>
      <c r="AD170" s="176" t="str">
        <f t="shared" si="85"/>
        <v>XT5LSIG4.5</v>
      </c>
      <c r="AE170" s="181">
        <v>4.5</v>
      </c>
      <c r="AF170" s="211">
        <v>1</v>
      </c>
      <c r="AG170" s="211">
        <v>1</v>
      </c>
      <c r="AH170" s="211">
        <v>1</v>
      </c>
      <c r="AI170" s="211">
        <v>0</v>
      </c>
      <c r="AJ170" s="193" t="str">
        <f t="shared" si="75"/>
        <v>□■</v>
      </c>
      <c r="AK170" s="189" t="str">
        <f t="shared" si="76"/>
        <v>□■</v>
      </c>
      <c r="AL170" s="189" t="str">
        <f t="shared" si="77"/>
        <v>□■</v>
      </c>
      <c r="AM170" s="194" t="str">
        <f t="shared" si="78"/>
        <v>■□</v>
      </c>
      <c r="AN170" s="6"/>
      <c r="AO170" s="6"/>
    </row>
    <row r="171" spans="2:41" ht="22.5" x14ac:dyDescent="0.35">
      <c r="B171" s="3" t="s">
        <v>106</v>
      </c>
      <c r="C171" s="3" t="str">
        <f t="shared" si="86"/>
        <v>XT5LSI0.84</v>
      </c>
      <c r="D171" s="181">
        <v>0.84000000000000008</v>
      </c>
      <c r="E171" s="211">
        <v>0</v>
      </c>
      <c r="F171" s="211">
        <v>1</v>
      </c>
      <c r="G171" s="211">
        <v>1</v>
      </c>
      <c r="H171" s="211">
        <v>0</v>
      </c>
      <c r="I171" s="211">
        <v>1</v>
      </c>
      <c r="J171" s="193" t="str">
        <f t="shared" si="91"/>
        <v>■□</v>
      </c>
      <c r="K171" s="189" t="str">
        <f t="shared" si="87"/>
        <v>□■</v>
      </c>
      <c r="L171" s="189" t="str">
        <f t="shared" si="88"/>
        <v>□■</v>
      </c>
      <c r="M171" s="189" t="str">
        <f t="shared" si="89"/>
        <v>■□</v>
      </c>
      <c r="N171" s="194" t="str">
        <f t="shared" si="90"/>
        <v>□■</v>
      </c>
      <c r="O171" s="176" t="s">
        <v>51</v>
      </c>
      <c r="P171" s="6"/>
      <c r="Q171" s="245" t="s">
        <v>111</v>
      </c>
      <c r="R171" s="176" t="str">
        <f t="shared" si="84"/>
        <v>XT5LSIG5.5</v>
      </c>
      <c r="S171" s="181">
        <v>5.5</v>
      </c>
      <c r="T171" s="211">
        <v>0</v>
      </c>
      <c r="U171" s="211">
        <v>0</v>
      </c>
      <c r="V171" s="211">
        <v>0</v>
      </c>
      <c r="W171" s="211">
        <v>1</v>
      </c>
      <c r="X171" s="193" t="str">
        <f t="shared" si="71"/>
        <v>■□</v>
      </c>
      <c r="Y171" s="189" t="str">
        <f t="shared" si="72"/>
        <v>■□</v>
      </c>
      <c r="Z171" s="189" t="str">
        <f t="shared" si="73"/>
        <v>■□</v>
      </c>
      <c r="AA171" s="194" t="str">
        <f t="shared" si="74"/>
        <v>□■</v>
      </c>
      <c r="AB171" s="6"/>
      <c r="AC171" s="7" t="s">
        <v>111</v>
      </c>
      <c r="AD171" s="176" t="str">
        <f t="shared" si="85"/>
        <v>XT5LSIG5.5</v>
      </c>
      <c r="AE171" s="181">
        <v>5.5</v>
      </c>
      <c r="AF171" s="211">
        <v>0</v>
      </c>
      <c r="AG171" s="211">
        <v>0</v>
      </c>
      <c r="AH171" s="211">
        <v>0</v>
      </c>
      <c r="AI171" s="211">
        <v>1</v>
      </c>
      <c r="AJ171" s="193" t="str">
        <f t="shared" si="75"/>
        <v>■□</v>
      </c>
      <c r="AK171" s="189" t="str">
        <f t="shared" si="76"/>
        <v>■□</v>
      </c>
      <c r="AL171" s="189" t="str">
        <f t="shared" si="77"/>
        <v>■□</v>
      </c>
      <c r="AM171" s="194" t="str">
        <f t="shared" si="78"/>
        <v>□■</v>
      </c>
      <c r="AN171" s="6"/>
      <c r="AO171" s="6"/>
    </row>
    <row r="172" spans="2:41" ht="22.5" x14ac:dyDescent="0.35">
      <c r="B172" s="3" t="s">
        <v>106</v>
      </c>
      <c r="C172" s="3" t="str">
        <f t="shared" si="86"/>
        <v>XT5LSI0.86</v>
      </c>
      <c r="D172" s="181">
        <v>0.8600000000000001</v>
      </c>
      <c r="E172" s="211">
        <v>1</v>
      </c>
      <c r="F172" s="211">
        <v>1</v>
      </c>
      <c r="G172" s="211">
        <v>1</v>
      </c>
      <c r="H172" s="211">
        <v>0</v>
      </c>
      <c r="I172" s="211">
        <v>1</v>
      </c>
      <c r="J172" s="193" t="str">
        <f t="shared" si="91"/>
        <v>□■</v>
      </c>
      <c r="K172" s="189" t="str">
        <f t="shared" si="87"/>
        <v>□■</v>
      </c>
      <c r="L172" s="189" t="str">
        <f t="shared" si="88"/>
        <v>□■</v>
      </c>
      <c r="M172" s="189" t="str">
        <f t="shared" si="89"/>
        <v>■□</v>
      </c>
      <c r="N172" s="194" t="str">
        <f t="shared" si="90"/>
        <v>□■</v>
      </c>
      <c r="O172" s="176" t="s">
        <v>51</v>
      </c>
      <c r="P172" s="6"/>
      <c r="Q172" s="245" t="s">
        <v>111</v>
      </c>
      <c r="R172" s="176" t="str">
        <f t="shared" si="84"/>
        <v>XT5LSIG6.5</v>
      </c>
      <c r="S172" s="181">
        <v>6.5</v>
      </c>
      <c r="T172" s="211">
        <v>1</v>
      </c>
      <c r="U172" s="211">
        <v>0</v>
      </c>
      <c r="V172" s="211">
        <v>0</v>
      </c>
      <c r="W172" s="211">
        <v>1</v>
      </c>
      <c r="X172" s="193" t="str">
        <f t="shared" si="71"/>
        <v>□■</v>
      </c>
      <c r="Y172" s="189" t="str">
        <f t="shared" si="72"/>
        <v>■□</v>
      </c>
      <c r="Z172" s="189" t="str">
        <f t="shared" si="73"/>
        <v>■□</v>
      </c>
      <c r="AA172" s="194" t="str">
        <f t="shared" si="74"/>
        <v>□■</v>
      </c>
      <c r="AB172" s="6"/>
      <c r="AC172" s="7" t="s">
        <v>111</v>
      </c>
      <c r="AD172" s="176" t="str">
        <f t="shared" si="85"/>
        <v>XT5LSIG6.5</v>
      </c>
      <c r="AE172" s="181">
        <v>6.5</v>
      </c>
      <c r="AF172" s="211">
        <v>1</v>
      </c>
      <c r="AG172" s="211">
        <v>0</v>
      </c>
      <c r="AH172" s="211">
        <v>0</v>
      </c>
      <c r="AI172" s="211">
        <v>1</v>
      </c>
      <c r="AJ172" s="193" t="str">
        <f t="shared" si="75"/>
        <v>□■</v>
      </c>
      <c r="AK172" s="189" t="str">
        <f t="shared" si="76"/>
        <v>■□</v>
      </c>
      <c r="AL172" s="189" t="str">
        <f t="shared" si="77"/>
        <v>■□</v>
      </c>
      <c r="AM172" s="194" t="str">
        <f t="shared" si="78"/>
        <v>□■</v>
      </c>
      <c r="AN172" s="6"/>
      <c r="AO172" s="6"/>
    </row>
    <row r="173" spans="2:41" ht="22.5" x14ac:dyDescent="0.35">
      <c r="B173" s="3" t="s">
        <v>106</v>
      </c>
      <c r="C173" s="3" t="str">
        <f t="shared" si="86"/>
        <v>XT5LSI0.88</v>
      </c>
      <c r="D173" s="181">
        <v>0.88000000000000012</v>
      </c>
      <c r="E173" s="211">
        <v>0</v>
      </c>
      <c r="F173" s="211">
        <v>0</v>
      </c>
      <c r="G173" s="211">
        <v>0</v>
      </c>
      <c r="H173" s="211">
        <v>1</v>
      </c>
      <c r="I173" s="211">
        <v>1</v>
      </c>
      <c r="J173" s="193" t="str">
        <f t="shared" si="91"/>
        <v>■□</v>
      </c>
      <c r="K173" s="189" t="str">
        <f t="shared" si="87"/>
        <v>■□</v>
      </c>
      <c r="L173" s="189" t="str">
        <f t="shared" si="88"/>
        <v>■□</v>
      </c>
      <c r="M173" s="189" t="str">
        <f t="shared" si="89"/>
        <v>□■</v>
      </c>
      <c r="N173" s="194" t="str">
        <f t="shared" si="90"/>
        <v>□■</v>
      </c>
      <c r="O173" s="176" t="s">
        <v>51</v>
      </c>
      <c r="P173" s="6"/>
      <c r="Q173" s="245" t="s">
        <v>111</v>
      </c>
      <c r="R173" s="176" t="str">
        <f t="shared" si="84"/>
        <v>XT5LSIG7</v>
      </c>
      <c r="S173" s="181">
        <v>7</v>
      </c>
      <c r="T173" s="211">
        <v>0</v>
      </c>
      <c r="U173" s="211">
        <v>1</v>
      </c>
      <c r="V173" s="211">
        <v>0</v>
      </c>
      <c r="W173" s="211">
        <v>1</v>
      </c>
      <c r="X173" s="193" t="str">
        <f t="shared" si="71"/>
        <v>■□</v>
      </c>
      <c r="Y173" s="189" t="str">
        <f t="shared" si="72"/>
        <v>□■</v>
      </c>
      <c r="Z173" s="189" t="str">
        <f t="shared" si="73"/>
        <v>■□</v>
      </c>
      <c r="AA173" s="194" t="str">
        <f t="shared" si="74"/>
        <v>□■</v>
      </c>
      <c r="AB173" s="6"/>
      <c r="AC173" s="7" t="s">
        <v>111</v>
      </c>
      <c r="AD173" s="176" t="str">
        <f t="shared" si="85"/>
        <v>XT5LSIG7</v>
      </c>
      <c r="AE173" s="181">
        <v>7</v>
      </c>
      <c r="AF173" s="211">
        <v>0</v>
      </c>
      <c r="AG173" s="211">
        <v>1</v>
      </c>
      <c r="AH173" s="211">
        <v>0</v>
      </c>
      <c r="AI173" s="211">
        <v>1</v>
      </c>
      <c r="AJ173" s="193" t="str">
        <f t="shared" si="75"/>
        <v>■□</v>
      </c>
      <c r="AK173" s="189" t="str">
        <f t="shared" si="76"/>
        <v>□■</v>
      </c>
      <c r="AL173" s="189" t="str">
        <f t="shared" si="77"/>
        <v>■□</v>
      </c>
      <c r="AM173" s="194" t="str">
        <f t="shared" si="78"/>
        <v>□■</v>
      </c>
      <c r="AN173" s="6"/>
      <c r="AO173" s="6"/>
    </row>
    <row r="174" spans="2:41" ht="22.5" x14ac:dyDescent="0.35">
      <c r="B174" s="3" t="s">
        <v>106</v>
      </c>
      <c r="C174" s="3" t="str">
        <f t="shared" si="86"/>
        <v>XT5LSI0.9</v>
      </c>
      <c r="D174" s="181">
        <v>0.90000000000000013</v>
      </c>
      <c r="E174" s="211">
        <v>1</v>
      </c>
      <c r="F174" s="211">
        <v>0</v>
      </c>
      <c r="G174" s="211">
        <v>0</v>
      </c>
      <c r="H174" s="211">
        <v>1</v>
      </c>
      <c r="I174" s="211">
        <v>1</v>
      </c>
      <c r="J174" s="193" t="str">
        <f t="shared" si="91"/>
        <v>□■</v>
      </c>
      <c r="K174" s="189" t="str">
        <f t="shared" si="87"/>
        <v>■□</v>
      </c>
      <c r="L174" s="189" t="str">
        <f t="shared" si="88"/>
        <v>■□</v>
      </c>
      <c r="M174" s="189" t="str">
        <f t="shared" si="89"/>
        <v>□■</v>
      </c>
      <c r="N174" s="194" t="str">
        <f t="shared" si="90"/>
        <v>□■</v>
      </c>
      <c r="O174" s="176" t="s">
        <v>51</v>
      </c>
      <c r="P174" s="6"/>
      <c r="Q174" s="245" t="s">
        <v>111</v>
      </c>
      <c r="R174" s="176" t="str">
        <f t="shared" si="84"/>
        <v>XT5LSIG7.5</v>
      </c>
      <c r="S174" s="181">
        <v>7.5</v>
      </c>
      <c r="T174" s="211">
        <v>0</v>
      </c>
      <c r="U174" s="211">
        <v>0</v>
      </c>
      <c r="V174" s="211">
        <v>1</v>
      </c>
      <c r="W174" s="211">
        <v>1</v>
      </c>
      <c r="X174" s="193" t="str">
        <f t="shared" si="71"/>
        <v>■□</v>
      </c>
      <c r="Y174" s="189" t="str">
        <f t="shared" si="72"/>
        <v>■□</v>
      </c>
      <c r="Z174" s="189" t="str">
        <f t="shared" si="73"/>
        <v>□■</v>
      </c>
      <c r="AA174" s="194" t="str">
        <f t="shared" si="74"/>
        <v>□■</v>
      </c>
      <c r="AB174" s="6"/>
      <c r="AC174" s="7" t="s">
        <v>111</v>
      </c>
      <c r="AD174" s="176" t="str">
        <f t="shared" si="85"/>
        <v>XT5LSIG7.5</v>
      </c>
      <c r="AE174" s="181">
        <v>7.5</v>
      </c>
      <c r="AF174" s="211">
        <v>0</v>
      </c>
      <c r="AG174" s="211">
        <v>0</v>
      </c>
      <c r="AH174" s="211">
        <v>1</v>
      </c>
      <c r="AI174" s="211">
        <v>1</v>
      </c>
      <c r="AJ174" s="193" t="str">
        <f t="shared" si="75"/>
        <v>■□</v>
      </c>
      <c r="AK174" s="189" t="str">
        <f t="shared" si="76"/>
        <v>■□</v>
      </c>
      <c r="AL174" s="189" t="str">
        <f t="shared" si="77"/>
        <v>□■</v>
      </c>
      <c r="AM174" s="194" t="str">
        <f t="shared" si="78"/>
        <v>□■</v>
      </c>
      <c r="AN174" s="6"/>
      <c r="AO174" s="6"/>
    </row>
    <row r="175" spans="2:41" ht="22.5" x14ac:dyDescent="0.35">
      <c r="B175" s="3" t="s">
        <v>106</v>
      </c>
      <c r="C175" s="3" t="str">
        <f t="shared" si="86"/>
        <v>XT5LSI0.92</v>
      </c>
      <c r="D175" s="181">
        <v>0.91999999999999993</v>
      </c>
      <c r="E175" s="211">
        <v>0</v>
      </c>
      <c r="F175" s="211">
        <v>1</v>
      </c>
      <c r="G175" s="211">
        <v>0</v>
      </c>
      <c r="H175" s="211">
        <v>1</v>
      </c>
      <c r="I175" s="211">
        <v>1</v>
      </c>
      <c r="J175" s="193" t="str">
        <f t="shared" si="91"/>
        <v>■□</v>
      </c>
      <c r="K175" s="189" t="str">
        <f t="shared" si="87"/>
        <v>□■</v>
      </c>
      <c r="L175" s="189" t="str">
        <f t="shared" si="88"/>
        <v>■□</v>
      </c>
      <c r="M175" s="189" t="str">
        <f t="shared" si="89"/>
        <v>□■</v>
      </c>
      <c r="N175" s="194" t="str">
        <f t="shared" si="90"/>
        <v>□■</v>
      </c>
      <c r="O175" s="176" t="s">
        <v>51</v>
      </c>
      <c r="P175" s="6"/>
      <c r="Q175" s="245" t="s">
        <v>111</v>
      </c>
      <c r="R175" s="176" t="str">
        <f t="shared" si="84"/>
        <v>XT5LSIG8</v>
      </c>
      <c r="S175" s="181">
        <v>8</v>
      </c>
      <c r="T175" s="211">
        <v>1</v>
      </c>
      <c r="U175" s="211">
        <v>1</v>
      </c>
      <c r="V175" s="211">
        <v>0</v>
      </c>
      <c r="W175" s="211">
        <v>1</v>
      </c>
      <c r="X175" s="193" t="str">
        <f t="shared" si="71"/>
        <v>□■</v>
      </c>
      <c r="Y175" s="189" t="str">
        <f t="shared" si="72"/>
        <v>□■</v>
      </c>
      <c r="Z175" s="189" t="str">
        <f t="shared" si="73"/>
        <v>■□</v>
      </c>
      <c r="AA175" s="194" t="str">
        <f t="shared" si="74"/>
        <v>□■</v>
      </c>
      <c r="AB175" s="6"/>
      <c r="AC175" s="7" t="s">
        <v>111</v>
      </c>
      <c r="AD175" s="176" t="str">
        <f t="shared" si="85"/>
        <v>XT5LSIG8</v>
      </c>
      <c r="AE175" s="181">
        <v>8</v>
      </c>
      <c r="AF175" s="211">
        <v>1</v>
      </c>
      <c r="AG175" s="211">
        <v>1</v>
      </c>
      <c r="AH175" s="211">
        <v>0</v>
      </c>
      <c r="AI175" s="211">
        <v>1</v>
      </c>
      <c r="AJ175" s="193" t="str">
        <f t="shared" si="75"/>
        <v>□■</v>
      </c>
      <c r="AK175" s="189" t="str">
        <f t="shared" si="76"/>
        <v>□■</v>
      </c>
      <c r="AL175" s="189" t="str">
        <f t="shared" si="77"/>
        <v>■□</v>
      </c>
      <c r="AM175" s="194" t="str">
        <f t="shared" si="78"/>
        <v>□■</v>
      </c>
      <c r="AN175" s="6"/>
      <c r="AO175" s="6"/>
    </row>
    <row r="176" spans="2:41" ht="22.5" x14ac:dyDescent="0.35">
      <c r="B176" s="3" t="s">
        <v>106</v>
      </c>
      <c r="C176" s="3" t="str">
        <f t="shared" si="86"/>
        <v>XT5LSI0.94</v>
      </c>
      <c r="D176" s="181">
        <v>0.94</v>
      </c>
      <c r="E176" s="211">
        <v>1</v>
      </c>
      <c r="F176" s="211">
        <v>1</v>
      </c>
      <c r="G176" s="211">
        <v>0</v>
      </c>
      <c r="H176" s="211">
        <v>1</v>
      </c>
      <c r="I176" s="211">
        <v>1</v>
      </c>
      <c r="J176" s="193" t="str">
        <f t="shared" si="91"/>
        <v>□■</v>
      </c>
      <c r="K176" s="189" t="str">
        <f t="shared" si="87"/>
        <v>□■</v>
      </c>
      <c r="L176" s="189" t="str">
        <f t="shared" si="88"/>
        <v>■□</v>
      </c>
      <c r="M176" s="189" t="str">
        <f t="shared" si="89"/>
        <v>□■</v>
      </c>
      <c r="N176" s="194" t="str">
        <f t="shared" si="90"/>
        <v>□■</v>
      </c>
      <c r="O176" s="176" t="s">
        <v>51</v>
      </c>
      <c r="P176" s="6"/>
      <c r="Q176" s="245" t="s">
        <v>111</v>
      </c>
      <c r="R176" s="176" t="str">
        <f t="shared" si="84"/>
        <v>XT5LSIG8.5</v>
      </c>
      <c r="S176" s="181">
        <v>8.5</v>
      </c>
      <c r="T176" s="211">
        <v>1</v>
      </c>
      <c r="U176" s="211">
        <v>0</v>
      </c>
      <c r="V176" s="211">
        <v>1</v>
      </c>
      <c r="W176" s="211">
        <v>1</v>
      </c>
      <c r="X176" s="193" t="str">
        <f t="shared" si="71"/>
        <v>□■</v>
      </c>
      <c r="Y176" s="189" t="str">
        <f t="shared" si="72"/>
        <v>■□</v>
      </c>
      <c r="Z176" s="189" t="str">
        <f t="shared" si="73"/>
        <v>□■</v>
      </c>
      <c r="AA176" s="194" t="str">
        <f t="shared" si="74"/>
        <v>□■</v>
      </c>
      <c r="AB176" s="6"/>
      <c r="AC176" s="7" t="s">
        <v>111</v>
      </c>
      <c r="AD176" s="176" t="str">
        <f t="shared" si="85"/>
        <v>XT5LSIG8.5</v>
      </c>
      <c r="AE176" s="181">
        <v>8.5</v>
      </c>
      <c r="AF176" s="211">
        <v>1</v>
      </c>
      <c r="AG176" s="211">
        <v>0</v>
      </c>
      <c r="AH176" s="211">
        <v>1</v>
      </c>
      <c r="AI176" s="211">
        <v>1</v>
      </c>
      <c r="AJ176" s="193" t="str">
        <f t="shared" si="75"/>
        <v>□■</v>
      </c>
      <c r="AK176" s="189" t="str">
        <f t="shared" si="76"/>
        <v>■□</v>
      </c>
      <c r="AL176" s="189" t="str">
        <f t="shared" si="77"/>
        <v>□■</v>
      </c>
      <c r="AM176" s="194" t="str">
        <f t="shared" si="78"/>
        <v>□■</v>
      </c>
      <c r="AN176" s="6"/>
      <c r="AO176" s="6"/>
    </row>
    <row r="177" spans="2:41" ht="22.5" x14ac:dyDescent="0.35">
      <c r="B177" s="3" t="s">
        <v>106</v>
      </c>
      <c r="C177" s="3" t="str">
        <f t="shared" si="86"/>
        <v>XT5LSI0.96</v>
      </c>
      <c r="D177" s="181">
        <v>0.96</v>
      </c>
      <c r="E177" s="211">
        <v>0</v>
      </c>
      <c r="F177" s="211">
        <v>0</v>
      </c>
      <c r="G177" s="211">
        <v>1</v>
      </c>
      <c r="H177" s="211">
        <v>1</v>
      </c>
      <c r="I177" s="211">
        <v>1</v>
      </c>
      <c r="J177" s="193" t="str">
        <f t="shared" si="91"/>
        <v>■□</v>
      </c>
      <c r="K177" s="189" t="str">
        <f t="shared" si="87"/>
        <v>■□</v>
      </c>
      <c r="L177" s="189" t="str">
        <f t="shared" si="88"/>
        <v>□■</v>
      </c>
      <c r="M177" s="189" t="str">
        <f t="shared" si="89"/>
        <v>□■</v>
      </c>
      <c r="N177" s="194" t="str">
        <f t="shared" si="90"/>
        <v>□■</v>
      </c>
      <c r="O177" s="176" t="s">
        <v>51</v>
      </c>
      <c r="P177" s="6"/>
      <c r="Q177" s="245" t="s">
        <v>111</v>
      </c>
      <c r="R177" s="176" t="str">
        <f t="shared" si="84"/>
        <v>XT5LSIG9</v>
      </c>
      <c r="S177" s="181">
        <v>9</v>
      </c>
      <c r="T177" s="211">
        <v>0</v>
      </c>
      <c r="U177" s="211">
        <v>1</v>
      </c>
      <c r="V177" s="211">
        <v>1</v>
      </c>
      <c r="W177" s="211">
        <v>1</v>
      </c>
      <c r="X177" s="193" t="str">
        <f t="shared" si="71"/>
        <v>■□</v>
      </c>
      <c r="Y177" s="189" t="str">
        <f t="shared" si="72"/>
        <v>□■</v>
      </c>
      <c r="Z177" s="189" t="str">
        <f t="shared" si="73"/>
        <v>□■</v>
      </c>
      <c r="AA177" s="194" t="str">
        <f t="shared" si="74"/>
        <v>□■</v>
      </c>
      <c r="AB177" s="6"/>
      <c r="AC177" s="7" t="s">
        <v>111</v>
      </c>
      <c r="AD177" s="176" t="str">
        <f t="shared" si="85"/>
        <v>XT5LSIG9</v>
      </c>
      <c r="AE177" s="181">
        <v>9</v>
      </c>
      <c r="AF177" s="211">
        <v>0</v>
      </c>
      <c r="AG177" s="211">
        <v>1</v>
      </c>
      <c r="AH177" s="211">
        <v>1</v>
      </c>
      <c r="AI177" s="211">
        <v>1</v>
      </c>
      <c r="AJ177" s="193" t="str">
        <f t="shared" si="75"/>
        <v>■□</v>
      </c>
      <c r="AK177" s="189" t="str">
        <f t="shared" si="76"/>
        <v>□■</v>
      </c>
      <c r="AL177" s="189" t="str">
        <f t="shared" si="77"/>
        <v>□■</v>
      </c>
      <c r="AM177" s="194" t="str">
        <f t="shared" si="78"/>
        <v>□■</v>
      </c>
      <c r="AN177" s="6"/>
      <c r="AO177" s="6"/>
    </row>
    <row r="178" spans="2:41" ht="23" thickBot="1" x14ac:dyDescent="0.4">
      <c r="B178" s="3" t="s">
        <v>106</v>
      </c>
      <c r="C178" s="3" t="str">
        <f t="shared" si="86"/>
        <v>XT5LSI0.98</v>
      </c>
      <c r="D178" s="181">
        <v>0.98</v>
      </c>
      <c r="E178" s="211">
        <v>1</v>
      </c>
      <c r="F178" s="211">
        <v>0</v>
      </c>
      <c r="G178" s="211">
        <v>1</v>
      </c>
      <c r="H178" s="211">
        <v>1</v>
      </c>
      <c r="I178" s="211">
        <v>1</v>
      </c>
      <c r="J178" s="193" t="str">
        <f t="shared" si="91"/>
        <v>□■</v>
      </c>
      <c r="K178" s="189" t="str">
        <f t="shared" si="87"/>
        <v>■□</v>
      </c>
      <c r="L178" s="189" t="str">
        <f t="shared" si="88"/>
        <v>□■</v>
      </c>
      <c r="M178" s="189" t="str">
        <f t="shared" si="89"/>
        <v>□■</v>
      </c>
      <c r="N178" s="194" t="str">
        <f t="shared" si="90"/>
        <v>□■</v>
      </c>
      <c r="O178" s="176" t="s">
        <v>51</v>
      </c>
      <c r="P178" s="6"/>
      <c r="Q178" s="245" t="s">
        <v>111</v>
      </c>
      <c r="R178" s="176" t="str">
        <f t="shared" si="84"/>
        <v>XT5LSIG10</v>
      </c>
      <c r="S178" s="182">
        <v>10</v>
      </c>
      <c r="T178" s="212">
        <v>1</v>
      </c>
      <c r="U178" s="212">
        <v>1</v>
      </c>
      <c r="V178" s="212">
        <v>1</v>
      </c>
      <c r="W178" s="212">
        <v>1</v>
      </c>
      <c r="X178" s="214" t="str">
        <f t="shared" si="71"/>
        <v>□■</v>
      </c>
      <c r="Y178" s="215" t="str">
        <f t="shared" si="72"/>
        <v>□■</v>
      </c>
      <c r="Z178" s="215" t="str">
        <f t="shared" si="73"/>
        <v>□■</v>
      </c>
      <c r="AA178" s="216" t="str">
        <f t="shared" si="74"/>
        <v>□■</v>
      </c>
      <c r="AB178" s="6"/>
      <c r="AC178" s="7" t="s">
        <v>111</v>
      </c>
      <c r="AD178" s="176" t="str">
        <f t="shared" si="85"/>
        <v>XT5LSIG10</v>
      </c>
      <c r="AE178" s="182">
        <v>10</v>
      </c>
      <c r="AF178" s="212">
        <v>1</v>
      </c>
      <c r="AG178" s="212">
        <v>1</v>
      </c>
      <c r="AH178" s="212">
        <v>1</v>
      </c>
      <c r="AI178" s="212">
        <v>1</v>
      </c>
      <c r="AJ178" s="214" t="str">
        <f t="shared" si="75"/>
        <v>□■</v>
      </c>
      <c r="AK178" s="215" t="str">
        <f t="shared" si="76"/>
        <v>□■</v>
      </c>
      <c r="AL178" s="215" t="str">
        <f t="shared" si="77"/>
        <v>□■</v>
      </c>
      <c r="AM178" s="216" t="str">
        <f t="shared" si="78"/>
        <v>□■</v>
      </c>
      <c r="AN178" s="6"/>
      <c r="AO178" s="6"/>
    </row>
    <row r="179" spans="2:41" ht="23" thickBot="1" x14ac:dyDescent="0.4">
      <c r="B179" s="3" t="s">
        <v>106</v>
      </c>
      <c r="C179" s="3" t="str">
        <f t="shared" si="86"/>
        <v>XT5LSI1</v>
      </c>
      <c r="D179" s="182">
        <v>1</v>
      </c>
      <c r="E179" s="212" t="s">
        <v>36</v>
      </c>
      <c r="F179" s="212">
        <v>1</v>
      </c>
      <c r="G179" s="212">
        <v>1</v>
      </c>
      <c r="H179" s="212">
        <v>1</v>
      </c>
      <c r="I179" s="212">
        <v>1</v>
      </c>
      <c r="J179" s="214" t="str">
        <f t="shared" si="91"/>
        <v>□□</v>
      </c>
      <c r="K179" s="215" t="str">
        <f t="shared" si="87"/>
        <v>□■</v>
      </c>
      <c r="L179" s="215" t="str">
        <f t="shared" si="88"/>
        <v>□■</v>
      </c>
      <c r="M179" s="215" t="str">
        <f t="shared" si="89"/>
        <v>□■</v>
      </c>
      <c r="N179" s="216" t="str">
        <f t="shared" si="90"/>
        <v>□■</v>
      </c>
      <c r="O179" s="176" t="s">
        <v>51</v>
      </c>
      <c r="P179" s="6"/>
      <c r="Q179" s="245" t="s">
        <v>112</v>
      </c>
      <c r="R179" s="176" t="str">
        <f t="shared" si="84"/>
        <v>XT6LSIGOFF</v>
      </c>
      <c r="S179" s="180" t="s">
        <v>9</v>
      </c>
      <c r="T179" s="210">
        <v>0</v>
      </c>
      <c r="U179" s="210">
        <v>0</v>
      </c>
      <c r="V179" s="210">
        <v>0</v>
      </c>
      <c r="W179" s="210">
        <v>0</v>
      </c>
      <c r="X179" s="190" t="str">
        <f t="shared" ref="X179:X194" si="92">IF(T179=0,"■□",IF(T179=1,"□■","□□"))</f>
        <v>■□</v>
      </c>
      <c r="Y179" s="191" t="str">
        <f t="shared" ref="Y179:Y194" si="93">IF(U179=0,"■□",IF(U179=1,"□■","□□"))</f>
        <v>■□</v>
      </c>
      <c r="Z179" s="191" t="str">
        <f t="shared" ref="Z179:Z194" si="94">IF(V179=0,"■□",IF(V179=1,"□■","□□"))</f>
        <v>■□</v>
      </c>
      <c r="AA179" s="192" t="str">
        <f t="shared" ref="AA179:AA194" si="95">IF(W179=0,"■□",IF(W179=1,"□■","□□"))</f>
        <v>■□</v>
      </c>
      <c r="AB179" s="6"/>
      <c r="AC179" s="7" t="s">
        <v>112</v>
      </c>
      <c r="AD179" s="176" t="str">
        <f t="shared" si="85"/>
        <v>XT6LSIGOFF</v>
      </c>
      <c r="AE179" s="180" t="s">
        <v>9</v>
      </c>
      <c r="AF179" s="210">
        <v>0</v>
      </c>
      <c r="AG179" s="210">
        <v>0</v>
      </c>
      <c r="AH179" s="210">
        <v>0</v>
      </c>
      <c r="AI179" s="210">
        <v>0</v>
      </c>
      <c r="AJ179" s="190" t="str">
        <f t="shared" ref="AJ179:AJ194" si="96">IF(AF179=0,"■□",IF(AF179=1,"□■","□□"))</f>
        <v>■□</v>
      </c>
      <c r="AK179" s="191" t="str">
        <f t="shared" ref="AK179:AK194" si="97">IF(AG179=0,"■□",IF(AG179=1,"□■","□□"))</f>
        <v>■□</v>
      </c>
      <c r="AL179" s="191" t="str">
        <f t="shared" ref="AL179:AL194" si="98">IF(AH179=0,"■□",IF(AH179=1,"□■","□□"))</f>
        <v>■□</v>
      </c>
      <c r="AM179" s="192" t="str">
        <f t="shared" ref="AM179:AM194" si="99">IF(AI179=0,"■□",IF(AI179=1,"□■","□□"))</f>
        <v>■□</v>
      </c>
      <c r="AN179" s="6"/>
      <c r="AO179" s="6"/>
    </row>
    <row r="180" spans="2:41" ht="22.5" x14ac:dyDescent="0.35">
      <c r="B180" s="3" t="s">
        <v>107</v>
      </c>
      <c r="C180" s="3" t="str">
        <f t="shared" si="86"/>
        <v>XT6LSI0.4</v>
      </c>
      <c r="D180" s="180">
        <v>0.4</v>
      </c>
      <c r="E180" s="210">
        <v>0</v>
      </c>
      <c r="F180" s="210">
        <v>0</v>
      </c>
      <c r="G180" s="210">
        <v>0</v>
      </c>
      <c r="H180" s="210">
        <v>0</v>
      </c>
      <c r="I180" s="210">
        <v>0</v>
      </c>
      <c r="J180" s="190" t="str">
        <f>IF(E180=0,"■□",IF(E180=1,"□■","□□"))</f>
        <v>■□</v>
      </c>
      <c r="K180" s="191" t="str">
        <f t="shared" ref="K180:K210" si="100">IF(F180=0,"■□",IF(F180=1,"□■","□□"))</f>
        <v>■□</v>
      </c>
      <c r="L180" s="191" t="str">
        <f t="shared" ref="L180:L210" si="101">IF(G180=0,"■□",IF(G180=1,"□■","□□"))</f>
        <v>■□</v>
      </c>
      <c r="M180" s="191" t="str">
        <f t="shared" ref="M180:M210" si="102">IF(H180=0,"■□",IF(H180=1,"□■","□□"))</f>
        <v>■□</v>
      </c>
      <c r="N180" s="192" t="str">
        <f t="shared" ref="N180:N210" si="103">IF(I180=0,"■□",IF(I180=1,"□■","□□"))</f>
        <v>■□</v>
      </c>
      <c r="O180" s="176" t="s">
        <v>51</v>
      </c>
      <c r="P180" s="6"/>
      <c r="Q180" s="245" t="s">
        <v>112</v>
      </c>
      <c r="R180" s="176" t="str">
        <f t="shared" si="84"/>
        <v>XT6LSIG1</v>
      </c>
      <c r="S180" s="181">
        <v>1</v>
      </c>
      <c r="T180" s="211">
        <v>1</v>
      </c>
      <c r="U180" s="211">
        <v>0</v>
      </c>
      <c r="V180" s="211">
        <v>0</v>
      </c>
      <c r="W180" s="211">
        <v>0</v>
      </c>
      <c r="X180" s="193" t="str">
        <f t="shared" si="92"/>
        <v>□■</v>
      </c>
      <c r="Y180" s="189" t="str">
        <f t="shared" si="93"/>
        <v>■□</v>
      </c>
      <c r="Z180" s="189" t="str">
        <f t="shared" si="94"/>
        <v>■□</v>
      </c>
      <c r="AA180" s="194" t="str">
        <f t="shared" si="95"/>
        <v>■□</v>
      </c>
      <c r="AB180" s="6"/>
      <c r="AC180" s="7" t="s">
        <v>112</v>
      </c>
      <c r="AD180" s="176" t="str">
        <f t="shared" si="85"/>
        <v>XT6LSIG1</v>
      </c>
      <c r="AE180" s="181">
        <v>1</v>
      </c>
      <c r="AF180" s="211">
        <v>1</v>
      </c>
      <c r="AG180" s="211">
        <v>0</v>
      </c>
      <c r="AH180" s="211">
        <v>0</v>
      </c>
      <c r="AI180" s="211">
        <v>0</v>
      </c>
      <c r="AJ180" s="193" t="str">
        <f t="shared" si="96"/>
        <v>□■</v>
      </c>
      <c r="AK180" s="189" t="str">
        <f t="shared" si="97"/>
        <v>■□</v>
      </c>
      <c r="AL180" s="189" t="str">
        <f t="shared" si="98"/>
        <v>■□</v>
      </c>
      <c r="AM180" s="194" t="str">
        <f t="shared" si="99"/>
        <v>■□</v>
      </c>
      <c r="AN180" s="6"/>
      <c r="AO180" s="6"/>
    </row>
    <row r="181" spans="2:41" ht="22.5" x14ac:dyDescent="0.35">
      <c r="B181" s="3" t="s">
        <v>107</v>
      </c>
      <c r="C181" s="3" t="str">
        <f t="shared" si="86"/>
        <v>XT6LSI0.42</v>
      </c>
      <c r="D181" s="181">
        <v>0.42000000000000004</v>
      </c>
      <c r="E181" s="211">
        <v>1</v>
      </c>
      <c r="F181" s="211">
        <v>0</v>
      </c>
      <c r="G181" s="211">
        <v>0</v>
      </c>
      <c r="H181" s="211">
        <v>0</v>
      </c>
      <c r="I181" s="211">
        <v>0</v>
      </c>
      <c r="J181" s="193" t="str">
        <f t="shared" ref="J181:J210" si="104">IF(E181=0,"■□",IF(E181=1,"□■","□□"))</f>
        <v>□■</v>
      </c>
      <c r="K181" s="189" t="str">
        <f t="shared" si="100"/>
        <v>■□</v>
      </c>
      <c r="L181" s="189" t="str">
        <f t="shared" si="101"/>
        <v>■□</v>
      </c>
      <c r="M181" s="189" t="str">
        <f t="shared" si="102"/>
        <v>■□</v>
      </c>
      <c r="N181" s="194" t="str">
        <f t="shared" si="103"/>
        <v>■□</v>
      </c>
      <c r="O181" s="176" t="s">
        <v>51</v>
      </c>
      <c r="P181" s="6"/>
      <c r="Q181" s="245" t="s">
        <v>112</v>
      </c>
      <c r="R181" s="176" t="str">
        <f t="shared" si="84"/>
        <v>XT6LSIG1.5</v>
      </c>
      <c r="S181" s="181">
        <v>1.5</v>
      </c>
      <c r="T181" s="211">
        <v>0</v>
      </c>
      <c r="U181" s="211">
        <v>1</v>
      </c>
      <c r="V181" s="211">
        <v>0</v>
      </c>
      <c r="W181" s="211">
        <v>0</v>
      </c>
      <c r="X181" s="193" t="str">
        <f t="shared" si="92"/>
        <v>■□</v>
      </c>
      <c r="Y181" s="189" t="str">
        <f t="shared" si="93"/>
        <v>□■</v>
      </c>
      <c r="Z181" s="189" t="str">
        <f t="shared" si="94"/>
        <v>■□</v>
      </c>
      <c r="AA181" s="194" t="str">
        <f t="shared" si="95"/>
        <v>■□</v>
      </c>
      <c r="AB181" s="6"/>
      <c r="AC181" s="7" t="s">
        <v>112</v>
      </c>
      <c r="AD181" s="176" t="str">
        <f t="shared" si="85"/>
        <v>XT6LSIG1.5</v>
      </c>
      <c r="AE181" s="181">
        <v>1.5</v>
      </c>
      <c r="AF181" s="211">
        <v>0</v>
      </c>
      <c r="AG181" s="211">
        <v>1</v>
      </c>
      <c r="AH181" s="211">
        <v>0</v>
      </c>
      <c r="AI181" s="211">
        <v>0</v>
      </c>
      <c r="AJ181" s="193" t="str">
        <f t="shared" si="96"/>
        <v>■□</v>
      </c>
      <c r="AK181" s="189" t="str">
        <f t="shared" si="97"/>
        <v>□■</v>
      </c>
      <c r="AL181" s="189" t="str">
        <f t="shared" si="98"/>
        <v>■□</v>
      </c>
      <c r="AM181" s="194" t="str">
        <f t="shared" si="99"/>
        <v>■□</v>
      </c>
      <c r="AN181" s="6"/>
      <c r="AO181" s="6"/>
    </row>
    <row r="182" spans="2:41" ht="22.5" x14ac:dyDescent="0.35">
      <c r="B182" s="3" t="s">
        <v>107</v>
      </c>
      <c r="C182" s="3" t="str">
        <f t="shared" si="86"/>
        <v>XT6LSI0.44</v>
      </c>
      <c r="D182" s="181">
        <v>0.44</v>
      </c>
      <c r="E182" s="211">
        <v>0</v>
      </c>
      <c r="F182" s="211">
        <v>1</v>
      </c>
      <c r="G182" s="211">
        <v>0</v>
      </c>
      <c r="H182" s="211">
        <v>0</v>
      </c>
      <c r="I182" s="211">
        <v>0</v>
      </c>
      <c r="J182" s="193" t="str">
        <f t="shared" si="104"/>
        <v>■□</v>
      </c>
      <c r="K182" s="189" t="str">
        <f t="shared" si="100"/>
        <v>□■</v>
      </c>
      <c r="L182" s="189" t="str">
        <f t="shared" si="101"/>
        <v>■□</v>
      </c>
      <c r="M182" s="189" t="str">
        <f t="shared" si="102"/>
        <v>■□</v>
      </c>
      <c r="N182" s="194" t="str">
        <f t="shared" si="103"/>
        <v>■□</v>
      </c>
      <c r="O182" s="176" t="s">
        <v>51</v>
      </c>
      <c r="P182" s="6"/>
      <c r="Q182" s="245" t="s">
        <v>112</v>
      </c>
      <c r="R182" s="176" t="str">
        <f t="shared" si="84"/>
        <v>XT6LSIG2</v>
      </c>
      <c r="S182" s="181">
        <v>2</v>
      </c>
      <c r="T182" s="211">
        <v>0</v>
      </c>
      <c r="U182" s="211">
        <v>0</v>
      </c>
      <c r="V182" s="211">
        <v>1</v>
      </c>
      <c r="W182" s="211">
        <v>0</v>
      </c>
      <c r="X182" s="193" t="str">
        <f t="shared" si="92"/>
        <v>■□</v>
      </c>
      <c r="Y182" s="189" t="str">
        <f t="shared" si="93"/>
        <v>■□</v>
      </c>
      <c r="Z182" s="189" t="str">
        <f t="shared" si="94"/>
        <v>□■</v>
      </c>
      <c r="AA182" s="194" t="str">
        <f t="shared" si="95"/>
        <v>■□</v>
      </c>
      <c r="AB182" s="6"/>
      <c r="AC182" s="7" t="s">
        <v>112</v>
      </c>
      <c r="AD182" s="176" t="str">
        <f t="shared" si="85"/>
        <v>XT6LSIG2</v>
      </c>
      <c r="AE182" s="181">
        <v>2</v>
      </c>
      <c r="AF182" s="211">
        <v>0</v>
      </c>
      <c r="AG182" s="211">
        <v>0</v>
      </c>
      <c r="AH182" s="211">
        <v>1</v>
      </c>
      <c r="AI182" s="211">
        <v>0</v>
      </c>
      <c r="AJ182" s="193" t="str">
        <f t="shared" si="96"/>
        <v>■□</v>
      </c>
      <c r="AK182" s="189" t="str">
        <f t="shared" si="97"/>
        <v>■□</v>
      </c>
      <c r="AL182" s="189" t="str">
        <f t="shared" si="98"/>
        <v>□■</v>
      </c>
      <c r="AM182" s="194" t="str">
        <f t="shared" si="99"/>
        <v>■□</v>
      </c>
      <c r="AN182" s="6"/>
      <c r="AO182" s="6"/>
    </row>
    <row r="183" spans="2:41" ht="22.5" x14ac:dyDescent="0.35">
      <c r="B183" s="3" t="s">
        <v>107</v>
      </c>
      <c r="C183" s="3" t="str">
        <f t="shared" si="86"/>
        <v>XT6LSI0.46</v>
      </c>
      <c r="D183" s="181">
        <v>0.46</v>
      </c>
      <c r="E183" s="211">
        <v>1</v>
      </c>
      <c r="F183" s="211">
        <v>1</v>
      </c>
      <c r="G183" s="211">
        <v>0</v>
      </c>
      <c r="H183" s="211">
        <v>0</v>
      </c>
      <c r="I183" s="211">
        <v>0</v>
      </c>
      <c r="J183" s="193" t="str">
        <f t="shared" si="104"/>
        <v>□■</v>
      </c>
      <c r="K183" s="189" t="str">
        <f t="shared" si="100"/>
        <v>□■</v>
      </c>
      <c r="L183" s="189" t="str">
        <f t="shared" si="101"/>
        <v>■□</v>
      </c>
      <c r="M183" s="189" t="str">
        <f t="shared" si="102"/>
        <v>■□</v>
      </c>
      <c r="N183" s="194" t="str">
        <f t="shared" si="103"/>
        <v>■□</v>
      </c>
      <c r="O183" s="176" t="s">
        <v>51</v>
      </c>
      <c r="P183" s="6"/>
      <c r="Q183" s="245" t="s">
        <v>112</v>
      </c>
      <c r="R183" s="176" t="str">
        <f t="shared" si="84"/>
        <v>XT6LSIG2.5</v>
      </c>
      <c r="S183" s="181">
        <v>2.5</v>
      </c>
      <c r="T183" s="211">
        <v>1</v>
      </c>
      <c r="U183" s="211">
        <v>1</v>
      </c>
      <c r="V183" s="211">
        <v>0</v>
      </c>
      <c r="W183" s="211">
        <v>0</v>
      </c>
      <c r="X183" s="193" t="str">
        <f t="shared" si="92"/>
        <v>□■</v>
      </c>
      <c r="Y183" s="189" t="str">
        <f t="shared" si="93"/>
        <v>□■</v>
      </c>
      <c r="Z183" s="189" t="str">
        <f t="shared" si="94"/>
        <v>■□</v>
      </c>
      <c r="AA183" s="194" t="str">
        <f t="shared" si="95"/>
        <v>■□</v>
      </c>
      <c r="AB183" s="6"/>
      <c r="AC183" s="7" t="s">
        <v>112</v>
      </c>
      <c r="AD183" s="176" t="str">
        <f t="shared" si="85"/>
        <v>XT6LSIG2.5</v>
      </c>
      <c r="AE183" s="181">
        <v>2.5</v>
      </c>
      <c r="AF183" s="211">
        <v>1</v>
      </c>
      <c r="AG183" s="211">
        <v>1</v>
      </c>
      <c r="AH183" s="211">
        <v>0</v>
      </c>
      <c r="AI183" s="211">
        <v>0</v>
      </c>
      <c r="AJ183" s="193" t="str">
        <f t="shared" si="96"/>
        <v>□■</v>
      </c>
      <c r="AK183" s="189" t="str">
        <f t="shared" si="97"/>
        <v>□■</v>
      </c>
      <c r="AL183" s="189" t="str">
        <f t="shared" si="98"/>
        <v>■□</v>
      </c>
      <c r="AM183" s="194" t="str">
        <f t="shared" si="99"/>
        <v>■□</v>
      </c>
      <c r="AN183" s="6"/>
      <c r="AO183" s="6"/>
    </row>
    <row r="184" spans="2:41" ht="22.5" x14ac:dyDescent="0.35">
      <c r="B184" s="3" t="s">
        <v>107</v>
      </c>
      <c r="C184" s="3" t="str">
        <f t="shared" si="86"/>
        <v>XT6LSI0.48</v>
      </c>
      <c r="D184" s="181">
        <v>0.48000000000000004</v>
      </c>
      <c r="E184" s="211">
        <v>0</v>
      </c>
      <c r="F184" s="211">
        <v>0</v>
      </c>
      <c r="G184" s="211">
        <v>1</v>
      </c>
      <c r="H184" s="211">
        <v>0</v>
      </c>
      <c r="I184" s="211">
        <v>0</v>
      </c>
      <c r="J184" s="193" t="str">
        <f t="shared" si="104"/>
        <v>■□</v>
      </c>
      <c r="K184" s="189" t="str">
        <f t="shared" si="100"/>
        <v>■□</v>
      </c>
      <c r="L184" s="189" t="str">
        <f t="shared" si="101"/>
        <v>□■</v>
      </c>
      <c r="M184" s="189" t="str">
        <f t="shared" si="102"/>
        <v>■□</v>
      </c>
      <c r="N184" s="194" t="str">
        <f t="shared" si="103"/>
        <v>■□</v>
      </c>
      <c r="O184" s="176" t="s">
        <v>51</v>
      </c>
      <c r="P184" s="6"/>
      <c r="Q184" s="245" t="s">
        <v>112</v>
      </c>
      <c r="R184" s="176" t="str">
        <f t="shared" si="84"/>
        <v>XT6LSIG3</v>
      </c>
      <c r="S184" s="181">
        <v>3</v>
      </c>
      <c r="T184" s="211">
        <v>1</v>
      </c>
      <c r="U184" s="211">
        <v>0</v>
      </c>
      <c r="V184" s="211">
        <v>1</v>
      </c>
      <c r="W184" s="211">
        <v>0</v>
      </c>
      <c r="X184" s="193" t="str">
        <f t="shared" si="92"/>
        <v>□■</v>
      </c>
      <c r="Y184" s="189" t="str">
        <f t="shared" si="93"/>
        <v>■□</v>
      </c>
      <c r="Z184" s="189" t="str">
        <f t="shared" si="94"/>
        <v>□■</v>
      </c>
      <c r="AA184" s="194" t="str">
        <f t="shared" si="95"/>
        <v>■□</v>
      </c>
      <c r="AB184" s="6"/>
      <c r="AC184" s="7" t="s">
        <v>112</v>
      </c>
      <c r="AD184" s="176" t="str">
        <f t="shared" si="85"/>
        <v>XT6LSIG3</v>
      </c>
      <c r="AE184" s="181">
        <v>3</v>
      </c>
      <c r="AF184" s="211">
        <v>1</v>
      </c>
      <c r="AG184" s="211">
        <v>0</v>
      </c>
      <c r="AH184" s="211">
        <v>1</v>
      </c>
      <c r="AI184" s="211">
        <v>0</v>
      </c>
      <c r="AJ184" s="193" t="str">
        <f t="shared" si="96"/>
        <v>□■</v>
      </c>
      <c r="AK184" s="189" t="str">
        <f t="shared" si="97"/>
        <v>■□</v>
      </c>
      <c r="AL184" s="189" t="str">
        <f t="shared" si="98"/>
        <v>□■</v>
      </c>
      <c r="AM184" s="194" t="str">
        <f t="shared" si="99"/>
        <v>■□</v>
      </c>
      <c r="AN184" s="6"/>
      <c r="AO184" s="6"/>
    </row>
    <row r="185" spans="2:41" ht="22.5" x14ac:dyDescent="0.35">
      <c r="B185" s="3" t="s">
        <v>107</v>
      </c>
      <c r="C185" s="3" t="str">
        <f t="shared" si="86"/>
        <v>XT6LSI0.5</v>
      </c>
      <c r="D185" s="181">
        <v>0.5</v>
      </c>
      <c r="E185" s="211">
        <v>1</v>
      </c>
      <c r="F185" s="211">
        <v>0</v>
      </c>
      <c r="G185" s="211">
        <v>1</v>
      </c>
      <c r="H185" s="211">
        <v>0</v>
      </c>
      <c r="I185" s="211">
        <v>0</v>
      </c>
      <c r="J185" s="193" t="str">
        <f t="shared" si="104"/>
        <v>□■</v>
      </c>
      <c r="K185" s="189" t="str">
        <f t="shared" si="100"/>
        <v>■□</v>
      </c>
      <c r="L185" s="189" t="str">
        <f t="shared" si="101"/>
        <v>□■</v>
      </c>
      <c r="M185" s="189" t="str">
        <f t="shared" si="102"/>
        <v>■□</v>
      </c>
      <c r="N185" s="194" t="str">
        <f t="shared" si="103"/>
        <v>■□</v>
      </c>
      <c r="O185" s="176" t="s">
        <v>51</v>
      </c>
      <c r="P185" s="6"/>
      <c r="Q185" s="245" t="s">
        <v>112</v>
      </c>
      <c r="R185" s="176" t="str">
        <f t="shared" si="84"/>
        <v>XT6LSIG3.5</v>
      </c>
      <c r="S185" s="181">
        <v>3.5</v>
      </c>
      <c r="T185" s="211">
        <v>0</v>
      </c>
      <c r="U185" s="211">
        <v>1</v>
      </c>
      <c r="V185" s="211">
        <v>1</v>
      </c>
      <c r="W185" s="211">
        <v>0</v>
      </c>
      <c r="X185" s="193" t="str">
        <f t="shared" si="92"/>
        <v>■□</v>
      </c>
      <c r="Y185" s="189" t="str">
        <f t="shared" si="93"/>
        <v>□■</v>
      </c>
      <c r="Z185" s="189" t="str">
        <f t="shared" si="94"/>
        <v>□■</v>
      </c>
      <c r="AA185" s="194" t="str">
        <f t="shared" si="95"/>
        <v>■□</v>
      </c>
      <c r="AB185" s="6"/>
      <c r="AC185" s="7" t="s">
        <v>112</v>
      </c>
      <c r="AD185" s="176" t="str">
        <f t="shared" si="85"/>
        <v>XT6LSIG3.5</v>
      </c>
      <c r="AE185" s="181">
        <v>3.5</v>
      </c>
      <c r="AF185" s="211">
        <v>0</v>
      </c>
      <c r="AG185" s="211">
        <v>1</v>
      </c>
      <c r="AH185" s="211">
        <v>1</v>
      </c>
      <c r="AI185" s="211">
        <v>0</v>
      </c>
      <c r="AJ185" s="193" t="str">
        <f t="shared" si="96"/>
        <v>■□</v>
      </c>
      <c r="AK185" s="189" t="str">
        <f t="shared" si="97"/>
        <v>□■</v>
      </c>
      <c r="AL185" s="189" t="str">
        <f t="shared" si="98"/>
        <v>□■</v>
      </c>
      <c r="AM185" s="194" t="str">
        <f t="shared" si="99"/>
        <v>■□</v>
      </c>
      <c r="AN185" s="6"/>
      <c r="AO185" s="6"/>
    </row>
    <row r="186" spans="2:41" ht="22.5" x14ac:dyDescent="0.35">
      <c r="B186" s="3" t="s">
        <v>107</v>
      </c>
      <c r="C186" s="3" t="str">
        <f t="shared" si="86"/>
        <v>XT6LSI0.52</v>
      </c>
      <c r="D186" s="181">
        <v>0.52</v>
      </c>
      <c r="E186" s="211">
        <v>0</v>
      </c>
      <c r="F186" s="211">
        <v>1</v>
      </c>
      <c r="G186" s="211">
        <v>1</v>
      </c>
      <c r="H186" s="211">
        <v>0</v>
      </c>
      <c r="I186" s="211">
        <v>0</v>
      </c>
      <c r="J186" s="193" t="str">
        <f t="shared" si="104"/>
        <v>■□</v>
      </c>
      <c r="K186" s="189" t="str">
        <f t="shared" si="100"/>
        <v>□■</v>
      </c>
      <c r="L186" s="189" t="str">
        <f t="shared" si="101"/>
        <v>□■</v>
      </c>
      <c r="M186" s="189" t="str">
        <f t="shared" si="102"/>
        <v>■□</v>
      </c>
      <c r="N186" s="194" t="str">
        <f t="shared" si="103"/>
        <v>■□</v>
      </c>
      <c r="O186" s="176" t="s">
        <v>51</v>
      </c>
      <c r="P186" s="6"/>
      <c r="Q186" s="245" t="s">
        <v>112</v>
      </c>
      <c r="R186" s="176" t="str">
        <f t="shared" si="84"/>
        <v>XT6LSIG4.5</v>
      </c>
      <c r="S186" s="181">
        <v>4.5</v>
      </c>
      <c r="T186" s="211">
        <v>1</v>
      </c>
      <c r="U186" s="211">
        <v>1</v>
      </c>
      <c r="V186" s="211">
        <v>1</v>
      </c>
      <c r="W186" s="211">
        <v>0</v>
      </c>
      <c r="X186" s="193" t="str">
        <f t="shared" si="92"/>
        <v>□■</v>
      </c>
      <c r="Y186" s="189" t="str">
        <f t="shared" si="93"/>
        <v>□■</v>
      </c>
      <c r="Z186" s="189" t="str">
        <f t="shared" si="94"/>
        <v>□■</v>
      </c>
      <c r="AA186" s="194" t="str">
        <f t="shared" si="95"/>
        <v>■□</v>
      </c>
      <c r="AB186" s="6"/>
      <c r="AC186" s="7" t="s">
        <v>112</v>
      </c>
      <c r="AD186" s="176" t="str">
        <f t="shared" si="85"/>
        <v>XT6LSIG4.5</v>
      </c>
      <c r="AE186" s="181">
        <v>4.5</v>
      </c>
      <c r="AF186" s="211">
        <v>1</v>
      </c>
      <c r="AG186" s="211">
        <v>1</v>
      </c>
      <c r="AH186" s="211">
        <v>1</v>
      </c>
      <c r="AI186" s="211">
        <v>0</v>
      </c>
      <c r="AJ186" s="193" t="str">
        <f t="shared" si="96"/>
        <v>□■</v>
      </c>
      <c r="AK186" s="189" t="str">
        <f t="shared" si="97"/>
        <v>□■</v>
      </c>
      <c r="AL186" s="189" t="str">
        <f t="shared" si="98"/>
        <v>□■</v>
      </c>
      <c r="AM186" s="194" t="str">
        <f t="shared" si="99"/>
        <v>■□</v>
      </c>
      <c r="AN186" s="6"/>
      <c r="AO186" s="6"/>
    </row>
    <row r="187" spans="2:41" ht="22.5" x14ac:dyDescent="0.35">
      <c r="B187" s="3" t="s">
        <v>107</v>
      </c>
      <c r="C187" s="3" t="str">
        <f t="shared" si="86"/>
        <v>XT6LSI0.54</v>
      </c>
      <c r="D187" s="181">
        <v>0.54</v>
      </c>
      <c r="E187" s="211">
        <v>1</v>
      </c>
      <c r="F187" s="211">
        <v>1</v>
      </c>
      <c r="G187" s="211">
        <v>1</v>
      </c>
      <c r="H187" s="211">
        <v>0</v>
      </c>
      <c r="I187" s="211">
        <v>0</v>
      </c>
      <c r="J187" s="193" t="str">
        <f t="shared" si="104"/>
        <v>□■</v>
      </c>
      <c r="K187" s="189" t="str">
        <f t="shared" si="100"/>
        <v>□■</v>
      </c>
      <c r="L187" s="189" t="str">
        <f t="shared" si="101"/>
        <v>□■</v>
      </c>
      <c r="M187" s="189" t="str">
        <f t="shared" si="102"/>
        <v>■□</v>
      </c>
      <c r="N187" s="194" t="str">
        <f t="shared" si="103"/>
        <v>■□</v>
      </c>
      <c r="O187" s="176" t="s">
        <v>51</v>
      </c>
      <c r="P187" s="6"/>
      <c r="Q187" s="245" t="s">
        <v>112</v>
      </c>
      <c r="R187" s="176" t="str">
        <f t="shared" si="84"/>
        <v>XT6LSIG5.5</v>
      </c>
      <c r="S187" s="181">
        <v>5.5</v>
      </c>
      <c r="T187" s="211">
        <v>0</v>
      </c>
      <c r="U187" s="211">
        <v>0</v>
      </c>
      <c r="V187" s="211">
        <v>0</v>
      </c>
      <c r="W187" s="211">
        <v>1</v>
      </c>
      <c r="X187" s="193" t="str">
        <f t="shared" si="92"/>
        <v>■□</v>
      </c>
      <c r="Y187" s="189" t="str">
        <f t="shared" si="93"/>
        <v>■□</v>
      </c>
      <c r="Z187" s="189" t="str">
        <f t="shared" si="94"/>
        <v>■□</v>
      </c>
      <c r="AA187" s="194" t="str">
        <f t="shared" si="95"/>
        <v>□■</v>
      </c>
      <c r="AB187" s="6"/>
      <c r="AC187" s="7" t="s">
        <v>112</v>
      </c>
      <c r="AD187" s="176" t="str">
        <f t="shared" si="85"/>
        <v>XT6LSIG5.5</v>
      </c>
      <c r="AE187" s="181">
        <v>5.5</v>
      </c>
      <c r="AF187" s="211">
        <v>0</v>
      </c>
      <c r="AG187" s="211">
        <v>0</v>
      </c>
      <c r="AH187" s="211">
        <v>0</v>
      </c>
      <c r="AI187" s="211">
        <v>1</v>
      </c>
      <c r="AJ187" s="193" t="str">
        <f t="shared" si="96"/>
        <v>■□</v>
      </c>
      <c r="AK187" s="189" t="str">
        <f t="shared" si="97"/>
        <v>■□</v>
      </c>
      <c r="AL187" s="189" t="str">
        <f t="shared" si="98"/>
        <v>■□</v>
      </c>
      <c r="AM187" s="194" t="str">
        <f t="shared" si="99"/>
        <v>□■</v>
      </c>
      <c r="AN187" s="6"/>
      <c r="AO187" s="6"/>
    </row>
    <row r="188" spans="2:41" ht="22.5" x14ac:dyDescent="0.35">
      <c r="B188" s="3" t="s">
        <v>107</v>
      </c>
      <c r="C188" s="3" t="str">
        <f t="shared" si="86"/>
        <v>XT6LSI0.56</v>
      </c>
      <c r="D188" s="181">
        <v>0.56000000000000005</v>
      </c>
      <c r="E188" s="211">
        <v>0</v>
      </c>
      <c r="F188" s="211">
        <v>0</v>
      </c>
      <c r="G188" s="211">
        <v>0</v>
      </c>
      <c r="H188" s="211">
        <v>1</v>
      </c>
      <c r="I188" s="211">
        <v>0</v>
      </c>
      <c r="J188" s="193" t="str">
        <f t="shared" si="104"/>
        <v>■□</v>
      </c>
      <c r="K188" s="189" t="str">
        <f t="shared" si="100"/>
        <v>■□</v>
      </c>
      <c r="L188" s="189" t="str">
        <f t="shared" si="101"/>
        <v>■□</v>
      </c>
      <c r="M188" s="189" t="str">
        <f t="shared" si="102"/>
        <v>□■</v>
      </c>
      <c r="N188" s="194" t="str">
        <f t="shared" si="103"/>
        <v>■□</v>
      </c>
      <c r="O188" s="176" t="s">
        <v>51</v>
      </c>
      <c r="P188" s="6"/>
      <c r="Q188" s="245" t="s">
        <v>112</v>
      </c>
      <c r="R188" s="176" t="str">
        <f t="shared" si="84"/>
        <v>XT6LSIG6.5</v>
      </c>
      <c r="S188" s="181">
        <v>6.5</v>
      </c>
      <c r="T188" s="211">
        <v>1</v>
      </c>
      <c r="U188" s="211">
        <v>0</v>
      </c>
      <c r="V188" s="211">
        <v>0</v>
      </c>
      <c r="W188" s="211">
        <v>1</v>
      </c>
      <c r="X188" s="193" t="str">
        <f t="shared" si="92"/>
        <v>□■</v>
      </c>
      <c r="Y188" s="189" t="str">
        <f t="shared" si="93"/>
        <v>■□</v>
      </c>
      <c r="Z188" s="189" t="str">
        <f t="shared" si="94"/>
        <v>■□</v>
      </c>
      <c r="AA188" s="194" t="str">
        <f t="shared" si="95"/>
        <v>□■</v>
      </c>
      <c r="AB188" s="6"/>
      <c r="AC188" s="7" t="s">
        <v>112</v>
      </c>
      <c r="AD188" s="176" t="str">
        <f t="shared" si="85"/>
        <v>XT6LSIG6.5</v>
      </c>
      <c r="AE188" s="181">
        <v>6.5</v>
      </c>
      <c r="AF188" s="211">
        <v>1</v>
      </c>
      <c r="AG188" s="211">
        <v>0</v>
      </c>
      <c r="AH188" s="211">
        <v>0</v>
      </c>
      <c r="AI188" s="211">
        <v>1</v>
      </c>
      <c r="AJ188" s="193" t="str">
        <f t="shared" si="96"/>
        <v>□■</v>
      </c>
      <c r="AK188" s="189" t="str">
        <f t="shared" si="97"/>
        <v>■□</v>
      </c>
      <c r="AL188" s="189" t="str">
        <f t="shared" si="98"/>
        <v>■□</v>
      </c>
      <c r="AM188" s="194" t="str">
        <f t="shared" si="99"/>
        <v>□■</v>
      </c>
      <c r="AN188" s="6"/>
      <c r="AO188" s="6"/>
    </row>
    <row r="189" spans="2:41" ht="22.5" x14ac:dyDescent="0.35">
      <c r="B189" s="3" t="s">
        <v>107</v>
      </c>
      <c r="C189" s="3" t="str">
        <f t="shared" si="86"/>
        <v>XT6LSI0.58</v>
      </c>
      <c r="D189" s="181">
        <v>0.58000000000000007</v>
      </c>
      <c r="E189" s="211">
        <v>1</v>
      </c>
      <c r="F189" s="211">
        <v>0</v>
      </c>
      <c r="G189" s="211">
        <v>0</v>
      </c>
      <c r="H189" s="211">
        <v>1</v>
      </c>
      <c r="I189" s="211">
        <v>0</v>
      </c>
      <c r="J189" s="193" t="str">
        <f t="shared" si="104"/>
        <v>□■</v>
      </c>
      <c r="K189" s="189" t="str">
        <f t="shared" si="100"/>
        <v>■□</v>
      </c>
      <c r="L189" s="189" t="str">
        <f t="shared" si="101"/>
        <v>■□</v>
      </c>
      <c r="M189" s="189" t="str">
        <f t="shared" si="102"/>
        <v>□■</v>
      </c>
      <c r="N189" s="194" t="str">
        <f t="shared" si="103"/>
        <v>■□</v>
      </c>
      <c r="O189" s="176" t="s">
        <v>51</v>
      </c>
      <c r="P189" s="6"/>
      <c r="Q189" s="245" t="s">
        <v>112</v>
      </c>
      <c r="R189" s="176" t="str">
        <f t="shared" si="84"/>
        <v>XT6LSIG7</v>
      </c>
      <c r="S189" s="181">
        <v>7</v>
      </c>
      <c r="T189" s="211">
        <v>0</v>
      </c>
      <c r="U189" s="211">
        <v>1</v>
      </c>
      <c r="V189" s="211">
        <v>0</v>
      </c>
      <c r="W189" s="211">
        <v>1</v>
      </c>
      <c r="X189" s="193" t="str">
        <f t="shared" si="92"/>
        <v>■□</v>
      </c>
      <c r="Y189" s="189" t="str">
        <f t="shared" si="93"/>
        <v>□■</v>
      </c>
      <c r="Z189" s="189" t="str">
        <f t="shared" si="94"/>
        <v>■□</v>
      </c>
      <c r="AA189" s="194" t="str">
        <f t="shared" si="95"/>
        <v>□■</v>
      </c>
      <c r="AB189" s="6"/>
      <c r="AC189" s="7" t="s">
        <v>112</v>
      </c>
      <c r="AD189" s="176" t="str">
        <f t="shared" si="85"/>
        <v>XT6LSIG7</v>
      </c>
      <c r="AE189" s="181">
        <v>7</v>
      </c>
      <c r="AF189" s="211">
        <v>0</v>
      </c>
      <c r="AG189" s="211">
        <v>1</v>
      </c>
      <c r="AH189" s="211">
        <v>0</v>
      </c>
      <c r="AI189" s="211">
        <v>1</v>
      </c>
      <c r="AJ189" s="193" t="str">
        <f t="shared" si="96"/>
        <v>■□</v>
      </c>
      <c r="AK189" s="189" t="str">
        <f t="shared" si="97"/>
        <v>□■</v>
      </c>
      <c r="AL189" s="189" t="str">
        <f t="shared" si="98"/>
        <v>■□</v>
      </c>
      <c r="AM189" s="194" t="str">
        <f t="shared" si="99"/>
        <v>□■</v>
      </c>
      <c r="AN189" s="6"/>
      <c r="AO189" s="6"/>
    </row>
    <row r="190" spans="2:41" ht="22.5" x14ac:dyDescent="0.35">
      <c r="B190" s="3" t="s">
        <v>107</v>
      </c>
      <c r="C190" s="3" t="str">
        <f t="shared" si="86"/>
        <v>XT6LSI0.6</v>
      </c>
      <c r="D190" s="181">
        <v>0.6</v>
      </c>
      <c r="E190" s="211">
        <v>0</v>
      </c>
      <c r="F190" s="211">
        <v>1</v>
      </c>
      <c r="G190" s="211">
        <v>0</v>
      </c>
      <c r="H190" s="211">
        <v>1</v>
      </c>
      <c r="I190" s="211">
        <v>0</v>
      </c>
      <c r="J190" s="193" t="str">
        <f t="shared" si="104"/>
        <v>■□</v>
      </c>
      <c r="K190" s="189" t="str">
        <f t="shared" si="100"/>
        <v>□■</v>
      </c>
      <c r="L190" s="189" t="str">
        <f t="shared" si="101"/>
        <v>■□</v>
      </c>
      <c r="M190" s="189" t="str">
        <f t="shared" si="102"/>
        <v>□■</v>
      </c>
      <c r="N190" s="194" t="str">
        <f t="shared" si="103"/>
        <v>■□</v>
      </c>
      <c r="O190" s="176" t="s">
        <v>51</v>
      </c>
      <c r="P190" s="6"/>
      <c r="Q190" s="245" t="s">
        <v>112</v>
      </c>
      <c r="R190" s="176" t="str">
        <f t="shared" si="84"/>
        <v>XT6LSIG7.5</v>
      </c>
      <c r="S190" s="181">
        <v>7.5</v>
      </c>
      <c r="T190" s="211">
        <v>0</v>
      </c>
      <c r="U190" s="211">
        <v>0</v>
      </c>
      <c r="V190" s="211">
        <v>1</v>
      </c>
      <c r="W190" s="211">
        <v>1</v>
      </c>
      <c r="X190" s="193" t="str">
        <f t="shared" si="92"/>
        <v>■□</v>
      </c>
      <c r="Y190" s="189" t="str">
        <f t="shared" si="93"/>
        <v>■□</v>
      </c>
      <c r="Z190" s="189" t="str">
        <f t="shared" si="94"/>
        <v>□■</v>
      </c>
      <c r="AA190" s="194" t="str">
        <f t="shared" si="95"/>
        <v>□■</v>
      </c>
      <c r="AB190" s="6"/>
      <c r="AC190" s="7" t="s">
        <v>112</v>
      </c>
      <c r="AD190" s="176" t="str">
        <f t="shared" si="85"/>
        <v>XT6LSIG7.5</v>
      </c>
      <c r="AE190" s="181">
        <v>7.5</v>
      </c>
      <c r="AF190" s="211">
        <v>0</v>
      </c>
      <c r="AG190" s="211">
        <v>0</v>
      </c>
      <c r="AH190" s="211">
        <v>1</v>
      </c>
      <c r="AI190" s="211">
        <v>1</v>
      </c>
      <c r="AJ190" s="193" t="str">
        <f t="shared" si="96"/>
        <v>■□</v>
      </c>
      <c r="AK190" s="189" t="str">
        <f t="shared" si="97"/>
        <v>■□</v>
      </c>
      <c r="AL190" s="189" t="str">
        <f t="shared" si="98"/>
        <v>□■</v>
      </c>
      <c r="AM190" s="194" t="str">
        <f t="shared" si="99"/>
        <v>□■</v>
      </c>
      <c r="AN190" s="6"/>
      <c r="AO190" s="6"/>
    </row>
    <row r="191" spans="2:41" ht="22.5" x14ac:dyDescent="0.35">
      <c r="B191" s="3" t="s">
        <v>107</v>
      </c>
      <c r="C191" s="3" t="str">
        <f t="shared" si="86"/>
        <v>XT6LSI0.62</v>
      </c>
      <c r="D191" s="181">
        <v>0.62</v>
      </c>
      <c r="E191" s="211">
        <v>1</v>
      </c>
      <c r="F191" s="211">
        <v>1</v>
      </c>
      <c r="G191" s="211">
        <v>0</v>
      </c>
      <c r="H191" s="211">
        <v>1</v>
      </c>
      <c r="I191" s="211">
        <v>0</v>
      </c>
      <c r="J191" s="193" t="str">
        <f t="shared" si="104"/>
        <v>□■</v>
      </c>
      <c r="K191" s="189" t="str">
        <f t="shared" si="100"/>
        <v>□■</v>
      </c>
      <c r="L191" s="189" t="str">
        <f t="shared" si="101"/>
        <v>■□</v>
      </c>
      <c r="M191" s="189" t="str">
        <f t="shared" si="102"/>
        <v>□■</v>
      </c>
      <c r="N191" s="194" t="str">
        <f t="shared" si="103"/>
        <v>■□</v>
      </c>
      <c r="O191" s="176" t="s">
        <v>51</v>
      </c>
      <c r="P191" s="6"/>
      <c r="Q191" s="245" t="s">
        <v>112</v>
      </c>
      <c r="R191" s="176" t="str">
        <f t="shared" si="84"/>
        <v>XT6LSIG8</v>
      </c>
      <c r="S191" s="181">
        <v>8</v>
      </c>
      <c r="T191" s="211">
        <v>1</v>
      </c>
      <c r="U191" s="211">
        <v>1</v>
      </c>
      <c r="V191" s="211">
        <v>0</v>
      </c>
      <c r="W191" s="211">
        <v>1</v>
      </c>
      <c r="X191" s="193" t="str">
        <f t="shared" si="92"/>
        <v>□■</v>
      </c>
      <c r="Y191" s="189" t="str">
        <f t="shared" si="93"/>
        <v>□■</v>
      </c>
      <c r="Z191" s="189" t="str">
        <f t="shared" si="94"/>
        <v>■□</v>
      </c>
      <c r="AA191" s="194" t="str">
        <f t="shared" si="95"/>
        <v>□■</v>
      </c>
      <c r="AB191" s="6"/>
      <c r="AC191" s="7" t="s">
        <v>112</v>
      </c>
      <c r="AD191" s="176" t="str">
        <f t="shared" si="85"/>
        <v>XT6LSIG8</v>
      </c>
      <c r="AE191" s="181">
        <v>8</v>
      </c>
      <c r="AF191" s="211">
        <v>1</v>
      </c>
      <c r="AG191" s="211">
        <v>1</v>
      </c>
      <c r="AH191" s="211">
        <v>0</v>
      </c>
      <c r="AI191" s="211">
        <v>1</v>
      </c>
      <c r="AJ191" s="193" t="str">
        <f t="shared" si="96"/>
        <v>□■</v>
      </c>
      <c r="AK191" s="189" t="str">
        <f t="shared" si="97"/>
        <v>□■</v>
      </c>
      <c r="AL191" s="189" t="str">
        <f t="shared" si="98"/>
        <v>■□</v>
      </c>
      <c r="AM191" s="194" t="str">
        <f t="shared" si="99"/>
        <v>□■</v>
      </c>
      <c r="AN191" s="6"/>
      <c r="AO191" s="6"/>
    </row>
    <row r="192" spans="2:41" ht="22.5" x14ac:dyDescent="0.35">
      <c r="B192" s="3" t="s">
        <v>107</v>
      </c>
      <c r="C192" s="3" t="str">
        <f t="shared" si="86"/>
        <v>XT6LSI0.64</v>
      </c>
      <c r="D192" s="181">
        <v>0.64</v>
      </c>
      <c r="E192" s="211">
        <v>0</v>
      </c>
      <c r="F192" s="211">
        <v>0</v>
      </c>
      <c r="G192" s="211">
        <v>1</v>
      </c>
      <c r="H192" s="211">
        <v>1</v>
      </c>
      <c r="I192" s="211">
        <v>0</v>
      </c>
      <c r="J192" s="193" t="str">
        <f t="shared" si="104"/>
        <v>■□</v>
      </c>
      <c r="K192" s="189" t="str">
        <f t="shared" si="100"/>
        <v>■□</v>
      </c>
      <c r="L192" s="189" t="str">
        <f t="shared" si="101"/>
        <v>□■</v>
      </c>
      <c r="M192" s="189" t="str">
        <f t="shared" si="102"/>
        <v>□■</v>
      </c>
      <c r="N192" s="194" t="str">
        <f t="shared" si="103"/>
        <v>■□</v>
      </c>
      <c r="O192" s="176" t="s">
        <v>51</v>
      </c>
      <c r="P192" s="6"/>
      <c r="Q192" s="245" t="s">
        <v>112</v>
      </c>
      <c r="R192" s="176" t="str">
        <f t="shared" si="84"/>
        <v>XT6LSIG8.5</v>
      </c>
      <c r="S192" s="181">
        <v>8.5</v>
      </c>
      <c r="T192" s="211">
        <v>1</v>
      </c>
      <c r="U192" s="211">
        <v>0</v>
      </c>
      <c r="V192" s="211">
        <v>1</v>
      </c>
      <c r="W192" s="211">
        <v>1</v>
      </c>
      <c r="X192" s="193" t="str">
        <f t="shared" si="92"/>
        <v>□■</v>
      </c>
      <c r="Y192" s="189" t="str">
        <f t="shared" si="93"/>
        <v>■□</v>
      </c>
      <c r="Z192" s="189" t="str">
        <f t="shared" si="94"/>
        <v>□■</v>
      </c>
      <c r="AA192" s="194" t="str">
        <f t="shared" si="95"/>
        <v>□■</v>
      </c>
      <c r="AB192" s="6"/>
      <c r="AC192" s="7" t="s">
        <v>112</v>
      </c>
      <c r="AD192" s="176" t="str">
        <f t="shared" si="85"/>
        <v>XT6LSIG8.5</v>
      </c>
      <c r="AE192" s="181">
        <v>8.5</v>
      </c>
      <c r="AF192" s="211">
        <v>1</v>
      </c>
      <c r="AG192" s="211">
        <v>0</v>
      </c>
      <c r="AH192" s="211">
        <v>1</v>
      </c>
      <c r="AI192" s="211">
        <v>1</v>
      </c>
      <c r="AJ192" s="193" t="str">
        <f t="shared" si="96"/>
        <v>□■</v>
      </c>
      <c r="AK192" s="189" t="str">
        <f t="shared" si="97"/>
        <v>■□</v>
      </c>
      <c r="AL192" s="189" t="str">
        <f t="shared" si="98"/>
        <v>□■</v>
      </c>
      <c r="AM192" s="194" t="str">
        <f t="shared" si="99"/>
        <v>□■</v>
      </c>
      <c r="AN192" s="6"/>
      <c r="AO192" s="6"/>
    </row>
    <row r="193" spans="2:41" ht="22.5" x14ac:dyDescent="0.35">
      <c r="B193" s="3" t="s">
        <v>107</v>
      </c>
      <c r="C193" s="3" t="str">
        <f t="shared" si="86"/>
        <v>XT6LSI0.66</v>
      </c>
      <c r="D193" s="181">
        <v>0.66</v>
      </c>
      <c r="E193" s="211">
        <v>1</v>
      </c>
      <c r="F193" s="211">
        <v>0</v>
      </c>
      <c r="G193" s="211">
        <v>1</v>
      </c>
      <c r="H193" s="211">
        <v>1</v>
      </c>
      <c r="I193" s="211">
        <v>0</v>
      </c>
      <c r="J193" s="193" t="str">
        <f t="shared" si="104"/>
        <v>□■</v>
      </c>
      <c r="K193" s="189" t="str">
        <f t="shared" si="100"/>
        <v>■□</v>
      </c>
      <c r="L193" s="189" t="str">
        <f t="shared" si="101"/>
        <v>□■</v>
      </c>
      <c r="M193" s="189" t="str">
        <f t="shared" si="102"/>
        <v>□■</v>
      </c>
      <c r="N193" s="194" t="str">
        <f t="shared" si="103"/>
        <v>■□</v>
      </c>
      <c r="O193" s="176" t="s">
        <v>51</v>
      </c>
      <c r="P193" s="6"/>
      <c r="Q193" s="245" t="s">
        <v>112</v>
      </c>
      <c r="R193" s="176" t="str">
        <f t="shared" si="84"/>
        <v>XT6LSIG9</v>
      </c>
      <c r="S193" s="181">
        <v>9</v>
      </c>
      <c r="T193" s="211">
        <v>0</v>
      </c>
      <c r="U193" s="211">
        <v>1</v>
      </c>
      <c r="V193" s="211">
        <v>1</v>
      </c>
      <c r="W193" s="211">
        <v>1</v>
      </c>
      <c r="X193" s="193" t="str">
        <f t="shared" si="92"/>
        <v>■□</v>
      </c>
      <c r="Y193" s="189" t="str">
        <f t="shared" si="93"/>
        <v>□■</v>
      </c>
      <c r="Z193" s="189" t="str">
        <f t="shared" si="94"/>
        <v>□■</v>
      </c>
      <c r="AA193" s="194" t="str">
        <f t="shared" si="95"/>
        <v>□■</v>
      </c>
      <c r="AB193" s="6"/>
      <c r="AC193" s="7" t="s">
        <v>112</v>
      </c>
      <c r="AD193" s="176" t="str">
        <f t="shared" si="85"/>
        <v>XT6LSIG9</v>
      </c>
      <c r="AE193" s="181">
        <v>9</v>
      </c>
      <c r="AF193" s="211">
        <v>0</v>
      </c>
      <c r="AG193" s="211">
        <v>1</v>
      </c>
      <c r="AH193" s="211">
        <v>1</v>
      </c>
      <c r="AI193" s="211">
        <v>1</v>
      </c>
      <c r="AJ193" s="193" t="str">
        <f t="shared" si="96"/>
        <v>■□</v>
      </c>
      <c r="AK193" s="189" t="str">
        <f t="shared" si="97"/>
        <v>□■</v>
      </c>
      <c r="AL193" s="189" t="str">
        <f t="shared" si="98"/>
        <v>□■</v>
      </c>
      <c r="AM193" s="194" t="str">
        <f t="shared" si="99"/>
        <v>□■</v>
      </c>
      <c r="AN193" s="6"/>
      <c r="AO193" s="6"/>
    </row>
    <row r="194" spans="2:41" ht="23" thickBot="1" x14ac:dyDescent="0.4">
      <c r="B194" s="3" t="s">
        <v>107</v>
      </c>
      <c r="C194" s="3" t="str">
        <f t="shared" si="86"/>
        <v>XT6LSI0.68</v>
      </c>
      <c r="D194" s="181">
        <v>0.68</v>
      </c>
      <c r="E194" s="211">
        <v>0</v>
      </c>
      <c r="F194" s="211">
        <v>1</v>
      </c>
      <c r="G194" s="211">
        <v>1</v>
      </c>
      <c r="H194" s="211">
        <v>1</v>
      </c>
      <c r="I194" s="211">
        <v>0</v>
      </c>
      <c r="J194" s="193" t="str">
        <f t="shared" si="104"/>
        <v>■□</v>
      </c>
      <c r="K194" s="189" t="str">
        <f t="shared" si="100"/>
        <v>□■</v>
      </c>
      <c r="L194" s="189" t="str">
        <f t="shared" si="101"/>
        <v>□■</v>
      </c>
      <c r="M194" s="189" t="str">
        <f t="shared" si="102"/>
        <v>□■</v>
      </c>
      <c r="N194" s="194" t="str">
        <f t="shared" si="103"/>
        <v>■□</v>
      </c>
      <c r="O194" s="176" t="s">
        <v>51</v>
      </c>
      <c r="P194" s="6"/>
      <c r="Q194" s="245" t="s">
        <v>112</v>
      </c>
      <c r="R194" s="176" t="str">
        <f t="shared" si="84"/>
        <v>XT6LSIG10</v>
      </c>
      <c r="S194" s="182">
        <v>10</v>
      </c>
      <c r="T194" s="212">
        <v>1</v>
      </c>
      <c r="U194" s="212">
        <v>1</v>
      </c>
      <c r="V194" s="212">
        <v>1</v>
      </c>
      <c r="W194" s="212">
        <v>1</v>
      </c>
      <c r="X194" s="214" t="str">
        <f t="shared" si="92"/>
        <v>□■</v>
      </c>
      <c r="Y194" s="215" t="str">
        <f t="shared" si="93"/>
        <v>□■</v>
      </c>
      <c r="Z194" s="215" t="str">
        <f t="shared" si="94"/>
        <v>□■</v>
      </c>
      <c r="AA194" s="216" t="str">
        <f t="shared" si="95"/>
        <v>□■</v>
      </c>
      <c r="AB194" s="6"/>
      <c r="AC194" s="7" t="s">
        <v>112</v>
      </c>
      <c r="AD194" s="176" t="str">
        <f t="shared" si="85"/>
        <v>XT6LSIG10</v>
      </c>
      <c r="AE194" s="182">
        <v>10</v>
      </c>
      <c r="AF194" s="212">
        <v>1</v>
      </c>
      <c r="AG194" s="212">
        <v>1</v>
      </c>
      <c r="AH194" s="212">
        <v>1</v>
      </c>
      <c r="AI194" s="212">
        <v>1</v>
      </c>
      <c r="AJ194" s="214" t="str">
        <f t="shared" si="96"/>
        <v>□■</v>
      </c>
      <c r="AK194" s="215" t="str">
        <f t="shared" si="97"/>
        <v>□■</v>
      </c>
      <c r="AL194" s="215" t="str">
        <f t="shared" si="98"/>
        <v>□■</v>
      </c>
      <c r="AM194" s="216" t="str">
        <f t="shared" si="99"/>
        <v>□■</v>
      </c>
      <c r="AN194" s="6"/>
      <c r="AO194" s="6"/>
    </row>
    <row r="195" spans="2:41" ht="31.5" thickBot="1" x14ac:dyDescent="0.4">
      <c r="B195" s="3" t="s">
        <v>107</v>
      </c>
      <c r="C195" s="3" t="str">
        <f t="shared" si="86"/>
        <v>XT6LSI0.7</v>
      </c>
      <c r="D195" s="181">
        <v>0.70000000000000007</v>
      </c>
      <c r="E195" s="211">
        <v>1</v>
      </c>
      <c r="F195" s="211">
        <v>1</v>
      </c>
      <c r="G195" s="211">
        <v>1</v>
      </c>
      <c r="H195" s="211">
        <v>1</v>
      </c>
      <c r="I195" s="211">
        <v>0</v>
      </c>
      <c r="J195" s="193" t="str">
        <f t="shared" si="104"/>
        <v>□■</v>
      </c>
      <c r="K195" s="189" t="str">
        <f t="shared" si="100"/>
        <v>□■</v>
      </c>
      <c r="L195" s="189" t="str">
        <f t="shared" si="101"/>
        <v>□■</v>
      </c>
      <c r="M195" s="189" t="str">
        <f t="shared" si="102"/>
        <v>□■</v>
      </c>
      <c r="N195" s="194" t="str">
        <f t="shared" si="103"/>
        <v>■□</v>
      </c>
      <c r="O195" s="176" t="s">
        <v>51</v>
      </c>
      <c r="P195" s="6"/>
      <c r="Q195" s="217"/>
      <c r="R195" s="176" t="str">
        <f t="shared" si="84"/>
        <v>I2, XT7 LS/I</v>
      </c>
      <c r="S195" s="179" t="s">
        <v>43</v>
      </c>
      <c r="T195" s="204"/>
      <c r="U195" s="205"/>
      <c r="V195" s="205"/>
      <c r="W195" s="206"/>
      <c r="X195" s="218"/>
      <c r="Y195" s="219"/>
      <c r="Z195" s="219"/>
      <c r="AA195" s="220"/>
      <c r="AB195" s="6"/>
      <c r="AC195" s="187"/>
      <c r="AD195" s="176" t="str">
        <f t="shared" si="85"/>
        <v>I3, XT7 LS/I</v>
      </c>
      <c r="AE195" s="179" t="s">
        <v>45</v>
      </c>
      <c r="AF195" s="204"/>
      <c r="AG195" s="205"/>
      <c r="AH195" s="205"/>
      <c r="AI195" s="206"/>
      <c r="AJ195" s="218"/>
      <c r="AK195" s="219"/>
      <c r="AL195" s="219"/>
      <c r="AM195" s="220"/>
      <c r="AN195" s="6"/>
      <c r="AO195" s="6"/>
    </row>
    <row r="196" spans="2:41" ht="23" thickBot="1" x14ac:dyDescent="0.4">
      <c r="B196" s="3" t="s">
        <v>107</v>
      </c>
      <c r="C196" s="3" t="str">
        <f t="shared" si="86"/>
        <v>XT6LSI0.72</v>
      </c>
      <c r="D196" s="181">
        <v>0.72</v>
      </c>
      <c r="E196" s="211">
        <v>0</v>
      </c>
      <c r="F196" s="211">
        <v>0</v>
      </c>
      <c r="G196" s="211">
        <v>0</v>
      </c>
      <c r="H196" s="211">
        <v>0</v>
      </c>
      <c r="I196" s="211">
        <v>1</v>
      </c>
      <c r="J196" s="193" t="str">
        <f t="shared" si="104"/>
        <v>■□</v>
      </c>
      <c r="K196" s="189" t="str">
        <f t="shared" si="100"/>
        <v>■□</v>
      </c>
      <c r="L196" s="189" t="str">
        <f t="shared" si="101"/>
        <v>■□</v>
      </c>
      <c r="M196" s="189" t="str">
        <f t="shared" si="102"/>
        <v>■□</v>
      </c>
      <c r="N196" s="194" t="str">
        <f t="shared" si="103"/>
        <v>□■</v>
      </c>
      <c r="O196" s="176" t="s">
        <v>51</v>
      </c>
      <c r="P196" s="6"/>
      <c r="Q196" s="217"/>
      <c r="R196" s="176" t="str">
        <f t="shared" ref="R196:R246" si="105">Q196&amp;S196</f>
        <v/>
      </c>
      <c r="S196" s="195"/>
      <c r="T196" s="196"/>
      <c r="U196" s="196"/>
      <c r="V196" s="196"/>
      <c r="W196" s="196"/>
      <c r="X196" s="199"/>
      <c r="Y196" s="200"/>
      <c r="Z196" s="200"/>
      <c r="AA196" s="201"/>
      <c r="AB196" s="6"/>
      <c r="AC196" s="187"/>
      <c r="AD196" s="176" t="str">
        <f>AC196&amp;AE196</f>
        <v/>
      </c>
      <c r="AE196" s="195"/>
      <c r="AF196" s="196"/>
      <c r="AG196" s="196"/>
      <c r="AH196" s="196"/>
      <c r="AI196" s="196"/>
      <c r="AJ196" s="199"/>
      <c r="AK196" s="200"/>
      <c r="AL196" s="200"/>
      <c r="AM196" s="201"/>
      <c r="AN196" s="6"/>
      <c r="AO196" s="6"/>
    </row>
    <row r="197" spans="2:41" ht="22.5" x14ac:dyDescent="0.35">
      <c r="B197" s="3" t="s">
        <v>107</v>
      </c>
      <c r="C197" s="3" t="str">
        <f t="shared" ref="C197:C229" si="106">B197&amp;D197</f>
        <v>XT6LSI0.74</v>
      </c>
      <c r="D197" s="181">
        <v>0.74</v>
      </c>
      <c r="E197" s="211">
        <v>1</v>
      </c>
      <c r="F197" s="211">
        <v>0</v>
      </c>
      <c r="G197" s="211">
        <v>0</v>
      </c>
      <c r="H197" s="211">
        <v>0</v>
      </c>
      <c r="I197" s="211">
        <v>1</v>
      </c>
      <c r="J197" s="193" t="str">
        <f t="shared" si="104"/>
        <v>□■</v>
      </c>
      <c r="K197" s="189" t="str">
        <f t="shared" si="100"/>
        <v>■□</v>
      </c>
      <c r="L197" s="189" t="str">
        <f t="shared" si="101"/>
        <v>■□</v>
      </c>
      <c r="M197" s="189" t="str">
        <f t="shared" si="102"/>
        <v>■□</v>
      </c>
      <c r="N197" s="194" t="str">
        <f t="shared" si="103"/>
        <v>□■</v>
      </c>
      <c r="O197" s="176" t="s">
        <v>51</v>
      </c>
      <c r="P197" s="6"/>
      <c r="Q197" s="217" t="s">
        <v>103</v>
      </c>
      <c r="R197" s="176" t="str">
        <f t="shared" si="105"/>
        <v>XT7LS/IOFF</v>
      </c>
      <c r="S197" s="180" t="s">
        <v>9</v>
      </c>
      <c r="T197" s="210">
        <v>0</v>
      </c>
      <c r="U197" s="210">
        <v>0</v>
      </c>
      <c r="V197" s="210">
        <v>0</v>
      </c>
      <c r="W197" s="210">
        <v>0</v>
      </c>
      <c r="X197" s="190" t="str">
        <f t="shared" ref="X197:X212" si="107">IF(T197=0,"■□",IF(T197=1,"□■","□□"))</f>
        <v>■□</v>
      </c>
      <c r="Y197" s="191" t="str">
        <f t="shared" ref="Y197:Y212" si="108">IF(U197=0,"■□",IF(U197=1,"□■","□□"))</f>
        <v>■□</v>
      </c>
      <c r="Z197" s="191" t="str">
        <f t="shared" ref="Z197:Z212" si="109">IF(V197=0,"■□",IF(V197=1,"□■","□□"))</f>
        <v>■□</v>
      </c>
      <c r="AA197" s="192" t="str">
        <f t="shared" ref="AA197:AA212" si="110">IF(W197=0,"■□",IF(W197=1,"□■","□□"))</f>
        <v>■□</v>
      </c>
      <c r="AB197" s="6"/>
      <c r="AC197" s="187" t="s">
        <v>103</v>
      </c>
      <c r="AD197" s="176" t="str">
        <f t="shared" ref="AD197:AD246" si="111">AC197&amp;AE197</f>
        <v>XT7LS/IOFF</v>
      </c>
      <c r="AE197" s="180" t="s">
        <v>9</v>
      </c>
      <c r="AF197" s="210">
        <v>0</v>
      </c>
      <c r="AG197" s="210">
        <v>0</v>
      </c>
      <c r="AH197" s="210">
        <v>0</v>
      </c>
      <c r="AI197" s="210">
        <v>0</v>
      </c>
      <c r="AJ197" s="190" t="str">
        <f t="shared" ref="AJ197:AJ212" si="112">IF(AF197=0,"■□",IF(AF197=1,"□■","□□"))</f>
        <v>■□</v>
      </c>
      <c r="AK197" s="191" t="str">
        <f t="shared" ref="AK197:AK212" si="113">IF(AG197=0,"■□",IF(AG197=1,"□■","□□"))</f>
        <v>■□</v>
      </c>
      <c r="AL197" s="191" t="str">
        <f t="shared" ref="AL197:AL212" si="114">IF(AH197=0,"■□",IF(AH197=1,"□■","□□"))</f>
        <v>■□</v>
      </c>
      <c r="AM197" s="192" t="str">
        <f t="shared" ref="AM197:AM212" si="115">IF(AI197=0,"■□",IF(AI197=1,"□■","□□"))</f>
        <v>■□</v>
      </c>
      <c r="AN197" s="6"/>
      <c r="AO197" s="6"/>
    </row>
    <row r="198" spans="2:41" ht="22.5" x14ac:dyDescent="0.35">
      <c r="B198" s="3" t="s">
        <v>107</v>
      </c>
      <c r="C198" s="3" t="str">
        <f t="shared" si="106"/>
        <v>XT6LSI0.76</v>
      </c>
      <c r="D198" s="181">
        <v>0.76</v>
      </c>
      <c r="E198" s="211">
        <v>0</v>
      </c>
      <c r="F198" s="211">
        <v>1</v>
      </c>
      <c r="G198" s="211">
        <v>0</v>
      </c>
      <c r="H198" s="211">
        <v>0</v>
      </c>
      <c r="I198" s="211">
        <v>1</v>
      </c>
      <c r="J198" s="193" t="str">
        <f t="shared" si="104"/>
        <v>■□</v>
      </c>
      <c r="K198" s="189" t="str">
        <f t="shared" si="100"/>
        <v>□■</v>
      </c>
      <c r="L198" s="189" t="str">
        <f t="shared" si="101"/>
        <v>■□</v>
      </c>
      <c r="M198" s="189" t="str">
        <f t="shared" si="102"/>
        <v>■□</v>
      </c>
      <c r="N198" s="194" t="str">
        <f t="shared" si="103"/>
        <v>□■</v>
      </c>
      <c r="O198" s="176" t="s">
        <v>51</v>
      </c>
      <c r="P198" s="6"/>
      <c r="Q198" s="217" t="s">
        <v>103</v>
      </c>
      <c r="R198" s="176" t="str">
        <f t="shared" si="105"/>
        <v>XT7LS/I1</v>
      </c>
      <c r="S198" s="181">
        <v>1</v>
      </c>
      <c r="T198" s="211">
        <v>0</v>
      </c>
      <c r="U198" s="211">
        <v>0</v>
      </c>
      <c r="V198" s="211">
        <v>0</v>
      </c>
      <c r="W198" s="211">
        <v>1</v>
      </c>
      <c r="X198" s="193" t="str">
        <f t="shared" si="107"/>
        <v>■□</v>
      </c>
      <c r="Y198" s="189" t="str">
        <f t="shared" si="108"/>
        <v>■□</v>
      </c>
      <c r="Z198" s="189" t="str">
        <f t="shared" si="109"/>
        <v>■□</v>
      </c>
      <c r="AA198" s="194" t="str">
        <f t="shared" si="110"/>
        <v>□■</v>
      </c>
      <c r="AB198" s="6"/>
      <c r="AC198" s="187" t="s">
        <v>103</v>
      </c>
      <c r="AD198" s="176" t="str">
        <f t="shared" si="111"/>
        <v>XT7LS/I1</v>
      </c>
      <c r="AE198" s="181">
        <v>1</v>
      </c>
      <c r="AF198" s="211">
        <v>0</v>
      </c>
      <c r="AG198" s="211">
        <v>0</v>
      </c>
      <c r="AH198" s="211">
        <v>0</v>
      </c>
      <c r="AI198" s="211">
        <v>1</v>
      </c>
      <c r="AJ198" s="193" t="str">
        <f t="shared" si="112"/>
        <v>■□</v>
      </c>
      <c r="AK198" s="189" t="str">
        <f t="shared" si="113"/>
        <v>■□</v>
      </c>
      <c r="AL198" s="189" t="str">
        <f t="shared" si="114"/>
        <v>■□</v>
      </c>
      <c r="AM198" s="194" t="str">
        <f t="shared" si="115"/>
        <v>□■</v>
      </c>
      <c r="AN198" s="6"/>
      <c r="AO198" s="6"/>
    </row>
    <row r="199" spans="2:41" ht="22.5" x14ac:dyDescent="0.35">
      <c r="B199" s="3" t="s">
        <v>107</v>
      </c>
      <c r="C199" s="3" t="str">
        <f t="shared" si="106"/>
        <v>XT6LSI0.78</v>
      </c>
      <c r="D199" s="181">
        <v>0.78</v>
      </c>
      <c r="E199" s="211">
        <v>1</v>
      </c>
      <c r="F199" s="211">
        <v>1</v>
      </c>
      <c r="G199" s="211">
        <v>0</v>
      </c>
      <c r="H199" s="211">
        <v>0</v>
      </c>
      <c r="I199" s="211">
        <v>1</v>
      </c>
      <c r="J199" s="193" t="str">
        <f t="shared" si="104"/>
        <v>□■</v>
      </c>
      <c r="K199" s="189" t="str">
        <f t="shared" si="100"/>
        <v>□■</v>
      </c>
      <c r="L199" s="189" t="str">
        <f t="shared" si="101"/>
        <v>■□</v>
      </c>
      <c r="M199" s="189" t="str">
        <f t="shared" si="102"/>
        <v>■□</v>
      </c>
      <c r="N199" s="194" t="str">
        <f t="shared" si="103"/>
        <v>□■</v>
      </c>
      <c r="O199" s="176" t="s">
        <v>51</v>
      </c>
      <c r="P199" s="6"/>
      <c r="Q199" s="217" t="s">
        <v>103</v>
      </c>
      <c r="R199" s="176" t="str">
        <f t="shared" si="105"/>
        <v>XT7LS/I1.5</v>
      </c>
      <c r="S199" s="181">
        <v>1.5</v>
      </c>
      <c r="T199" s="211">
        <v>0</v>
      </c>
      <c r="U199" s="211">
        <v>0</v>
      </c>
      <c r="V199" s="211">
        <v>1</v>
      </c>
      <c r="W199" s="211">
        <v>0</v>
      </c>
      <c r="X199" s="193" t="str">
        <f t="shared" si="107"/>
        <v>■□</v>
      </c>
      <c r="Y199" s="189" t="str">
        <f t="shared" si="108"/>
        <v>■□</v>
      </c>
      <c r="Z199" s="189" t="str">
        <f t="shared" si="109"/>
        <v>□■</v>
      </c>
      <c r="AA199" s="194" t="str">
        <f t="shared" si="110"/>
        <v>■□</v>
      </c>
      <c r="AB199" s="6"/>
      <c r="AC199" s="187" t="s">
        <v>103</v>
      </c>
      <c r="AD199" s="176" t="str">
        <f t="shared" si="111"/>
        <v>XT7LS/I1.5</v>
      </c>
      <c r="AE199" s="181">
        <v>1.5</v>
      </c>
      <c r="AF199" s="211">
        <v>0</v>
      </c>
      <c r="AG199" s="211">
        <v>0</v>
      </c>
      <c r="AH199" s="211">
        <v>1</v>
      </c>
      <c r="AI199" s="211">
        <v>0</v>
      </c>
      <c r="AJ199" s="193" t="str">
        <f t="shared" si="112"/>
        <v>■□</v>
      </c>
      <c r="AK199" s="189" t="str">
        <f t="shared" si="113"/>
        <v>■□</v>
      </c>
      <c r="AL199" s="189" t="str">
        <f t="shared" si="114"/>
        <v>□■</v>
      </c>
      <c r="AM199" s="194" t="str">
        <f t="shared" si="115"/>
        <v>■□</v>
      </c>
      <c r="AN199" s="6"/>
      <c r="AO199" s="6"/>
    </row>
    <row r="200" spans="2:41" ht="22.5" x14ac:dyDescent="0.35">
      <c r="B200" s="3" t="s">
        <v>107</v>
      </c>
      <c r="C200" s="3" t="str">
        <f t="shared" si="106"/>
        <v>XT6LSI0.8</v>
      </c>
      <c r="D200" s="181">
        <v>0.8</v>
      </c>
      <c r="E200" s="211">
        <v>0</v>
      </c>
      <c r="F200" s="211">
        <v>0</v>
      </c>
      <c r="G200" s="211">
        <v>1</v>
      </c>
      <c r="H200" s="211">
        <v>0</v>
      </c>
      <c r="I200" s="211">
        <v>1</v>
      </c>
      <c r="J200" s="193" t="str">
        <f t="shared" si="104"/>
        <v>■□</v>
      </c>
      <c r="K200" s="189" t="str">
        <f t="shared" si="100"/>
        <v>■□</v>
      </c>
      <c r="L200" s="189" t="str">
        <f t="shared" si="101"/>
        <v>□■</v>
      </c>
      <c r="M200" s="189" t="str">
        <f t="shared" si="102"/>
        <v>■□</v>
      </c>
      <c r="N200" s="194" t="str">
        <f t="shared" si="103"/>
        <v>□■</v>
      </c>
      <c r="O200" s="176" t="s">
        <v>51</v>
      </c>
      <c r="P200" s="6"/>
      <c r="Q200" s="217" t="s">
        <v>103</v>
      </c>
      <c r="R200" s="176" t="str">
        <f t="shared" si="105"/>
        <v>XT7LS/I2</v>
      </c>
      <c r="S200" s="181">
        <v>2</v>
      </c>
      <c r="T200" s="211">
        <v>0</v>
      </c>
      <c r="U200" s="211">
        <v>0</v>
      </c>
      <c r="V200" s="211">
        <v>1</v>
      </c>
      <c r="W200" s="211">
        <v>1</v>
      </c>
      <c r="X200" s="193" t="str">
        <f t="shared" si="107"/>
        <v>■□</v>
      </c>
      <c r="Y200" s="189" t="str">
        <f t="shared" si="108"/>
        <v>■□</v>
      </c>
      <c r="Z200" s="189" t="str">
        <f t="shared" si="109"/>
        <v>□■</v>
      </c>
      <c r="AA200" s="194" t="str">
        <f t="shared" si="110"/>
        <v>□■</v>
      </c>
      <c r="AB200" s="6"/>
      <c r="AC200" s="187" t="s">
        <v>103</v>
      </c>
      <c r="AD200" s="176" t="str">
        <f t="shared" si="111"/>
        <v>XT7LS/I2</v>
      </c>
      <c r="AE200" s="181">
        <v>2</v>
      </c>
      <c r="AF200" s="211">
        <v>0</v>
      </c>
      <c r="AG200" s="211">
        <v>0</v>
      </c>
      <c r="AH200" s="211">
        <v>1</v>
      </c>
      <c r="AI200" s="211">
        <v>1</v>
      </c>
      <c r="AJ200" s="193" t="str">
        <f t="shared" si="112"/>
        <v>■□</v>
      </c>
      <c r="AK200" s="189" t="str">
        <f t="shared" si="113"/>
        <v>■□</v>
      </c>
      <c r="AL200" s="189" t="str">
        <f t="shared" si="114"/>
        <v>□■</v>
      </c>
      <c r="AM200" s="194" t="str">
        <f t="shared" si="115"/>
        <v>□■</v>
      </c>
      <c r="AN200" s="6"/>
      <c r="AO200" s="6"/>
    </row>
    <row r="201" spans="2:41" ht="22.5" x14ac:dyDescent="0.35">
      <c r="B201" s="3" t="s">
        <v>107</v>
      </c>
      <c r="C201" s="3" t="str">
        <f t="shared" si="106"/>
        <v>XT6LSI0.82</v>
      </c>
      <c r="D201" s="181">
        <v>0.82000000000000006</v>
      </c>
      <c r="E201" s="211">
        <v>1</v>
      </c>
      <c r="F201" s="211">
        <v>0</v>
      </c>
      <c r="G201" s="211">
        <v>1</v>
      </c>
      <c r="H201" s="211">
        <v>0</v>
      </c>
      <c r="I201" s="211">
        <v>1</v>
      </c>
      <c r="J201" s="193" t="str">
        <f t="shared" si="104"/>
        <v>□■</v>
      </c>
      <c r="K201" s="189" t="str">
        <f t="shared" si="100"/>
        <v>■□</v>
      </c>
      <c r="L201" s="189" t="str">
        <f t="shared" si="101"/>
        <v>□■</v>
      </c>
      <c r="M201" s="189" t="str">
        <f t="shared" si="102"/>
        <v>■□</v>
      </c>
      <c r="N201" s="194" t="str">
        <f t="shared" si="103"/>
        <v>□■</v>
      </c>
      <c r="O201" s="176" t="s">
        <v>51</v>
      </c>
      <c r="P201" s="6"/>
      <c r="Q201" s="217" t="s">
        <v>103</v>
      </c>
      <c r="R201" s="176" t="str">
        <f t="shared" si="105"/>
        <v>XT7LS/I2.5</v>
      </c>
      <c r="S201" s="181">
        <v>2.5</v>
      </c>
      <c r="T201" s="211">
        <v>0</v>
      </c>
      <c r="U201" s="211">
        <v>1</v>
      </c>
      <c r="V201" s="211">
        <v>0</v>
      </c>
      <c r="W201" s="211">
        <v>0</v>
      </c>
      <c r="X201" s="193" t="str">
        <f t="shared" si="107"/>
        <v>■□</v>
      </c>
      <c r="Y201" s="189" t="str">
        <f t="shared" si="108"/>
        <v>□■</v>
      </c>
      <c r="Z201" s="189" t="str">
        <f t="shared" si="109"/>
        <v>■□</v>
      </c>
      <c r="AA201" s="194" t="str">
        <f t="shared" si="110"/>
        <v>■□</v>
      </c>
      <c r="AB201" s="6"/>
      <c r="AC201" s="187" t="s">
        <v>103</v>
      </c>
      <c r="AD201" s="176" t="str">
        <f t="shared" si="111"/>
        <v>XT7LS/I2.5</v>
      </c>
      <c r="AE201" s="181">
        <v>2.5</v>
      </c>
      <c r="AF201" s="211">
        <v>0</v>
      </c>
      <c r="AG201" s="211">
        <v>1</v>
      </c>
      <c r="AH201" s="211">
        <v>0</v>
      </c>
      <c r="AI201" s="211">
        <v>0</v>
      </c>
      <c r="AJ201" s="193" t="str">
        <f t="shared" si="112"/>
        <v>■□</v>
      </c>
      <c r="AK201" s="189" t="str">
        <f t="shared" si="113"/>
        <v>□■</v>
      </c>
      <c r="AL201" s="189" t="str">
        <f t="shared" si="114"/>
        <v>■□</v>
      </c>
      <c r="AM201" s="194" t="str">
        <f t="shared" si="115"/>
        <v>■□</v>
      </c>
      <c r="AN201" s="6"/>
      <c r="AO201" s="6"/>
    </row>
    <row r="202" spans="2:41" ht="22.5" x14ac:dyDescent="0.35">
      <c r="B202" s="3" t="s">
        <v>107</v>
      </c>
      <c r="C202" s="3" t="str">
        <f t="shared" si="106"/>
        <v>XT6LSI0.84</v>
      </c>
      <c r="D202" s="181">
        <v>0.84000000000000008</v>
      </c>
      <c r="E202" s="211">
        <v>0</v>
      </c>
      <c r="F202" s="211">
        <v>1</v>
      </c>
      <c r="G202" s="211">
        <v>1</v>
      </c>
      <c r="H202" s="211">
        <v>0</v>
      </c>
      <c r="I202" s="211">
        <v>1</v>
      </c>
      <c r="J202" s="193" t="str">
        <f t="shared" si="104"/>
        <v>■□</v>
      </c>
      <c r="K202" s="189" t="str">
        <f t="shared" si="100"/>
        <v>□■</v>
      </c>
      <c r="L202" s="189" t="str">
        <f t="shared" si="101"/>
        <v>□■</v>
      </c>
      <c r="M202" s="189" t="str">
        <f t="shared" si="102"/>
        <v>■□</v>
      </c>
      <c r="N202" s="194" t="str">
        <f t="shared" si="103"/>
        <v>□■</v>
      </c>
      <c r="O202" s="176" t="s">
        <v>51</v>
      </c>
      <c r="P202" s="6"/>
      <c r="Q202" s="217" t="s">
        <v>103</v>
      </c>
      <c r="R202" s="176" t="str">
        <f t="shared" si="105"/>
        <v>XT7LS/I3</v>
      </c>
      <c r="S202" s="181">
        <v>3</v>
      </c>
      <c r="T202" s="211">
        <v>0</v>
      </c>
      <c r="U202" s="211">
        <v>1</v>
      </c>
      <c r="V202" s="211">
        <v>0</v>
      </c>
      <c r="W202" s="211">
        <v>1</v>
      </c>
      <c r="X202" s="193" t="str">
        <f t="shared" si="107"/>
        <v>■□</v>
      </c>
      <c r="Y202" s="189" t="str">
        <f t="shared" si="108"/>
        <v>□■</v>
      </c>
      <c r="Z202" s="189" t="str">
        <f t="shared" si="109"/>
        <v>■□</v>
      </c>
      <c r="AA202" s="194" t="str">
        <f t="shared" si="110"/>
        <v>□■</v>
      </c>
      <c r="AB202" s="6"/>
      <c r="AC202" s="187" t="s">
        <v>103</v>
      </c>
      <c r="AD202" s="176" t="str">
        <f t="shared" si="111"/>
        <v>XT7LS/I3</v>
      </c>
      <c r="AE202" s="181">
        <v>3</v>
      </c>
      <c r="AF202" s="211">
        <v>0</v>
      </c>
      <c r="AG202" s="211">
        <v>1</v>
      </c>
      <c r="AH202" s="211">
        <v>0</v>
      </c>
      <c r="AI202" s="211">
        <v>1</v>
      </c>
      <c r="AJ202" s="193" t="str">
        <f t="shared" si="112"/>
        <v>■□</v>
      </c>
      <c r="AK202" s="189" t="str">
        <f t="shared" si="113"/>
        <v>□■</v>
      </c>
      <c r="AL202" s="189" t="str">
        <f t="shared" si="114"/>
        <v>■□</v>
      </c>
      <c r="AM202" s="194" t="str">
        <f t="shared" si="115"/>
        <v>□■</v>
      </c>
      <c r="AN202" s="6"/>
      <c r="AO202" s="6"/>
    </row>
    <row r="203" spans="2:41" ht="22.5" x14ac:dyDescent="0.35">
      <c r="B203" s="3" t="s">
        <v>107</v>
      </c>
      <c r="C203" s="3" t="str">
        <f t="shared" si="106"/>
        <v>XT6LSI0.86</v>
      </c>
      <c r="D203" s="181">
        <v>0.8600000000000001</v>
      </c>
      <c r="E203" s="211">
        <v>1</v>
      </c>
      <c r="F203" s="211">
        <v>1</v>
      </c>
      <c r="G203" s="211">
        <v>1</v>
      </c>
      <c r="H203" s="211">
        <v>0</v>
      </c>
      <c r="I203" s="211">
        <v>1</v>
      </c>
      <c r="J203" s="193" t="str">
        <f t="shared" si="104"/>
        <v>□■</v>
      </c>
      <c r="K203" s="189" t="str">
        <f t="shared" si="100"/>
        <v>□■</v>
      </c>
      <c r="L203" s="189" t="str">
        <f t="shared" si="101"/>
        <v>□■</v>
      </c>
      <c r="M203" s="189" t="str">
        <f t="shared" si="102"/>
        <v>■□</v>
      </c>
      <c r="N203" s="194" t="str">
        <f t="shared" si="103"/>
        <v>□■</v>
      </c>
      <c r="O203" s="176" t="s">
        <v>51</v>
      </c>
      <c r="P203" s="6"/>
      <c r="Q203" s="217" t="s">
        <v>103</v>
      </c>
      <c r="R203" s="176" t="str">
        <f t="shared" si="105"/>
        <v>XT7LS/I3.5</v>
      </c>
      <c r="S203" s="181">
        <v>3.5</v>
      </c>
      <c r="T203" s="211">
        <v>0</v>
      </c>
      <c r="U203" s="211">
        <v>1</v>
      </c>
      <c r="V203" s="211">
        <v>1</v>
      </c>
      <c r="W203" s="211">
        <v>0</v>
      </c>
      <c r="X203" s="193" t="str">
        <f t="shared" si="107"/>
        <v>■□</v>
      </c>
      <c r="Y203" s="189" t="str">
        <f t="shared" si="108"/>
        <v>□■</v>
      </c>
      <c r="Z203" s="189" t="str">
        <f t="shared" si="109"/>
        <v>□■</v>
      </c>
      <c r="AA203" s="194" t="str">
        <f t="shared" si="110"/>
        <v>■□</v>
      </c>
      <c r="AB203" s="6"/>
      <c r="AC203" s="187" t="s">
        <v>103</v>
      </c>
      <c r="AD203" s="176" t="str">
        <f t="shared" si="111"/>
        <v>XT7LS/I3.5</v>
      </c>
      <c r="AE203" s="181">
        <v>3.5</v>
      </c>
      <c r="AF203" s="211">
        <v>0</v>
      </c>
      <c r="AG203" s="211">
        <v>1</v>
      </c>
      <c r="AH203" s="211">
        <v>1</v>
      </c>
      <c r="AI203" s="211">
        <v>0</v>
      </c>
      <c r="AJ203" s="193" t="str">
        <f t="shared" si="112"/>
        <v>■□</v>
      </c>
      <c r="AK203" s="189" t="str">
        <f t="shared" si="113"/>
        <v>□■</v>
      </c>
      <c r="AL203" s="189" t="str">
        <f t="shared" si="114"/>
        <v>□■</v>
      </c>
      <c r="AM203" s="194" t="str">
        <f t="shared" si="115"/>
        <v>■□</v>
      </c>
      <c r="AN203" s="6"/>
      <c r="AO203" s="6"/>
    </row>
    <row r="204" spans="2:41" ht="22.5" x14ac:dyDescent="0.35">
      <c r="B204" s="3" t="s">
        <v>107</v>
      </c>
      <c r="C204" s="3" t="str">
        <f t="shared" si="106"/>
        <v>XT6LSI0.88</v>
      </c>
      <c r="D204" s="181">
        <v>0.88000000000000012</v>
      </c>
      <c r="E204" s="211">
        <v>0</v>
      </c>
      <c r="F204" s="211">
        <v>0</v>
      </c>
      <c r="G204" s="211">
        <v>0</v>
      </c>
      <c r="H204" s="211">
        <v>1</v>
      </c>
      <c r="I204" s="211">
        <v>1</v>
      </c>
      <c r="J204" s="193" t="str">
        <f t="shared" si="104"/>
        <v>■□</v>
      </c>
      <c r="K204" s="189" t="str">
        <f t="shared" si="100"/>
        <v>■□</v>
      </c>
      <c r="L204" s="189" t="str">
        <f t="shared" si="101"/>
        <v>■□</v>
      </c>
      <c r="M204" s="189" t="str">
        <f t="shared" si="102"/>
        <v>□■</v>
      </c>
      <c r="N204" s="194" t="str">
        <f t="shared" si="103"/>
        <v>□■</v>
      </c>
      <c r="O204" s="176" t="s">
        <v>51</v>
      </c>
      <c r="P204" s="6"/>
      <c r="Q204" s="217" t="s">
        <v>103</v>
      </c>
      <c r="R204" s="176" t="str">
        <f t="shared" si="105"/>
        <v>XT7LS/I4.5</v>
      </c>
      <c r="S204" s="181">
        <v>4.5</v>
      </c>
      <c r="T204" s="211">
        <v>0</v>
      </c>
      <c r="U204" s="211">
        <v>1</v>
      </c>
      <c r="V204" s="211">
        <v>1</v>
      </c>
      <c r="W204" s="211">
        <v>1</v>
      </c>
      <c r="X204" s="193" t="str">
        <f t="shared" si="107"/>
        <v>■□</v>
      </c>
      <c r="Y204" s="189" t="str">
        <f t="shared" si="108"/>
        <v>□■</v>
      </c>
      <c r="Z204" s="189" t="str">
        <f t="shared" si="109"/>
        <v>□■</v>
      </c>
      <c r="AA204" s="194" t="str">
        <f t="shared" si="110"/>
        <v>□■</v>
      </c>
      <c r="AB204" s="6"/>
      <c r="AC204" s="187" t="s">
        <v>103</v>
      </c>
      <c r="AD204" s="176" t="str">
        <f t="shared" si="111"/>
        <v>XT7LS/I4.5</v>
      </c>
      <c r="AE204" s="181">
        <v>4.5</v>
      </c>
      <c r="AF204" s="211">
        <v>0</v>
      </c>
      <c r="AG204" s="211">
        <v>1</v>
      </c>
      <c r="AH204" s="211">
        <v>1</v>
      </c>
      <c r="AI204" s="211">
        <v>1</v>
      </c>
      <c r="AJ204" s="193" t="str">
        <f t="shared" si="112"/>
        <v>■□</v>
      </c>
      <c r="AK204" s="189" t="str">
        <f t="shared" si="113"/>
        <v>□■</v>
      </c>
      <c r="AL204" s="189" t="str">
        <f t="shared" si="114"/>
        <v>□■</v>
      </c>
      <c r="AM204" s="194" t="str">
        <f t="shared" si="115"/>
        <v>□■</v>
      </c>
      <c r="AN204" s="6"/>
      <c r="AO204" s="6"/>
    </row>
    <row r="205" spans="2:41" ht="22.5" x14ac:dyDescent="0.35">
      <c r="B205" s="3" t="s">
        <v>107</v>
      </c>
      <c r="C205" s="3" t="str">
        <f t="shared" si="106"/>
        <v>XT6LSI0.9</v>
      </c>
      <c r="D205" s="181">
        <v>0.90000000000000013</v>
      </c>
      <c r="E205" s="211">
        <v>1</v>
      </c>
      <c r="F205" s="211">
        <v>0</v>
      </c>
      <c r="G205" s="211">
        <v>0</v>
      </c>
      <c r="H205" s="211">
        <v>1</v>
      </c>
      <c r="I205" s="211">
        <v>1</v>
      </c>
      <c r="J205" s="193" t="str">
        <f t="shared" si="104"/>
        <v>□■</v>
      </c>
      <c r="K205" s="189" t="str">
        <f t="shared" si="100"/>
        <v>■□</v>
      </c>
      <c r="L205" s="189" t="str">
        <f t="shared" si="101"/>
        <v>■□</v>
      </c>
      <c r="M205" s="189" t="str">
        <f t="shared" si="102"/>
        <v>□■</v>
      </c>
      <c r="N205" s="194" t="str">
        <f t="shared" si="103"/>
        <v>□■</v>
      </c>
      <c r="O205" s="176" t="s">
        <v>51</v>
      </c>
      <c r="P205" s="6"/>
      <c r="Q205" s="217" t="s">
        <v>103</v>
      </c>
      <c r="R205" s="176" t="str">
        <f t="shared" si="105"/>
        <v>XT7LS/I5.5</v>
      </c>
      <c r="S205" s="181">
        <v>5.5</v>
      </c>
      <c r="T205" s="211">
        <v>1</v>
      </c>
      <c r="U205" s="211">
        <v>0</v>
      </c>
      <c r="V205" s="211">
        <v>0</v>
      </c>
      <c r="W205" s="211">
        <v>0</v>
      </c>
      <c r="X205" s="193" t="str">
        <f t="shared" si="107"/>
        <v>□■</v>
      </c>
      <c r="Y205" s="189" t="str">
        <f t="shared" si="108"/>
        <v>■□</v>
      </c>
      <c r="Z205" s="189" t="str">
        <f t="shared" si="109"/>
        <v>■□</v>
      </c>
      <c r="AA205" s="194" t="str">
        <f t="shared" si="110"/>
        <v>■□</v>
      </c>
      <c r="AB205" s="6"/>
      <c r="AC205" s="187" t="s">
        <v>103</v>
      </c>
      <c r="AD205" s="176" t="str">
        <f t="shared" si="111"/>
        <v>XT7LS/I5.5</v>
      </c>
      <c r="AE205" s="181">
        <v>5.5</v>
      </c>
      <c r="AF205" s="211">
        <v>1</v>
      </c>
      <c r="AG205" s="211">
        <v>0</v>
      </c>
      <c r="AH205" s="211">
        <v>0</v>
      </c>
      <c r="AI205" s="211">
        <v>0</v>
      </c>
      <c r="AJ205" s="193" t="str">
        <f t="shared" si="112"/>
        <v>□■</v>
      </c>
      <c r="AK205" s="189" t="str">
        <f t="shared" si="113"/>
        <v>■□</v>
      </c>
      <c r="AL205" s="189" t="str">
        <f t="shared" si="114"/>
        <v>■□</v>
      </c>
      <c r="AM205" s="194" t="str">
        <f t="shared" si="115"/>
        <v>■□</v>
      </c>
      <c r="AN205" s="6"/>
      <c r="AO205" s="6"/>
    </row>
    <row r="206" spans="2:41" ht="22.5" x14ac:dyDescent="0.35">
      <c r="B206" s="3" t="s">
        <v>107</v>
      </c>
      <c r="C206" s="3" t="str">
        <f t="shared" si="106"/>
        <v>XT6LSI0.92</v>
      </c>
      <c r="D206" s="181">
        <v>0.91999999999999993</v>
      </c>
      <c r="E206" s="211">
        <v>0</v>
      </c>
      <c r="F206" s="211">
        <v>1</v>
      </c>
      <c r="G206" s="211">
        <v>0</v>
      </c>
      <c r="H206" s="211">
        <v>1</v>
      </c>
      <c r="I206" s="211">
        <v>1</v>
      </c>
      <c r="J206" s="193" t="str">
        <f t="shared" si="104"/>
        <v>■□</v>
      </c>
      <c r="K206" s="189" t="str">
        <f t="shared" si="100"/>
        <v>□■</v>
      </c>
      <c r="L206" s="189" t="str">
        <f t="shared" si="101"/>
        <v>■□</v>
      </c>
      <c r="M206" s="189" t="str">
        <f t="shared" si="102"/>
        <v>□■</v>
      </c>
      <c r="N206" s="194" t="str">
        <f t="shared" si="103"/>
        <v>□■</v>
      </c>
      <c r="O206" s="176" t="s">
        <v>51</v>
      </c>
      <c r="P206" s="6"/>
      <c r="Q206" s="217" t="s">
        <v>103</v>
      </c>
      <c r="R206" s="176" t="str">
        <f t="shared" si="105"/>
        <v>XT7LS/I6.5</v>
      </c>
      <c r="S206" s="181">
        <v>6.5</v>
      </c>
      <c r="T206" s="211">
        <v>1</v>
      </c>
      <c r="U206" s="211">
        <v>0</v>
      </c>
      <c r="V206" s="211">
        <v>0</v>
      </c>
      <c r="W206" s="211">
        <v>1</v>
      </c>
      <c r="X206" s="193" t="str">
        <f t="shared" si="107"/>
        <v>□■</v>
      </c>
      <c r="Y206" s="189" t="str">
        <f t="shared" si="108"/>
        <v>■□</v>
      </c>
      <c r="Z206" s="189" t="str">
        <f t="shared" si="109"/>
        <v>■□</v>
      </c>
      <c r="AA206" s="194" t="str">
        <f t="shared" si="110"/>
        <v>□■</v>
      </c>
      <c r="AB206" s="6"/>
      <c r="AC206" s="187" t="s">
        <v>103</v>
      </c>
      <c r="AD206" s="176" t="str">
        <f t="shared" si="111"/>
        <v>XT7LS/I6.5</v>
      </c>
      <c r="AE206" s="181">
        <v>6.5</v>
      </c>
      <c r="AF206" s="211">
        <v>1</v>
      </c>
      <c r="AG206" s="211">
        <v>0</v>
      </c>
      <c r="AH206" s="211">
        <v>0</v>
      </c>
      <c r="AI206" s="211">
        <v>1</v>
      </c>
      <c r="AJ206" s="193" t="str">
        <f t="shared" si="112"/>
        <v>□■</v>
      </c>
      <c r="AK206" s="189" t="str">
        <f t="shared" si="113"/>
        <v>■□</v>
      </c>
      <c r="AL206" s="189" t="str">
        <f t="shared" si="114"/>
        <v>■□</v>
      </c>
      <c r="AM206" s="194" t="str">
        <f t="shared" si="115"/>
        <v>□■</v>
      </c>
      <c r="AN206" s="6"/>
      <c r="AO206" s="6"/>
    </row>
    <row r="207" spans="2:41" ht="22.5" x14ac:dyDescent="0.35">
      <c r="B207" s="3" t="s">
        <v>107</v>
      </c>
      <c r="C207" s="3" t="str">
        <f t="shared" si="106"/>
        <v>XT6LSI0.94</v>
      </c>
      <c r="D207" s="181">
        <v>0.94</v>
      </c>
      <c r="E207" s="211">
        <v>1</v>
      </c>
      <c r="F207" s="211">
        <v>1</v>
      </c>
      <c r="G207" s="211">
        <v>0</v>
      </c>
      <c r="H207" s="211">
        <v>1</v>
      </c>
      <c r="I207" s="211">
        <v>1</v>
      </c>
      <c r="J207" s="193" t="str">
        <f t="shared" si="104"/>
        <v>□■</v>
      </c>
      <c r="K207" s="189" t="str">
        <f t="shared" si="100"/>
        <v>□■</v>
      </c>
      <c r="L207" s="189" t="str">
        <f t="shared" si="101"/>
        <v>■□</v>
      </c>
      <c r="M207" s="189" t="str">
        <f t="shared" si="102"/>
        <v>□■</v>
      </c>
      <c r="N207" s="194" t="str">
        <f t="shared" si="103"/>
        <v>□■</v>
      </c>
      <c r="O207" s="176" t="s">
        <v>51</v>
      </c>
      <c r="P207" s="6"/>
      <c r="Q207" s="217" t="s">
        <v>103</v>
      </c>
      <c r="R207" s="176" t="str">
        <f t="shared" si="105"/>
        <v>XT7LS/I7</v>
      </c>
      <c r="S207" s="181">
        <v>7</v>
      </c>
      <c r="T207" s="211">
        <v>1</v>
      </c>
      <c r="U207" s="211">
        <v>0</v>
      </c>
      <c r="V207" s="211">
        <v>1</v>
      </c>
      <c r="W207" s="211">
        <v>0</v>
      </c>
      <c r="X207" s="193" t="str">
        <f t="shared" si="107"/>
        <v>□■</v>
      </c>
      <c r="Y207" s="189" t="str">
        <f t="shared" si="108"/>
        <v>■□</v>
      </c>
      <c r="Z207" s="189" t="str">
        <f t="shared" si="109"/>
        <v>□■</v>
      </c>
      <c r="AA207" s="194" t="str">
        <f t="shared" si="110"/>
        <v>■□</v>
      </c>
      <c r="AB207" s="6"/>
      <c r="AC207" s="187" t="s">
        <v>103</v>
      </c>
      <c r="AD207" s="176" t="str">
        <f t="shared" si="111"/>
        <v>XT7LS/I7</v>
      </c>
      <c r="AE207" s="181">
        <v>7</v>
      </c>
      <c r="AF207" s="211">
        <v>1</v>
      </c>
      <c r="AG207" s="211">
        <v>0</v>
      </c>
      <c r="AH207" s="211">
        <v>1</v>
      </c>
      <c r="AI207" s="211">
        <v>0</v>
      </c>
      <c r="AJ207" s="193" t="str">
        <f t="shared" si="112"/>
        <v>□■</v>
      </c>
      <c r="AK207" s="189" t="str">
        <f t="shared" si="113"/>
        <v>■□</v>
      </c>
      <c r="AL207" s="189" t="str">
        <f t="shared" si="114"/>
        <v>□■</v>
      </c>
      <c r="AM207" s="194" t="str">
        <f t="shared" si="115"/>
        <v>■□</v>
      </c>
      <c r="AN207" s="6"/>
      <c r="AO207" s="6"/>
    </row>
    <row r="208" spans="2:41" ht="22.5" x14ac:dyDescent="0.35">
      <c r="B208" s="3" t="s">
        <v>107</v>
      </c>
      <c r="C208" s="3" t="str">
        <f t="shared" si="106"/>
        <v>XT6LSI0.96</v>
      </c>
      <c r="D208" s="181">
        <v>0.96</v>
      </c>
      <c r="E208" s="211">
        <v>0</v>
      </c>
      <c r="F208" s="211">
        <v>0</v>
      </c>
      <c r="G208" s="211">
        <v>1</v>
      </c>
      <c r="H208" s="211">
        <v>1</v>
      </c>
      <c r="I208" s="211">
        <v>1</v>
      </c>
      <c r="J208" s="193" t="str">
        <f t="shared" si="104"/>
        <v>■□</v>
      </c>
      <c r="K208" s="189" t="str">
        <f t="shared" si="100"/>
        <v>■□</v>
      </c>
      <c r="L208" s="189" t="str">
        <f t="shared" si="101"/>
        <v>□■</v>
      </c>
      <c r="M208" s="189" t="str">
        <f t="shared" si="102"/>
        <v>□■</v>
      </c>
      <c r="N208" s="194" t="str">
        <f t="shared" si="103"/>
        <v>□■</v>
      </c>
      <c r="O208" s="176" t="s">
        <v>51</v>
      </c>
      <c r="P208" s="6"/>
      <c r="Q208" s="217" t="s">
        <v>103</v>
      </c>
      <c r="R208" s="176" t="str">
        <f t="shared" si="105"/>
        <v>XT7LS/I7.5</v>
      </c>
      <c r="S208" s="181">
        <v>7.5</v>
      </c>
      <c r="T208" s="211">
        <v>1</v>
      </c>
      <c r="U208" s="211">
        <v>0</v>
      </c>
      <c r="V208" s="211">
        <v>1</v>
      </c>
      <c r="W208" s="211">
        <v>1</v>
      </c>
      <c r="X208" s="193" t="str">
        <f t="shared" si="107"/>
        <v>□■</v>
      </c>
      <c r="Y208" s="189" t="str">
        <f t="shared" si="108"/>
        <v>■□</v>
      </c>
      <c r="Z208" s="189" t="str">
        <f t="shared" si="109"/>
        <v>□■</v>
      </c>
      <c r="AA208" s="194" t="str">
        <f t="shared" si="110"/>
        <v>□■</v>
      </c>
      <c r="AB208" s="6"/>
      <c r="AC208" s="187" t="s">
        <v>103</v>
      </c>
      <c r="AD208" s="176" t="str">
        <f t="shared" si="111"/>
        <v>XT7LS/I7.5</v>
      </c>
      <c r="AE208" s="181">
        <v>7.5</v>
      </c>
      <c r="AF208" s="211">
        <v>1</v>
      </c>
      <c r="AG208" s="211">
        <v>0</v>
      </c>
      <c r="AH208" s="211">
        <v>1</v>
      </c>
      <c r="AI208" s="211">
        <v>1</v>
      </c>
      <c r="AJ208" s="193" t="str">
        <f t="shared" si="112"/>
        <v>□■</v>
      </c>
      <c r="AK208" s="189" t="str">
        <f t="shared" si="113"/>
        <v>■□</v>
      </c>
      <c r="AL208" s="189" t="str">
        <f t="shared" si="114"/>
        <v>□■</v>
      </c>
      <c r="AM208" s="194" t="str">
        <f t="shared" si="115"/>
        <v>□■</v>
      </c>
      <c r="AN208" s="6"/>
      <c r="AO208" s="6"/>
    </row>
    <row r="209" spans="2:41" ht="22.5" x14ac:dyDescent="0.35">
      <c r="B209" s="3" t="s">
        <v>107</v>
      </c>
      <c r="C209" s="3" t="str">
        <f t="shared" si="106"/>
        <v>XT6LSI0.98</v>
      </c>
      <c r="D209" s="181">
        <v>0.98</v>
      </c>
      <c r="E209" s="211">
        <v>1</v>
      </c>
      <c r="F209" s="211">
        <v>0</v>
      </c>
      <c r="G209" s="211">
        <v>1</v>
      </c>
      <c r="H209" s="211">
        <v>1</v>
      </c>
      <c r="I209" s="211">
        <v>1</v>
      </c>
      <c r="J209" s="193" t="str">
        <f t="shared" si="104"/>
        <v>□■</v>
      </c>
      <c r="K209" s="189" t="str">
        <f t="shared" si="100"/>
        <v>■□</v>
      </c>
      <c r="L209" s="189" t="str">
        <f t="shared" si="101"/>
        <v>□■</v>
      </c>
      <c r="M209" s="189" t="str">
        <f t="shared" si="102"/>
        <v>□■</v>
      </c>
      <c r="N209" s="194" t="str">
        <f t="shared" si="103"/>
        <v>□■</v>
      </c>
      <c r="O209" s="176" t="s">
        <v>51</v>
      </c>
      <c r="P209" s="6"/>
      <c r="Q209" s="217" t="s">
        <v>103</v>
      </c>
      <c r="R209" s="176" t="str">
        <f t="shared" si="105"/>
        <v>XT7LS/I8</v>
      </c>
      <c r="S209" s="181">
        <v>8</v>
      </c>
      <c r="T209" s="211">
        <v>1</v>
      </c>
      <c r="U209" s="211">
        <v>1</v>
      </c>
      <c r="V209" s="211">
        <v>0</v>
      </c>
      <c r="W209" s="211">
        <v>0</v>
      </c>
      <c r="X209" s="193" t="str">
        <f t="shared" si="107"/>
        <v>□■</v>
      </c>
      <c r="Y209" s="189" t="str">
        <f t="shared" si="108"/>
        <v>□■</v>
      </c>
      <c r="Z209" s="189" t="str">
        <f t="shared" si="109"/>
        <v>■□</v>
      </c>
      <c r="AA209" s="194" t="str">
        <f t="shared" si="110"/>
        <v>■□</v>
      </c>
      <c r="AB209" s="6"/>
      <c r="AC209" s="187" t="s">
        <v>103</v>
      </c>
      <c r="AD209" s="176" t="str">
        <f t="shared" si="111"/>
        <v>XT7LS/I8</v>
      </c>
      <c r="AE209" s="181">
        <v>8</v>
      </c>
      <c r="AF209" s="211">
        <v>1</v>
      </c>
      <c r="AG209" s="211">
        <v>1</v>
      </c>
      <c r="AH209" s="211">
        <v>0</v>
      </c>
      <c r="AI209" s="211">
        <v>0</v>
      </c>
      <c r="AJ209" s="193" t="str">
        <f t="shared" si="112"/>
        <v>□■</v>
      </c>
      <c r="AK209" s="189" t="str">
        <f t="shared" si="113"/>
        <v>□■</v>
      </c>
      <c r="AL209" s="189" t="str">
        <f t="shared" si="114"/>
        <v>■□</v>
      </c>
      <c r="AM209" s="194" t="str">
        <f t="shared" si="115"/>
        <v>■□</v>
      </c>
      <c r="AN209" s="6"/>
      <c r="AO209" s="6"/>
    </row>
    <row r="210" spans="2:41" ht="23" thickBot="1" x14ac:dyDescent="0.4">
      <c r="B210" s="3" t="s">
        <v>107</v>
      </c>
      <c r="C210" s="3" t="str">
        <f t="shared" si="106"/>
        <v>XT6LSI1</v>
      </c>
      <c r="D210" s="182">
        <v>1</v>
      </c>
      <c r="E210" s="212" t="s">
        <v>36</v>
      </c>
      <c r="F210" s="212">
        <v>1</v>
      </c>
      <c r="G210" s="212">
        <v>1</v>
      </c>
      <c r="H210" s="212">
        <v>1</v>
      </c>
      <c r="I210" s="212">
        <v>1</v>
      </c>
      <c r="J210" s="214" t="str">
        <f t="shared" si="104"/>
        <v>□□</v>
      </c>
      <c r="K210" s="215" t="str">
        <f t="shared" si="100"/>
        <v>□■</v>
      </c>
      <c r="L210" s="215" t="str">
        <f t="shared" si="101"/>
        <v>□■</v>
      </c>
      <c r="M210" s="215" t="str">
        <f t="shared" si="102"/>
        <v>□■</v>
      </c>
      <c r="N210" s="216" t="str">
        <f t="shared" si="103"/>
        <v>□■</v>
      </c>
      <c r="O210" s="176" t="s">
        <v>51</v>
      </c>
      <c r="P210" s="6"/>
      <c r="Q210" s="217" t="s">
        <v>103</v>
      </c>
      <c r="R210" s="176" t="str">
        <f t="shared" si="105"/>
        <v>XT7LS/I8.5</v>
      </c>
      <c r="S210" s="181">
        <v>8.5</v>
      </c>
      <c r="T210" s="211">
        <v>1</v>
      </c>
      <c r="U210" s="211">
        <v>1</v>
      </c>
      <c r="V210" s="211">
        <v>0</v>
      </c>
      <c r="W210" s="211">
        <v>1</v>
      </c>
      <c r="X210" s="193" t="str">
        <f t="shared" si="107"/>
        <v>□■</v>
      </c>
      <c r="Y210" s="189" t="str">
        <f t="shared" si="108"/>
        <v>□■</v>
      </c>
      <c r="Z210" s="189" t="str">
        <f t="shared" si="109"/>
        <v>■□</v>
      </c>
      <c r="AA210" s="194" t="str">
        <f t="shared" si="110"/>
        <v>□■</v>
      </c>
      <c r="AB210" s="6"/>
      <c r="AC210" s="187" t="s">
        <v>103</v>
      </c>
      <c r="AD210" s="176" t="str">
        <f t="shared" si="111"/>
        <v>XT7LS/I8.5</v>
      </c>
      <c r="AE210" s="181">
        <v>8.5</v>
      </c>
      <c r="AF210" s="211">
        <v>1</v>
      </c>
      <c r="AG210" s="211">
        <v>1</v>
      </c>
      <c r="AH210" s="211">
        <v>0</v>
      </c>
      <c r="AI210" s="211">
        <v>1</v>
      </c>
      <c r="AJ210" s="193" t="str">
        <f t="shared" si="112"/>
        <v>□■</v>
      </c>
      <c r="AK210" s="189" t="str">
        <f t="shared" si="113"/>
        <v>□■</v>
      </c>
      <c r="AL210" s="189" t="str">
        <f t="shared" si="114"/>
        <v>■□</v>
      </c>
      <c r="AM210" s="194" t="str">
        <f t="shared" si="115"/>
        <v>□■</v>
      </c>
      <c r="AN210" s="6"/>
      <c r="AO210" s="6"/>
    </row>
    <row r="211" spans="2:41" ht="22.5" x14ac:dyDescent="0.35">
      <c r="B211" s="3" t="s">
        <v>109</v>
      </c>
      <c r="C211" s="3" t="str">
        <f t="shared" si="106"/>
        <v>XT2LSIG0.4</v>
      </c>
      <c r="D211" s="180">
        <v>0.4</v>
      </c>
      <c r="E211" s="210">
        <v>0</v>
      </c>
      <c r="F211" s="210">
        <v>0</v>
      </c>
      <c r="G211" s="210">
        <v>0</v>
      </c>
      <c r="H211" s="210">
        <v>0</v>
      </c>
      <c r="I211" s="210">
        <v>0</v>
      </c>
      <c r="J211" s="190" t="str">
        <f>IF(E211=0,"■□",IF(E211=1,"□■","□□"))</f>
        <v>■□</v>
      </c>
      <c r="K211" s="191" t="str">
        <f t="shared" ref="K211:K243" si="116">IF(F211=0,"■□",IF(F211=1,"□■","□□"))</f>
        <v>■□</v>
      </c>
      <c r="L211" s="191" t="str">
        <f t="shared" ref="L211:L243" si="117">IF(G211=0,"■□",IF(G211=1,"□■","□□"))</f>
        <v>■□</v>
      </c>
      <c r="M211" s="191" t="str">
        <f t="shared" ref="M211:M243" si="118">IF(H211=0,"■□",IF(H211=1,"□■","□□"))</f>
        <v>■□</v>
      </c>
      <c r="N211" s="192" t="str">
        <f t="shared" ref="N211:N243" si="119">IF(I211=0,"■□",IF(I211=1,"□■","□□"))</f>
        <v>■□</v>
      </c>
      <c r="O211" s="176" t="s">
        <v>51</v>
      </c>
      <c r="P211" s="6"/>
      <c r="Q211" s="217" t="s">
        <v>103</v>
      </c>
      <c r="R211" s="176" t="str">
        <f t="shared" si="105"/>
        <v>XT7LS/I9</v>
      </c>
      <c r="S211" s="181">
        <v>9</v>
      </c>
      <c r="T211" s="211">
        <v>1</v>
      </c>
      <c r="U211" s="211">
        <v>1</v>
      </c>
      <c r="V211" s="211">
        <v>1</v>
      </c>
      <c r="W211" s="211">
        <v>0</v>
      </c>
      <c r="X211" s="193" t="str">
        <f t="shared" si="107"/>
        <v>□■</v>
      </c>
      <c r="Y211" s="189" t="str">
        <f t="shared" si="108"/>
        <v>□■</v>
      </c>
      <c r="Z211" s="189" t="str">
        <f t="shared" si="109"/>
        <v>□■</v>
      </c>
      <c r="AA211" s="194" t="str">
        <f t="shared" si="110"/>
        <v>■□</v>
      </c>
      <c r="AB211" s="6"/>
      <c r="AC211" s="187" t="s">
        <v>103</v>
      </c>
      <c r="AD211" s="176" t="str">
        <f t="shared" si="111"/>
        <v>XT7LS/I9</v>
      </c>
      <c r="AE211" s="181">
        <v>9</v>
      </c>
      <c r="AF211" s="211">
        <v>1</v>
      </c>
      <c r="AG211" s="211">
        <v>1</v>
      </c>
      <c r="AH211" s="211">
        <v>1</v>
      </c>
      <c r="AI211" s="211">
        <v>0</v>
      </c>
      <c r="AJ211" s="193" t="str">
        <f t="shared" si="112"/>
        <v>□■</v>
      </c>
      <c r="AK211" s="189" t="str">
        <f t="shared" si="113"/>
        <v>□■</v>
      </c>
      <c r="AL211" s="189" t="str">
        <f t="shared" si="114"/>
        <v>□■</v>
      </c>
      <c r="AM211" s="194" t="str">
        <f t="shared" si="115"/>
        <v>■□</v>
      </c>
      <c r="AN211" s="6"/>
      <c r="AO211" s="6"/>
    </row>
    <row r="212" spans="2:41" ht="23" thickBot="1" x14ac:dyDescent="0.4">
      <c r="B212" s="3" t="s">
        <v>109</v>
      </c>
      <c r="C212" s="3" t="str">
        <f t="shared" si="106"/>
        <v>XT2LSIG0.42</v>
      </c>
      <c r="D212" s="181">
        <v>0.42000000000000004</v>
      </c>
      <c r="E212" s="211">
        <v>1</v>
      </c>
      <c r="F212" s="211">
        <v>0</v>
      </c>
      <c r="G212" s="211">
        <v>0</v>
      </c>
      <c r="H212" s="211">
        <v>0</v>
      </c>
      <c r="I212" s="211">
        <v>0</v>
      </c>
      <c r="J212" s="193" t="str">
        <f t="shared" ref="J212:J241" si="120">IF(E212=0,"■□",IF(E212=1,"□■","□□"))</f>
        <v>□■</v>
      </c>
      <c r="K212" s="189" t="str">
        <f t="shared" si="116"/>
        <v>■□</v>
      </c>
      <c r="L212" s="189" t="str">
        <f t="shared" si="117"/>
        <v>■□</v>
      </c>
      <c r="M212" s="189" t="str">
        <f t="shared" si="118"/>
        <v>■□</v>
      </c>
      <c r="N212" s="194" t="str">
        <f t="shared" si="119"/>
        <v>■□</v>
      </c>
      <c r="O212" s="176" t="s">
        <v>51</v>
      </c>
      <c r="P212" s="6"/>
      <c r="Q212" s="217" t="s">
        <v>103</v>
      </c>
      <c r="R212" s="176" t="str">
        <f t="shared" si="105"/>
        <v>XT7LS/I10</v>
      </c>
      <c r="S212" s="182">
        <v>10</v>
      </c>
      <c r="T212" s="212">
        <v>1</v>
      </c>
      <c r="U212" s="212">
        <v>1</v>
      </c>
      <c r="V212" s="212">
        <v>1</v>
      </c>
      <c r="W212" s="212">
        <v>1</v>
      </c>
      <c r="X212" s="214" t="str">
        <f t="shared" si="107"/>
        <v>□■</v>
      </c>
      <c r="Y212" s="215" t="str">
        <f t="shared" si="108"/>
        <v>□■</v>
      </c>
      <c r="Z212" s="215" t="str">
        <f t="shared" si="109"/>
        <v>□■</v>
      </c>
      <c r="AA212" s="216" t="str">
        <f t="shared" si="110"/>
        <v>□■</v>
      </c>
      <c r="AB212" s="6"/>
      <c r="AC212" s="187" t="s">
        <v>103</v>
      </c>
      <c r="AD212" s="176" t="str">
        <f t="shared" si="111"/>
        <v>XT7LS/I10</v>
      </c>
      <c r="AE212" s="182">
        <v>10</v>
      </c>
      <c r="AF212" s="212">
        <v>1</v>
      </c>
      <c r="AG212" s="212">
        <v>1</v>
      </c>
      <c r="AH212" s="212">
        <v>1</v>
      </c>
      <c r="AI212" s="212">
        <v>1</v>
      </c>
      <c r="AJ212" s="214" t="str">
        <f t="shared" si="112"/>
        <v>□■</v>
      </c>
      <c r="AK212" s="215" t="str">
        <f t="shared" si="113"/>
        <v>□■</v>
      </c>
      <c r="AL212" s="215" t="str">
        <f t="shared" si="114"/>
        <v>□■</v>
      </c>
      <c r="AM212" s="216" t="str">
        <f t="shared" si="115"/>
        <v>□■</v>
      </c>
      <c r="AN212" s="6"/>
      <c r="AO212" s="6"/>
    </row>
    <row r="213" spans="2:41" ht="47" thickBot="1" x14ac:dyDescent="0.4">
      <c r="B213" s="3" t="s">
        <v>109</v>
      </c>
      <c r="C213" s="3" t="str">
        <f t="shared" si="106"/>
        <v>XT2LSIG0.44</v>
      </c>
      <c r="D213" s="181">
        <v>0.44</v>
      </c>
      <c r="E213" s="211">
        <v>0</v>
      </c>
      <c r="F213" s="211">
        <v>1</v>
      </c>
      <c r="G213" s="211">
        <v>0</v>
      </c>
      <c r="H213" s="211">
        <v>0</v>
      </c>
      <c r="I213" s="211">
        <v>0</v>
      </c>
      <c r="J213" s="193" t="str">
        <f t="shared" si="120"/>
        <v>■□</v>
      </c>
      <c r="K213" s="189" t="str">
        <f t="shared" si="116"/>
        <v>□■</v>
      </c>
      <c r="L213" s="189" t="str">
        <f t="shared" si="117"/>
        <v>■□</v>
      </c>
      <c r="M213" s="189" t="str">
        <f t="shared" si="118"/>
        <v>■□</v>
      </c>
      <c r="N213" s="194" t="str">
        <f t="shared" si="119"/>
        <v>■□</v>
      </c>
      <c r="O213" s="176" t="s">
        <v>51</v>
      </c>
      <c r="P213" s="6"/>
      <c r="Q213" s="217"/>
      <c r="R213" s="176" t="str">
        <f t="shared" si="105"/>
        <v>I2, XT7 LSI and LSIG</v>
      </c>
      <c r="S213" s="179" t="s">
        <v>44</v>
      </c>
      <c r="T213" s="204"/>
      <c r="U213" s="205"/>
      <c r="V213" s="205"/>
      <c r="W213" s="206"/>
      <c r="X213" s="218"/>
      <c r="Y213" s="219"/>
      <c r="Z213" s="219"/>
      <c r="AA213" s="220"/>
      <c r="AB213" s="6"/>
      <c r="AC213" s="187"/>
      <c r="AD213" s="176" t="str">
        <f t="shared" si="111"/>
        <v>I3, XT7 LSI and LSIG</v>
      </c>
      <c r="AE213" s="179" t="s">
        <v>46</v>
      </c>
      <c r="AF213" s="204"/>
      <c r="AG213" s="205"/>
      <c r="AH213" s="205"/>
      <c r="AI213" s="206"/>
      <c r="AJ213" s="218"/>
      <c r="AK213" s="219"/>
      <c r="AL213" s="219"/>
      <c r="AM213" s="220"/>
      <c r="AN213" s="6"/>
      <c r="AO213" s="6"/>
    </row>
    <row r="214" spans="2:41" ht="23" thickBot="1" x14ac:dyDescent="0.4">
      <c r="B214" s="3" t="s">
        <v>109</v>
      </c>
      <c r="C214" s="3" t="str">
        <f t="shared" si="106"/>
        <v>XT2LSIG0.46</v>
      </c>
      <c r="D214" s="181">
        <v>0.46</v>
      </c>
      <c r="E214" s="211">
        <v>1</v>
      </c>
      <c r="F214" s="211">
        <v>1</v>
      </c>
      <c r="G214" s="211">
        <v>0</v>
      </c>
      <c r="H214" s="211">
        <v>0</v>
      </c>
      <c r="I214" s="211">
        <v>0</v>
      </c>
      <c r="J214" s="193" t="str">
        <f t="shared" si="120"/>
        <v>□■</v>
      </c>
      <c r="K214" s="189" t="str">
        <f t="shared" si="116"/>
        <v>□■</v>
      </c>
      <c r="L214" s="189" t="str">
        <f t="shared" si="117"/>
        <v>■□</v>
      </c>
      <c r="M214" s="189" t="str">
        <f t="shared" si="118"/>
        <v>■□</v>
      </c>
      <c r="N214" s="194" t="str">
        <f t="shared" si="119"/>
        <v>■□</v>
      </c>
      <c r="O214" s="176" t="s">
        <v>51</v>
      </c>
      <c r="P214" s="6"/>
      <c r="Q214" s="217"/>
      <c r="R214" s="176" t="str">
        <f t="shared" si="105"/>
        <v/>
      </c>
      <c r="S214" s="195"/>
      <c r="T214" s="196"/>
      <c r="U214" s="196"/>
      <c r="V214" s="196"/>
      <c r="W214" s="196"/>
      <c r="X214" s="199"/>
      <c r="Y214" s="200"/>
      <c r="Z214" s="200"/>
      <c r="AA214" s="201"/>
      <c r="AB214" s="6"/>
      <c r="AC214" s="187"/>
      <c r="AD214" s="176" t="str">
        <f t="shared" si="111"/>
        <v/>
      </c>
      <c r="AE214" s="195"/>
      <c r="AF214" s="196"/>
      <c r="AG214" s="196"/>
      <c r="AH214" s="196"/>
      <c r="AI214" s="196"/>
      <c r="AJ214" s="199"/>
      <c r="AK214" s="200"/>
      <c r="AL214" s="200"/>
      <c r="AM214" s="201"/>
      <c r="AN214" s="6"/>
      <c r="AO214" s="6"/>
    </row>
    <row r="215" spans="2:41" ht="22.5" x14ac:dyDescent="0.35">
      <c r="B215" s="3" t="s">
        <v>109</v>
      </c>
      <c r="C215" s="3" t="str">
        <f t="shared" si="106"/>
        <v>XT2LSIG0.48</v>
      </c>
      <c r="D215" s="181">
        <v>0.48000000000000004</v>
      </c>
      <c r="E215" s="211">
        <v>0</v>
      </c>
      <c r="F215" s="211">
        <v>0</v>
      </c>
      <c r="G215" s="211">
        <v>1</v>
      </c>
      <c r="H215" s="211">
        <v>0</v>
      </c>
      <c r="I215" s="211">
        <v>0</v>
      </c>
      <c r="J215" s="193" t="str">
        <f t="shared" si="120"/>
        <v>■□</v>
      </c>
      <c r="K215" s="189" t="str">
        <f t="shared" si="116"/>
        <v>■□</v>
      </c>
      <c r="L215" s="189" t="str">
        <f t="shared" si="117"/>
        <v>□■</v>
      </c>
      <c r="M215" s="189" t="str">
        <f t="shared" si="118"/>
        <v>■□</v>
      </c>
      <c r="N215" s="194" t="str">
        <f t="shared" si="119"/>
        <v>■□</v>
      </c>
      <c r="O215" s="176" t="s">
        <v>51</v>
      </c>
      <c r="P215" s="6"/>
      <c r="Q215" s="217" t="s">
        <v>108</v>
      </c>
      <c r="R215" s="176" t="str">
        <f t="shared" si="105"/>
        <v>XT7LSIOFF</v>
      </c>
      <c r="S215" s="180" t="s">
        <v>9</v>
      </c>
      <c r="T215" s="210">
        <v>0</v>
      </c>
      <c r="U215" s="210">
        <v>0</v>
      </c>
      <c r="V215" s="210">
        <v>0</v>
      </c>
      <c r="W215" s="210">
        <v>0</v>
      </c>
      <c r="X215" s="190" t="str">
        <f t="shared" ref="X215:X230" si="121">IF(T215=0,"■□",IF(T215=1,"□■","□□"))</f>
        <v>■□</v>
      </c>
      <c r="Y215" s="191" t="str">
        <f t="shared" ref="Y215:Y230" si="122">IF(U215=0,"■□",IF(U215=1,"□■","□□"))</f>
        <v>■□</v>
      </c>
      <c r="Z215" s="191" t="str">
        <f t="shared" ref="Z215:Z230" si="123">IF(V215=0,"■□",IF(V215=1,"□■","□□"))</f>
        <v>■□</v>
      </c>
      <c r="AA215" s="192" t="str">
        <f t="shared" ref="AA215:AA230" si="124">IF(W215=0,"■□",IF(W215=1,"□■","□□"))</f>
        <v>■□</v>
      </c>
      <c r="AB215" s="6"/>
      <c r="AC215" s="187" t="s">
        <v>108</v>
      </c>
      <c r="AD215" s="176" t="str">
        <f t="shared" si="111"/>
        <v>XT7LSIOFF</v>
      </c>
      <c r="AE215" s="180" t="s">
        <v>9</v>
      </c>
      <c r="AF215" s="210">
        <v>0</v>
      </c>
      <c r="AG215" s="210">
        <v>0</v>
      </c>
      <c r="AH215" s="210">
        <v>0</v>
      </c>
      <c r="AI215" s="210">
        <v>0</v>
      </c>
      <c r="AJ215" s="190" t="str">
        <f t="shared" ref="AJ215:AJ230" si="125">IF(AF215=0,"■□",IF(AF215=1,"□■","□□"))</f>
        <v>■□</v>
      </c>
      <c r="AK215" s="191" t="str">
        <f t="shared" ref="AK215:AK230" si="126">IF(AG215=0,"■□",IF(AG215=1,"□■","□□"))</f>
        <v>■□</v>
      </c>
      <c r="AL215" s="191" t="str">
        <f t="shared" ref="AL215:AL230" si="127">IF(AH215=0,"■□",IF(AH215=1,"□■","□□"))</f>
        <v>■□</v>
      </c>
      <c r="AM215" s="192" t="str">
        <f t="shared" ref="AM215:AM230" si="128">IF(AI215=0,"■□",IF(AI215=1,"□■","□□"))</f>
        <v>■□</v>
      </c>
      <c r="AN215" s="6"/>
      <c r="AO215" s="6"/>
    </row>
    <row r="216" spans="2:41" ht="22.5" x14ac:dyDescent="0.35">
      <c r="B216" s="3" t="s">
        <v>109</v>
      </c>
      <c r="C216" s="3" t="str">
        <f t="shared" si="106"/>
        <v>XT2LSIG0.5</v>
      </c>
      <c r="D216" s="181">
        <v>0.5</v>
      </c>
      <c r="E216" s="211">
        <v>1</v>
      </c>
      <c r="F216" s="211">
        <v>0</v>
      </c>
      <c r="G216" s="211">
        <v>1</v>
      </c>
      <c r="H216" s="211">
        <v>0</v>
      </c>
      <c r="I216" s="211">
        <v>0</v>
      </c>
      <c r="J216" s="193" t="str">
        <f t="shared" si="120"/>
        <v>□■</v>
      </c>
      <c r="K216" s="189" t="str">
        <f t="shared" si="116"/>
        <v>■□</v>
      </c>
      <c r="L216" s="189" t="str">
        <f t="shared" si="117"/>
        <v>□■</v>
      </c>
      <c r="M216" s="189" t="str">
        <f t="shared" si="118"/>
        <v>■□</v>
      </c>
      <c r="N216" s="194" t="str">
        <f t="shared" si="119"/>
        <v>■□</v>
      </c>
      <c r="O216" s="176" t="s">
        <v>51</v>
      </c>
      <c r="P216" s="6"/>
      <c r="Q216" s="217" t="s">
        <v>108</v>
      </c>
      <c r="R216" s="176" t="str">
        <f t="shared" si="105"/>
        <v>XT7LSI0.6</v>
      </c>
      <c r="S216" s="181">
        <v>0.6</v>
      </c>
      <c r="T216" s="211">
        <v>0</v>
      </c>
      <c r="U216" s="211">
        <v>0</v>
      </c>
      <c r="V216" s="211">
        <v>0</v>
      </c>
      <c r="W216" s="211">
        <v>1</v>
      </c>
      <c r="X216" s="193" t="str">
        <f t="shared" si="121"/>
        <v>■□</v>
      </c>
      <c r="Y216" s="189" t="str">
        <f t="shared" si="122"/>
        <v>■□</v>
      </c>
      <c r="Z216" s="189" t="str">
        <f t="shared" si="123"/>
        <v>■□</v>
      </c>
      <c r="AA216" s="194" t="str">
        <f t="shared" si="124"/>
        <v>□■</v>
      </c>
      <c r="AB216" s="6"/>
      <c r="AC216" s="187" t="s">
        <v>108</v>
      </c>
      <c r="AD216" s="176" t="str">
        <f t="shared" si="111"/>
        <v>XT7LSI1.5</v>
      </c>
      <c r="AE216" s="181">
        <v>1.5</v>
      </c>
      <c r="AF216" s="211">
        <v>0</v>
      </c>
      <c r="AG216" s="211">
        <v>0</v>
      </c>
      <c r="AH216" s="211">
        <v>0</v>
      </c>
      <c r="AI216" s="211">
        <v>1</v>
      </c>
      <c r="AJ216" s="193" t="str">
        <f t="shared" si="125"/>
        <v>■□</v>
      </c>
      <c r="AK216" s="189" t="str">
        <f t="shared" si="126"/>
        <v>■□</v>
      </c>
      <c r="AL216" s="189" t="str">
        <f t="shared" si="127"/>
        <v>■□</v>
      </c>
      <c r="AM216" s="194" t="str">
        <f t="shared" si="128"/>
        <v>□■</v>
      </c>
      <c r="AN216" s="6"/>
      <c r="AO216" s="6"/>
    </row>
    <row r="217" spans="2:41" ht="22.5" x14ac:dyDescent="0.35">
      <c r="B217" s="3" t="s">
        <v>109</v>
      </c>
      <c r="C217" s="3" t="str">
        <f t="shared" si="106"/>
        <v>XT2LSIG0.52</v>
      </c>
      <c r="D217" s="181">
        <v>0.52</v>
      </c>
      <c r="E217" s="211">
        <v>0</v>
      </c>
      <c r="F217" s="211">
        <v>1</v>
      </c>
      <c r="G217" s="211">
        <v>1</v>
      </c>
      <c r="H217" s="211">
        <v>0</v>
      </c>
      <c r="I217" s="211">
        <v>0</v>
      </c>
      <c r="J217" s="193" t="str">
        <f t="shared" si="120"/>
        <v>■□</v>
      </c>
      <c r="K217" s="189" t="str">
        <f t="shared" si="116"/>
        <v>□■</v>
      </c>
      <c r="L217" s="189" t="str">
        <f t="shared" si="117"/>
        <v>□■</v>
      </c>
      <c r="M217" s="189" t="str">
        <f t="shared" si="118"/>
        <v>■□</v>
      </c>
      <c r="N217" s="194" t="str">
        <f t="shared" si="119"/>
        <v>■□</v>
      </c>
      <c r="O217" s="176" t="s">
        <v>51</v>
      </c>
      <c r="P217" s="6"/>
      <c r="Q217" s="217" t="s">
        <v>108</v>
      </c>
      <c r="R217" s="176" t="str">
        <f t="shared" si="105"/>
        <v>XT7LSI0.8</v>
      </c>
      <c r="S217" s="181">
        <v>0.8</v>
      </c>
      <c r="T217" s="211">
        <v>0</v>
      </c>
      <c r="U217" s="211">
        <v>0</v>
      </c>
      <c r="V217" s="211">
        <v>1</v>
      </c>
      <c r="W217" s="211">
        <v>0</v>
      </c>
      <c r="X217" s="193" t="str">
        <f t="shared" si="121"/>
        <v>■□</v>
      </c>
      <c r="Y217" s="189" t="str">
        <f t="shared" si="122"/>
        <v>■□</v>
      </c>
      <c r="Z217" s="189" t="str">
        <f t="shared" si="123"/>
        <v>□■</v>
      </c>
      <c r="AA217" s="194" t="str">
        <f t="shared" si="124"/>
        <v>■□</v>
      </c>
      <c r="AB217" s="6"/>
      <c r="AC217" s="187" t="s">
        <v>108</v>
      </c>
      <c r="AD217" s="176" t="str">
        <f t="shared" si="111"/>
        <v>XT7LSI2</v>
      </c>
      <c r="AE217" s="181">
        <v>2</v>
      </c>
      <c r="AF217" s="211">
        <v>0</v>
      </c>
      <c r="AG217" s="211">
        <v>0</v>
      </c>
      <c r="AH217" s="211">
        <v>1</v>
      </c>
      <c r="AI217" s="211">
        <v>0</v>
      </c>
      <c r="AJ217" s="193" t="str">
        <f t="shared" si="125"/>
        <v>■□</v>
      </c>
      <c r="AK217" s="189" t="str">
        <f t="shared" si="126"/>
        <v>■□</v>
      </c>
      <c r="AL217" s="189" t="str">
        <f t="shared" si="127"/>
        <v>□■</v>
      </c>
      <c r="AM217" s="194" t="str">
        <f t="shared" si="128"/>
        <v>■□</v>
      </c>
      <c r="AN217" s="6"/>
      <c r="AO217" s="6"/>
    </row>
    <row r="218" spans="2:41" ht="22.5" x14ac:dyDescent="0.35">
      <c r="B218" s="3" t="s">
        <v>109</v>
      </c>
      <c r="C218" s="3" t="str">
        <f t="shared" si="106"/>
        <v>XT2LSIG0.54</v>
      </c>
      <c r="D218" s="181">
        <v>0.54</v>
      </c>
      <c r="E218" s="211">
        <v>1</v>
      </c>
      <c r="F218" s="211">
        <v>1</v>
      </c>
      <c r="G218" s="211">
        <v>1</v>
      </c>
      <c r="H218" s="211">
        <v>0</v>
      </c>
      <c r="I218" s="211">
        <v>0</v>
      </c>
      <c r="J218" s="193" t="str">
        <f t="shared" si="120"/>
        <v>□■</v>
      </c>
      <c r="K218" s="189" t="str">
        <f t="shared" si="116"/>
        <v>□■</v>
      </c>
      <c r="L218" s="189" t="str">
        <f t="shared" si="117"/>
        <v>□■</v>
      </c>
      <c r="M218" s="189" t="str">
        <f t="shared" si="118"/>
        <v>■□</v>
      </c>
      <c r="N218" s="194" t="str">
        <f t="shared" si="119"/>
        <v>■□</v>
      </c>
      <c r="O218" s="176" t="s">
        <v>51</v>
      </c>
      <c r="P218" s="6"/>
      <c r="Q218" s="217" t="s">
        <v>108</v>
      </c>
      <c r="R218" s="176" t="str">
        <f t="shared" si="105"/>
        <v>XT7LSI1</v>
      </c>
      <c r="S218" s="181">
        <v>1</v>
      </c>
      <c r="T218" s="211">
        <v>0</v>
      </c>
      <c r="U218" s="211">
        <v>0</v>
      </c>
      <c r="V218" s="211">
        <v>1</v>
      </c>
      <c r="W218" s="211">
        <v>1</v>
      </c>
      <c r="X218" s="193" t="str">
        <f t="shared" si="121"/>
        <v>■□</v>
      </c>
      <c r="Y218" s="189" t="str">
        <f t="shared" si="122"/>
        <v>■□</v>
      </c>
      <c r="Z218" s="189" t="str">
        <f t="shared" si="123"/>
        <v>□■</v>
      </c>
      <c r="AA218" s="194" t="str">
        <f t="shared" si="124"/>
        <v>□■</v>
      </c>
      <c r="AB218" s="6"/>
      <c r="AC218" s="187" t="s">
        <v>108</v>
      </c>
      <c r="AD218" s="176" t="str">
        <f t="shared" si="111"/>
        <v>XT7LSI3</v>
      </c>
      <c r="AE218" s="181">
        <v>3</v>
      </c>
      <c r="AF218" s="211">
        <v>0</v>
      </c>
      <c r="AG218" s="211">
        <v>0</v>
      </c>
      <c r="AH218" s="211">
        <v>1</v>
      </c>
      <c r="AI218" s="211">
        <v>1</v>
      </c>
      <c r="AJ218" s="193" t="str">
        <f t="shared" si="125"/>
        <v>■□</v>
      </c>
      <c r="AK218" s="189" t="str">
        <f t="shared" si="126"/>
        <v>■□</v>
      </c>
      <c r="AL218" s="189" t="str">
        <f t="shared" si="127"/>
        <v>□■</v>
      </c>
      <c r="AM218" s="194" t="str">
        <f t="shared" si="128"/>
        <v>□■</v>
      </c>
      <c r="AN218" s="6"/>
      <c r="AO218" s="6"/>
    </row>
    <row r="219" spans="2:41" ht="22.5" x14ac:dyDescent="0.35">
      <c r="B219" s="3" t="s">
        <v>109</v>
      </c>
      <c r="C219" s="3" t="str">
        <f t="shared" si="106"/>
        <v>XT2LSIG0.56</v>
      </c>
      <c r="D219" s="181">
        <v>0.56000000000000005</v>
      </c>
      <c r="E219" s="211">
        <v>0</v>
      </c>
      <c r="F219" s="211">
        <v>0</v>
      </c>
      <c r="G219" s="211">
        <v>0</v>
      </c>
      <c r="H219" s="211">
        <v>1</v>
      </c>
      <c r="I219" s="211">
        <v>0</v>
      </c>
      <c r="J219" s="193" t="str">
        <f t="shared" si="120"/>
        <v>■□</v>
      </c>
      <c r="K219" s="189" t="str">
        <f t="shared" si="116"/>
        <v>■□</v>
      </c>
      <c r="L219" s="189" t="str">
        <f t="shared" si="117"/>
        <v>■□</v>
      </c>
      <c r="M219" s="189" t="str">
        <f t="shared" si="118"/>
        <v>□■</v>
      </c>
      <c r="N219" s="194" t="str">
        <f t="shared" si="119"/>
        <v>■□</v>
      </c>
      <c r="O219" s="176" t="s">
        <v>51</v>
      </c>
      <c r="P219" s="6"/>
      <c r="Q219" s="217" t="s">
        <v>108</v>
      </c>
      <c r="R219" s="176" t="str">
        <f t="shared" si="105"/>
        <v>XT7LSI1.5</v>
      </c>
      <c r="S219" s="181">
        <v>1.5</v>
      </c>
      <c r="T219" s="211">
        <v>0</v>
      </c>
      <c r="U219" s="211">
        <v>1</v>
      </c>
      <c r="V219" s="211">
        <v>0</v>
      </c>
      <c r="W219" s="211">
        <v>0</v>
      </c>
      <c r="X219" s="193" t="str">
        <f t="shared" si="121"/>
        <v>■□</v>
      </c>
      <c r="Y219" s="189" t="str">
        <f t="shared" si="122"/>
        <v>□■</v>
      </c>
      <c r="Z219" s="189" t="str">
        <f t="shared" si="123"/>
        <v>■□</v>
      </c>
      <c r="AA219" s="194" t="str">
        <f t="shared" si="124"/>
        <v>■□</v>
      </c>
      <c r="AB219" s="6"/>
      <c r="AC219" s="187" t="s">
        <v>108</v>
      </c>
      <c r="AD219" s="176" t="str">
        <f t="shared" si="111"/>
        <v>XT7LSI4</v>
      </c>
      <c r="AE219" s="181">
        <v>4</v>
      </c>
      <c r="AF219" s="211">
        <v>0</v>
      </c>
      <c r="AG219" s="211">
        <v>1</v>
      </c>
      <c r="AH219" s="211">
        <v>0</v>
      </c>
      <c r="AI219" s="211">
        <v>0</v>
      </c>
      <c r="AJ219" s="193" t="str">
        <f t="shared" si="125"/>
        <v>■□</v>
      </c>
      <c r="AK219" s="189" t="str">
        <f t="shared" si="126"/>
        <v>□■</v>
      </c>
      <c r="AL219" s="189" t="str">
        <f t="shared" si="127"/>
        <v>■□</v>
      </c>
      <c r="AM219" s="194" t="str">
        <f t="shared" si="128"/>
        <v>■□</v>
      </c>
      <c r="AN219" s="6"/>
      <c r="AO219" s="6"/>
    </row>
    <row r="220" spans="2:41" ht="22.5" x14ac:dyDescent="0.35">
      <c r="B220" s="3" t="s">
        <v>109</v>
      </c>
      <c r="C220" s="3" t="str">
        <f t="shared" si="106"/>
        <v>XT2LSIG0.58</v>
      </c>
      <c r="D220" s="181">
        <v>0.58000000000000007</v>
      </c>
      <c r="E220" s="211">
        <v>1</v>
      </c>
      <c r="F220" s="211">
        <v>0</v>
      </c>
      <c r="G220" s="211">
        <v>0</v>
      </c>
      <c r="H220" s="211">
        <v>1</v>
      </c>
      <c r="I220" s="211">
        <v>0</v>
      </c>
      <c r="J220" s="193" t="str">
        <f t="shared" si="120"/>
        <v>□■</v>
      </c>
      <c r="K220" s="189" t="str">
        <f t="shared" si="116"/>
        <v>■□</v>
      </c>
      <c r="L220" s="189" t="str">
        <f t="shared" si="117"/>
        <v>■□</v>
      </c>
      <c r="M220" s="189" t="str">
        <f t="shared" si="118"/>
        <v>□■</v>
      </c>
      <c r="N220" s="194" t="str">
        <f t="shared" si="119"/>
        <v>■□</v>
      </c>
      <c r="O220" s="176" t="s">
        <v>51</v>
      </c>
      <c r="P220" s="6"/>
      <c r="Q220" s="217" t="s">
        <v>108</v>
      </c>
      <c r="R220" s="176" t="str">
        <f t="shared" si="105"/>
        <v>XT7LSI2</v>
      </c>
      <c r="S220" s="181">
        <v>2</v>
      </c>
      <c r="T220" s="211">
        <v>0</v>
      </c>
      <c r="U220" s="211">
        <v>1</v>
      </c>
      <c r="V220" s="211">
        <v>0</v>
      </c>
      <c r="W220" s="211">
        <v>1</v>
      </c>
      <c r="X220" s="193" t="str">
        <f t="shared" si="121"/>
        <v>■□</v>
      </c>
      <c r="Y220" s="189" t="str">
        <f t="shared" si="122"/>
        <v>□■</v>
      </c>
      <c r="Z220" s="189" t="str">
        <f t="shared" si="123"/>
        <v>■□</v>
      </c>
      <c r="AA220" s="194" t="str">
        <f t="shared" si="124"/>
        <v>□■</v>
      </c>
      <c r="AB220" s="6"/>
      <c r="AC220" s="187" t="s">
        <v>108</v>
      </c>
      <c r="AD220" s="176" t="str">
        <f t="shared" si="111"/>
        <v>XT7LSI5</v>
      </c>
      <c r="AE220" s="181">
        <v>5</v>
      </c>
      <c r="AF220" s="211">
        <v>0</v>
      </c>
      <c r="AG220" s="211">
        <v>1</v>
      </c>
      <c r="AH220" s="211">
        <v>0</v>
      </c>
      <c r="AI220" s="211">
        <v>1</v>
      </c>
      <c r="AJ220" s="193" t="str">
        <f t="shared" si="125"/>
        <v>■□</v>
      </c>
      <c r="AK220" s="189" t="str">
        <f t="shared" si="126"/>
        <v>□■</v>
      </c>
      <c r="AL220" s="189" t="str">
        <f t="shared" si="127"/>
        <v>■□</v>
      </c>
      <c r="AM220" s="194" t="str">
        <f t="shared" si="128"/>
        <v>□■</v>
      </c>
      <c r="AN220" s="6"/>
      <c r="AO220" s="6"/>
    </row>
    <row r="221" spans="2:41" ht="22.5" x14ac:dyDescent="0.35">
      <c r="B221" s="3" t="s">
        <v>109</v>
      </c>
      <c r="C221" s="3" t="str">
        <f t="shared" si="106"/>
        <v>XT2LSIG0.6</v>
      </c>
      <c r="D221" s="181">
        <v>0.6</v>
      </c>
      <c r="E221" s="211">
        <v>0</v>
      </c>
      <c r="F221" s="211">
        <v>1</v>
      </c>
      <c r="G221" s="211">
        <v>0</v>
      </c>
      <c r="H221" s="211">
        <v>1</v>
      </c>
      <c r="I221" s="211">
        <v>0</v>
      </c>
      <c r="J221" s="193" t="str">
        <f t="shared" si="120"/>
        <v>■□</v>
      </c>
      <c r="K221" s="189" t="str">
        <f t="shared" si="116"/>
        <v>□■</v>
      </c>
      <c r="L221" s="189" t="str">
        <f t="shared" si="117"/>
        <v>■□</v>
      </c>
      <c r="M221" s="189" t="str">
        <f t="shared" si="118"/>
        <v>□■</v>
      </c>
      <c r="N221" s="194" t="str">
        <f t="shared" si="119"/>
        <v>■□</v>
      </c>
      <c r="O221" s="176" t="s">
        <v>51</v>
      </c>
      <c r="P221" s="6"/>
      <c r="Q221" s="217" t="s">
        <v>108</v>
      </c>
      <c r="R221" s="176" t="str">
        <f t="shared" si="105"/>
        <v>XT7LSI2.5</v>
      </c>
      <c r="S221" s="181">
        <v>2.5</v>
      </c>
      <c r="T221" s="211">
        <v>0</v>
      </c>
      <c r="U221" s="211">
        <v>1</v>
      </c>
      <c r="V221" s="211">
        <v>1</v>
      </c>
      <c r="W221" s="211">
        <v>0</v>
      </c>
      <c r="X221" s="193" t="str">
        <f t="shared" si="121"/>
        <v>■□</v>
      </c>
      <c r="Y221" s="189" t="str">
        <f t="shared" si="122"/>
        <v>□■</v>
      </c>
      <c r="Z221" s="189" t="str">
        <f t="shared" si="123"/>
        <v>□■</v>
      </c>
      <c r="AA221" s="194" t="str">
        <f t="shared" si="124"/>
        <v>■□</v>
      </c>
      <c r="AB221" s="6"/>
      <c r="AC221" s="187" t="s">
        <v>108</v>
      </c>
      <c r="AD221" s="176" t="str">
        <f t="shared" si="111"/>
        <v>XT7LSI6</v>
      </c>
      <c r="AE221" s="181">
        <v>6</v>
      </c>
      <c r="AF221" s="211">
        <v>0</v>
      </c>
      <c r="AG221" s="211">
        <v>1</v>
      </c>
      <c r="AH221" s="211">
        <v>1</v>
      </c>
      <c r="AI221" s="211">
        <v>0</v>
      </c>
      <c r="AJ221" s="193" t="str">
        <f t="shared" si="125"/>
        <v>■□</v>
      </c>
      <c r="AK221" s="189" t="str">
        <f t="shared" si="126"/>
        <v>□■</v>
      </c>
      <c r="AL221" s="189" t="str">
        <f t="shared" si="127"/>
        <v>□■</v>
      </c>
      <c r="AM221" s="194" t="str">
        <f t="shared" si="128"/>
        <v>■□</v>
      </c>
      <c r="AN221" s="6"/>
      <c r="AO221" s="6"/>
    </row>
    <row r="222" spans="2:41" ht="22.5" x14ac:dyDescent="0.35">
      <c r="B222" s="3" t="s">
        <v>109</v>
      </c>
      <c r="C222" s="3" t="str">
        <f t="shared" si="106"/>
        <v>XT2LSIG0.62</v>
      </c>
      <c r="D222" s="181">
        <v>0.62</v>
      </c>
      <c r="E222" s="211">
        <v>1</v>
      </c>
      <c r="F222" s="211">
        <v>1</v>
      </c>
      <c r="G222" s="211">
        <v>0</v>
      </c>
      <c r="H222" s="211">
        <v>1</v>
      </c>
      <c r="I222" s="211">
        <v>0</v>
      </c>
      <c r="J222" s="193" t="str">
        <f t="shared" si="120"/>
        <v>□■</v>
      </c>
      <c r="K222" s="189" t="str">
        <f t="shared" si="116"/>
        <v>□■</v>
      </c>
      <c r="L222" s="189" t="str">
        <f t="shared" si="117"/>
        <v>■□</v>
      </c>
      <c r="M222" s="189" t="str">
        <f t="shared" si="118"/>
        <v>□■</v>
      </c>
      <c r="N222" s="194" t="str">
        <f t="shared" si="119"/>
        <v>■□</v>
      </c>
      <c r="O222" s="176" t="s">
        <v>51</v>
      </c>
      <c r="P222" s="6"/>
      <c r="Q222" s="217" t="s">
        <v>108</v>
      </c>
      <c r="R222" s="176" t="str">
        <f t="shared" si="105"/>
        <v>XT7LSI3</v>
      </c>
      <c r="S222" s="181">
        <v>3</v>
      </c>
      <c r="T222" s="211">
        <v>0</v>
      </c>
      <c r="U222" s="211">
        <v>1</v>
      </c>
      <c r="V222" s="211">
        <v>1</v>
      </c>
      <c r="W222" s="211">
        <v>1</v>
      </c>
      <c r="X222" s="193" t="str">
        <f t="shared" si="121"/>
        <v>■□</v>
      </c>
      <c r="Y222" s="189" t="str">
        <f t="shared" si="122"/>
        <v>□■</v>
      </c>
      <c r="Z222" s="189" t="str">
        <f t="shared" si="123"/>
        <v>□■</v>
      </c>
      <c r="AA222" s="194" t="str">
        <f t="shared" si="124"/>
        <v>□■</v>
      </c>
      <c r="AB222" s="6"/>
      <c r="AC222" s="187" t="s">
        <v>108</v>
      </c>
      <c r="AD222" s="176" t="str">
        <f t="shared" si="111"/>
        <v>XT7LSI7</v>
      </c>
      <c r="AE222" s="181">
        <v>7</v>
      </c>
      <c r="AF222" s="211">
        <v>0</v>
      </c>
      <c r="AG222" s="211">
        <v>1</v>
      </c>
      <c r="AH222" s="211">
        <v>1</v>
      </c>
      <c r="AI222" s="211">
        <v>1</v>
      </c>
      <c r="AJ222" s="193" t="str">
        <f t="shared" si="125"/>
        <v>■□</v>
      </c>
      <c r="AK222" s="189" t="str">
        <f t="shared" si="126"/>
        <v>□■</v>
      </c>
      <c r="AL222" s="189" t="str">
        <f t="shared" si="127"/>
        <v>□■</v>
      </c>
      <c r="AM222" s="194" t="str">
        <f t="shared" si="128"/>
        <v>□■</v>
      </c>
      <c r="AN222" s="6"/>
      <c r="AO222" s="6"/>
    </row>
    <row r="223" spans="2:41" ht="22.5" x14ac:dyDescent="0.35">
      <c r="B223" s="3" t="s">
        <v>109</v>
      </c>
      <c r="C223" s="3" t="str">
        <f t="shared" si="106"/>
        <v>XT2LSIG0.64</v>
      </c>
      <c r="D223" s="181">
        <v>0.64</v>
      </c>
      <c r="E223" s="211">
        <v>0</v>
      </c>
      <c r="F223" s="211">
        <v>0</v>
      </c>
      <c r="G223" s="211">
        <v>1</v>
      </c>
      <c r="H223" s="211">
        <v>1</v>
      </c>
      <c r="I223" s="211">
        <v>0</v>
      </c>
      <c r="J223" s="193" t="str">
        <f t="shared" si="120"/>
        <v>■□</v>
      </c>
      <c r="K223" s="189" t="str">
        <f t="shared" si="116"/>
        <v>■□</v>
      </c>
      <c r="L223" s="189" t="str">
        <f t="shared" si="117"/>
        <v>□■</v>
      </c>
      <c r="M223" s="189" t="str">
        <f t="shared" si="118"/>
        <v>□■</v>
      </c>
      <c r="N223" s="194" t="str">
        <f t="shared" si="119"/>
        <v>■□</v>
      </c>
      <c r="O223" s="176" t="s">
        <v>51</v>
      </c>
      <c r="P223" s="6"/>
      <c r="Q223" s="217" t="s">
        <v>108</v>
      </c>
      <c r="R223" s="176" t="str">
        <f t="shared" si="105"/>
        <v>XT7LSI3.5</v>
      </c>
      <c r="S223" s="181">
        <v>3.5</v>
      </c>
      <c r="T223" s="211">
        <v>1</v>
      </c>
      <c r="U223" s="211">
        <v>0</v>
      </c>
      <c r="V223" s="211">
        <v>0</v>
      </c>
      <c r="W223" s="211">
        <v>0</v>
      </c>
      <c r="X223" s="193" t="str">
        <f t="shared" si="121"/>
        <v>□■</v>
      </c>
      <c r="Y223" s="189" t="str">
        <f t="shared" si="122"/>
        <v>■□</v>
      </c>
      <c r="Z223" s="189" t="str">
        <f t="shared" si="123"/>
        <v>■□</v>
      </c>
      <c r="AA223" s="194" t="str">
        <f t="shared" si="124"/>
        <v>■□</v>
      </c>
      <c r="AB223" s="6"/>
      <c r="AC223" s="187" t="s">
        <v>108</v>
      </c>
      <c r="AD223" s="176" t="str">
        <f t="shared" si="111"/>
        <v>XT7LSI8</v>
      </c>
      <c r="AE223" s="181">
        <v>8</v>
      </c>
      <c r="AF223" s="211">
        <v>1</v>
      </c>
      <c r="AG223" s="211">
        <v>0</v>
      </c>
      <c r="AH223" s="211">
        <v>0</v>
      </c>
      <c r="AI223" s="211">
        <v>0</v>
      </c>
      <c r="AJ223" s="193" t="str">
        <f t="shared" si="125"/>
        <v>□■</v>
      </c>
      <c r="AK223" s="189" t="str">
        <f t="shared" si="126"/>
        <v>■□</v>
      </c>
      <c r="AL223" s="189" t="str">
        <f t="shared" si="127"/>
        <v>■□</v>
      </c>
      <c r="AM223" s="194" t="str">
        <f t="shared" si="128"/>
        <v>■□</v>
      </c>
      <c r="AN223" s="6"/>
      <c r="AO223" s="6"/>
    </row>
    <row r="224" spans="2:41" ht="22.5" x14ac:dyDescent="0.35">
      <c r="B224" s="3" t="s">
        <v>109</v>
      </c>
      <c r="C224" s="3" t="str">
        <f t="shared" si="106"/>
        <v>XT2LSIG0.66</v>
      </c>
      <c r="D224" s="181">
        <v>0.66</v>
      </c>
      <c r="E224" s="211">
        <v>1</v>
      </c>
      <c r="F224" s="211">
        <v>0</v>
      </c>
      <c r="G224" s="211">
        <v>1</v>
      </c>
      <c r="H224" s="211">
        <v>1</v>
      </c>
      <c r="I224" s="211">
        <v>0</v>
      </c>
      <c r="J224" s="193" t="str">
        <f t="shared" si="120"/>
        <v>□■</v>
      </c>
      <c r="K224" s="189" t="str">
        <f t="shared" si="116"/>
        <v>■□</v>
      </c>
      <c r="L224" s="189" t="str">
        <f t="shared" si="117"/>
        <v>□■</v>
      </c>
      <c r="M224" s="189" t="str">
        <f t="shared" si="118"/>
        <v>□■</v>
      </c>
      <c r="N224" s="194" t="str">
        <f t="shared" si="119"/>
        <v>■□</v>
      </c>
      <c r="O224" s="176" t="s">
        <v>51</v>
      </c>
      <c r="P224" s="6"/>
      <c r="Q224" s="217" t="s">
        <v>108</v>
      </c>
      <c r="R224" s="176" t="str">
        <f t="shared" si="105"/>
        <v>XT7LSI4</v>
      </c>
      <c r="S224" s="181">
        <v>4</v>
      </c>
      <c r="T224" s="211">
        <v>1</v>
      </c>
      <c r="U224" s="211">
        <v>0</v>
      </c>
      <c r="V224" s="211">
        <v>0</v>
      </c>
      <c r="W224" s="211">
        <v>1</v>
      </c>
      <c r="X224" s="193" t="str">
        <f t="shared" si="121"/>
        <v>□■</v>
      </c>
      <c r="Y224" s="189" t="str">
        <f t="shared" si="122"/>
        <v>■□</v>
      </c>
      <c r="Z224" s="189" t="str">
        <f t="shared" si="123"/>
        <v>■□</v>
      </c>
      <c r="AA224" s="194" t="str">
        <f t="shared" si="124"/>
        <v>□■</v>
      </c>
      <c r="AB224" s="6"/>
      <c r="AC224" s="187" t="s">
        <v>108</v>
      </c>
      <c r="AD224" s="176" t="str">
        <f t="shared" si="111"/>
        <v>XT7LSI9</v>
      </c>
      <c r="AE224" s="181">
        <v>9</v>
      </c>
      <c r="AF224" s="211">
        <v>1</v>
      </c>
      <c r="AG224" s="211">
        <v>0</v>
      </c>
      <c r="AH224" s="211">
        <v>0</v>
      </c>
      <c r="AI224" s="211">
        <v>1</v>
      </c>
      <c r="AJ224" s="193" t="str">
        <f t="shared" si="125"/>
        <v>□■</v>
      </c>
      <c r="AK224" s="189" t="str">
        <f t="shared" si="126"/>
        <v>■□</v>
      </c>
      <c r="AL224" s="189" t="str">
        <f t="shared" si="127"/>
        <v>■□</v>
      </c>
      <c r="AM224" s="194" t="str">
        <f t="shared" si="128"/>
        <v>□■</v>
      </c>
      <c r="AN224" s="6"/>
      <c r="AO224" s="6"/>
    </row>
    <row r="225" spans="2:41" ht="22.5" x14ac:dyDescent="0.35">
      <c r="B225" s="3" t="s">
        <v>109</v>
      </c>
      <c r="C225" s="3" t="str">
        <f t="shared" si="106"/>
        <v>XT2LSIG0.68</v>
      </c>
      <c r="D225" s="181">
        <v>0.68</v>
      </c>
      <c r="E225" s="211">
        <v>0</v>
      </c>
      <c r="F225" s="211">
        <v>1</v>
      </c>
      <c r="G225" s="211">
        <v>1</v>
      </c>
      <c r="H225" s="211">
        <v>1</v>
      </c>
      <c r="I225" s="211">
        <v>0</v>
      </c>
      <c r="J225" s="193" t="str">
        <f t="shared" si="120"/>
        <v>■□</v>
      </c>
      <c r="K225" s="189" t="str">
        <f t="shared" si="116"/>
        <v>□■</v>
      </c>
      <c r="L225" s="189" t="str">
        <f t="shared" si="117"/>
        <v>□■</v>
      </c>
      <c r="M225" s="189" t="str">
        <f t="shared" si="118"/>
        <v>□■</v>
      </c>
      <c r="N225" s="194" t="str">
        <f t="shared" si="119"/>
        <v>■□</v>
      </c>
      <c r="O225" s="176" t="s">
        <v>51</v>
      </c>
      <c r="P225" s="6"/>
      <c r="Q225" s="217" t="s">
        <v>108</v>
      </c>
      <c r="R225" s="176" t="str">
        <f t="shared" si="105"/>
        <v>XT7LSI5</v>
      </c>
      <c r="S225" s="181">
        <v>5</v>
      </c>
      <c r="T225" s="211">
        <v>1</v>
      </c>
      <c r="U225" s="211">
        <v>0</v>
      </c>
      <c r="V225" s="211">
        <v>1</v>
      </c>
      <c r="W225" s="211">
        <v>0</v>
      </c>
      <c r="X225" s="193" t="str">
        <f t="shared" si="121"/>
        <v>□■</v>
      </c>
      <c r="Y225" s="189" t="str">
        <f t="shared" si="122"/>
        <v>■□</v>
      </c>
      <c r="Z225" s="189" t="str">
        <f t="shared" si="123"/>
        <v>□■</v>
      </c>
      <c r="AA225" s="194" t="str">
        <f t="shared" si="124"/>
        <v>■□</v>
      </c>
      <c r="AB225" s="6"/>
      <c r="AC225" s="187" t="s">
        <v>108</v>
      </c>
      <c r="AD225" s="176" t="str">
        <f t="shared" si="111"/>
        <v>XT7LSI10</v>
      </c>
      <c r="AE225" s="181">
        <v>10</v>
      </c>
      <c r="AF225" s="211">
        <v>1</v>
      </c>
      <c r="AG225" s="211">
        <v>0</v>
      </c>
      <c r="AH225" s="211">
        <v>1</v>
      </c>
      <c r="AI225" s="211">
        <v>0</v>
      </c>
      <c r="AJ225" s="193" t="str">
        <f t="shared" si="125"/>
        <v>□■</v>
      </c>
      <c r="AK225" s="189" t="str">
        <f t="shared" si="126"/>
        <v>■□</v>
      </c>
      <c r="AL225" s="189" t="str">
        <f t="shared" si="127"/>
        <v>□■</v>
      </c>
      <c r="AM225" s="194" t="str">
        <f t="shared" si="128"/>
        <v>■□</v>
      </c>
      <c r="AN225" s="6"/>
      <c r="AO225" s="6"/>
    </row>
    <row r="226" spans="2:41" ht="22.5" x14ac:dyDescent="0.35">
      <c r="B226" s="3" t="s">
        <v>109</v>
      </c>
      <c r="C226" s="3" t="str">
        <f t="shared" si="106"/>
        <v>XT2LSIG0.7</v>
      </c>
      <c r="D226" s="181">
        <v>0.70000000000000007</v>
      </c>
      <c r="E226" s="211">
        <v>1</v>
      </c>
      <c r="F226" s="211">
        <v>1</v>
      </c>
      <c r="G226" s="211">
        <v>1</v>
      </c>
      <c r="H226" s="211">
        <v>1</v>
      </c>
      <c r="I226" s="211">
        <v>0</v>
      </c>
      <c r="J226" s="193" t="str">
        <f t="shared" si="120"/>
        <v>□■</v>
      </c>
      <c r="K226" s="189" t="str">
        <f t="shared" si="116"/>
        <v>□■</v>
      </c>
      <c r="L226" s="189" t="str">
        <f t="shared" si="117"/>
        <v>□■</v>
      </c>
      <c r="M226" s="189" t="str">
        <f t="shared" si="118"/>
        <v>□■</v>
      </c>
      <c r="N226" s="194" t="str">
        <f t="shared" si="119"/>
        <v>■□</v>
      </c>
      <c r="O226" s="176" t="s">
        <v>51</v>
      </c>
      <c r="P226" s="6"/>
      <c r="Q226" s="217" t="s">
        <v>108</v>
      </c>
      <c r="R226" s="176" t="str">
        <f t="shared" si="105"/>
        <v>XT7LSI6</v>
      </c>
      <c r="S226" s="181">
        <v>6</v>
      </c>
      <c r="T226" s="211">
        <v>1</v>
      </c>
      <c r="U226" s="211">
        <v>0</v>
      </c>
      <c r="V226" s="211">
        <v>1</v>
      </c>
      <c r="W226" s="211">
        <v>1</v>
      </c>
      <c r="X226" s="193" t="str">
        <f t="shared" si="121"/>
        <v>□■</v>
      </c>
      <c r="Y226" s="189" t="str">
        <f t="shared" si="122"/>
        <v>■□</v>
      </c>
      <c r="Z226" s="189" t="str">
        <f t="shared" si="123"/>
        <v>□■</v>
      </c>
      <c r="AA226" s="194" t="str">
        <f t="shared" si="124"/>
        <v>□■</v>
      </c>
      <c r="AB226" s="6"/>
      <c r="AC226" s="187" t="s">
        <v>108</v>
      </c>
      <c r="AD226" s="176" t="str">
        <f t="shared" si="111"/>
        <v>XT7LSI11</v>
      </c>
      <c r="AE226" s="181">
        <v>11</v>
      </c>
      <c r="AF226" s="211">
        <v>1</v>
      </c>
      <c r="AG226" s="211">
        <v>0</v>
      </c>
      <c r="AH226" s="211">
        <v>1</v>
      </c>
      <c r="AI226" s="211">
        <v>1</v>
      </c>
      <c r="AJ226" s="193" t="str">
        <f t="shared" si="125"/>
        <v>□■</v>
      </c>
      <c r="AK226" s="189" t="str">
        <f t="shared" si="126"/>
        <v>■□</v>
      </c>
      <c r="AL226" s="189" t="str">
        <f t="shared" si="127"/>
        <v>□■</v>
      </c>
      <c r="AM226" s="194" t="str">
        <f t="shared" si="128"/>
        <v>□■</v>
      </c>
      <c r="AN226" s="6"/>
      <c r="AO226" s="6"/>
    </row>
    <row r="227" spans="2:41" ht="22.5" x14ac:dyDescent="0.35">
      <c r="B227" s="3" t="s">
        <v>109</v>
      </c>
      <c r="C227" s="3" t="str">
        <f t="shared" si="106"/>
        <v>XT2LSIG0.72</v>
      </c>
      <c r="D227" s="181">
        <v>0.72</v>
      </c>
      <c r="E227" s="211">
        <v>0</v>
      </c>
      <c r="F227" s="211">
        <v>0</v>
      </c>
      <c r="G227" s="211">
        <v>0</v>
      </c>
      <c r="H227" s="211">
        <v>0</v>
      </c>
      <c r="I227" s="211">
        <v>1</v>
      </c>
      <c r="J227" s="193" t="str">
        <f t="shared" si="120"/>
        <v>■□</v>
      </c>
      <c r="K227" s="189" t="str">
        <f t="shared" si="116"/>
        <v>■□</v>
      </c>
      <c r="L227" s="189" t="str">
        <f t="shared" si="117"/>
        <v>■□</v>
      </c>
      <c r="M227" s="189" t="str">
        <f t="shared" si="118"/>
        <v>■□</v>
      </c>
      <c r="N227" s="194" t="str">
        <f t="shared" si="119"/>
        <v>□■</v>
      </c>
      <c r="O227" s="176" t="s">
        <v>51</v>
      </c>
      <c r="P227" s="6"/>
      <c r="Q227" s="217" t="s">
        <v>108</v>
      </c>
      <c r="R227" s="176" t="str">
        <f t="shared" si="105"/>
        <v>XT7LSI7</v>
      </c>
      <c r="S227" s="181">
        <v>7</v>
      </c>
      <c r="T227" s="211">
        <v>1</v>
      </c>
      <c r="U227" s="211">
        <v>1</v>
      </c>
      <c r="V227" s="211">
        <v>0</v>
      </c>
      <c r="W227" s="211">
        <v>0</v>
      </c>
      <c r="X227" s="193" t="str">
        <f t="shared" si="121"/>
        <v>□■</v>
      </c>
      <c r="Y227" s="189" t="str">
        <f t="shared" si="122"/>
        <v>□■</v>
      </c>
      <c r="Z227" s="189" t="str">
        <f t="shared" si="123"/>
        <v>■□</v>
      </c>
      <c r="AA227" s="194" t="str">
        <f t="shared" si="124"/>
        <v>■□</v>
      </c>
      <c r="AB227" s="6"/>
      <c r="AC227" s="187" t="s">
        <v>108</v>
      </c>
      <c r="AD227" s="176" t="str">
        <f t="shared" si="111"/>
        <v>XT7LSI12</v>
      </c>
      <c r="AE227" s="181">
        <v>12</v>
      </c>
      <c r="AF227" s="211">
        <v>1</v>
      </c>
      <c r="AG227" s="211">
        <v>1</v>
      </c>
      <c r="AH227" s="211">
        <v>0</v>
      </c>
      <c r="AI227" s="211">
        <v>0</v>
      </c>
      <c r="AJ227" s="193" t="str">
        <f t="shared" si="125"/>
        <v>□■</v>
      </c>
      <c r="AK227" s="189" t="str">
        <f t="shared" si="126"/>
        <v>□■</v>
      </c>
      <c r="AL227" s="189" t="str">
        <f t="shared" si="127"/>
        <v>■□</v>
      </c>
      <c r="AM227" s="194" t="str">
        <f t="shared" si="128"/>
        <v>■□</v>
      </c>
      <c r="AN227" s="6"/>
      <c r="AO227" s="6"/>
    </row>
    <row r="228" spans="2:41" ht="22.5" x14ac:dyDescent="0.35">
      <c r="B228" s="3" t="s">
        <v>109</v>
      </c>
      <c r="C228" s="3" t="str">
        <f t="shared" si="106"/>
        <v>XT2LSIG0.74</v>
      </c>
      <c r="D228" s="181">
        <v>0.74</v>
      </c>
      <c r="E228" s="211">
        <v>1</v>
      </c>
      <c r="F228" s="211">
        <v>0</v>
      </c>
      <c r="G228" s="211">
        <v>0</v>
      </c>
      <c r="H228" s="211">
        <v>0</v>
      </c>
      <c r="I228" s="211">
        <v>1</v>
      </c>
      <c r="J228" s="193" t="str">
        <f t="shared" si="120"/>
        <v>□■</v>
      </c>
      <c r="K228" s="189" t="str">
        <f t="shared" si="116"/>
        <v>■□</v>
      </c>
      <c r="L228" s="189" t="str">
        <f t="shared" si="117"/>
        <v>■□</v>
      </c>
      <c r="M228" s="189" t="str">
        <f t="shared" si="118"/>
        <v>■□</v>
      </c>
      <c r="N228" s="194" t="str">
        <f t="shared" si="119"/>
        <v>□■</v>
      </c>
      <c r="O228" s="176" t="s">
        <v>51</v>
      </c>
      <c r="P228" s="6"/>
      <c r="Q228" s="217" t="s">
        <v>108</v>
      </c>
      <c r="R228" s="176" t="str">
        <f t="shared" si="105"/>
        <v>XT7LSI8</v>
      </c>
      <c r="S228" s="181">
        <v>8</v>
      </c>
      <c r="T228" s="211">
        <v>1</v>
      </c>
      <c r="U228" s="211">
        <v>1</v>
      </c>
      <c r="V228" s="211">
        <v>0</v>
      </c>
      <c r="W228" s="211">
        <v>1</v>
      </c>
      <c r="X228" s="193" t="str">
        <f t="shared" si="121"/>
        <v>□■</v>
      </c>
      <c r="Y228" s="189" t="str">
        <f t="shared" si="122"/>
        <v>□■</v>
      </c>
      <c r="Z228" s="189" t="str">
        <f t="shared" si="123"/>
        <v>■□</v>
      </c>
      <c r="AA228" s="194" t="str">
        <f t="shared" si="124"/>
        <v>□■</v>
      </c>
      <c r="AB228" s="6"/>
      <c r="AC228" s="187" t="s">
        <v>108</v>
      </c>
      <c r="AD228" s="176" t="str">
        <f t="shared" si="111"/>
        <v>XT7LSI13</v>
      </c>
      <c r="AE228" s="181">
        <v>13</v>
      </c>
      <c r="AF228" s="211">
        <v>1</v>
      </c>
      <c r="AG228" s="211">
        <v>1</v>
      </c>
      <c r="AH228" s="211">
        <v>0</v>
      </c>
      <c r="AI228" s="211">
        <v>1</v>
      </c>
      <c r="AJ228" s="193" t="str">
        <f t="shared" si="125"/>
        <v>□■</v>
      </c>
      <c r="AK228" s="189" t="str">
        <f t="shared" si="126"/>
        <v>□■</v>
      </c>
      <c r="AL228" s="189" t="str">
        <f t="shared" si="127"/>
        <v>■□</v>
      </c>
      <c r="AM228" s="194" t="str">
        <f t="shared" si="128"/>
        <v>□■</v>
      </c>
      <c r="AN228" s="6"/>
      <c r="AO228" s="6"/>
    </row>
    <row r="229" spans="2:41" ht="22.5" x14ac:dyDescent="0.35">
      <c r="B229" s="3" t="s">
        <v>109</v>
      </c>
      <c r="C229" s="3" t="str">
        <f t="shared" si="106"/>
        <v>XT2LSIG0.76</v>
      </c>
      <c r="D229" s="181">
        <v>0.76</v>
      </c>
      <c r="E229" s="211">
        <v>0</v>
      </c>
      <c r="F229" s="211">
        <v>1</v>
      </c>
      <c r="G229" s="211">
        <v>0</v>
      </c>
      <c r="H229" s="211">
        <v>0</v>
      </c>
      <c r="I229" s="211">
        <v>1</v>
      </c>
      <c r="J229" s="193" t="str">
        <f t="shared" si="120"/>
        <v>■□</v>
      </c>
      <c r="K229" s="189" t="str">
        <f t="shared" si="116"/>
        <v>□■</v>
      </c>
      <c r="L229" s="189" t="str">
        <f t="shared" si="117"/>
        <v>■□</v>
      </c>
      <c r="M229" s="189" t="str">
        <f t="shared" si="118"/>
        <v>■□</v>
      </c>
      <c r="N229" s="194" t="str">
        <f t="shared" si="119"/>
        <v>□■</v>
      </c>
      <c r="O229" s="176" t="s">
        <v>51</v>
      </c>
      <c r="P229" s="6"/>
      <c r="Q229" s="217" t="s">
        <v>108</v>
      </c>
      <c r="R229" s="176" t="str">
        <f t="shared" si="105"/>
        <v>XT7LSI9</v>
      </c>
      <c r="S229" s="181">
        <v>9</v>
      </c>
      <c r="T229" s="211">
        <v>1</v>
      </c>
      <c r="U229" s="211">
        <v>1</v>
      </c>
      <c r="V229" s="211">
        <v>1</v>
      </c>
      <c r="W229" s="211">
        <v>0</v>
      </c>
      <c r="X229" s="193" t="str">
        <f t="shared" si="121"/>
        <v>□■</v>
      </c>
      <c r="Y229" s="189" t="str">
        <f t="shared" si="122"/>
        <v>□■</v>
      </c>
      <c r="Z229" s="189" t="str">
        <f t="shared" si="123"/>
        <v>□■</v>
      </c>
      <c r="AA229" s="194" t="str">
        <f t="shared" si="124"/>
        <v>■□</v>
      </c>
      <c r="AB229" s="6"/>
      <c r="AC229" s="187" t="s">
        <v>108</v>
      </c>
      <c r="AD229" s="176" t="str">
        <f t="shared" si="111"/>
        <v>XT7LSI14</v>
      </c>
      <c r="AE229" s="181">
        <v>14</v>
      </c>
      <c r="AF229" s="211">
        <v>1</v>
      </c>
      <c r="AG229" s="211">
        <v>1</v>
      </c>
      <c r="AH229" s="211">
        <v>1</v>
      </c>
      <c r="AI229" s="211">
        <v>0</v>
      </c>
      <c r="AJ229" s="193" t="str">
        <f t="shared" si="125"/>
        <v>□■</v>
      </c>
      <c r="AK229" s="189" t="str">
        <f t="shared" si="126"/>
        <v>□■</v>
      </c>
      <c r="AL229" s="189" t="str">
        <f t="shared" si="127"/>
        <v>□■</v>
      </c>
      <c r="AM229" s="194" t="str">
        <f t="shared" si="128"/>
        <v>■□</v>
      </c>
      <c r="AN229" s="6"/>
      <c r="AO229" s="6"/>
    </row>
    <row r="230" spans="2:41" ht="23" thickBot="1" x14ac:dyDescent="0.4">
      <c r="B230" s="3" t="s">
        <v>109</v>
      </c>
      <c r="C230" s="3" t="str">
        <f t="shared" ref="C230:C293" si="129">B230&amp;D230</f>
        <v>XT2LSIG0.78</v>
      </c>
      <c r="D230" s="181">
        <v>0.78</v>
      </c>
      <c r="E230" s="211">
        <v>1</v>
      </c>
      <c r="F230" s="211">
        <v>1</v>
      </c>
      <c r="G230" s="211">
        <v>0</v>
      </c>
      <c r="H230" s="211">
        <v>0</v>
      </c>
      <c r="I230" s="211">
        <v>1</v>
      </c>
      <c r="J230" s="193" t="str">
        <f t="shared" si="120"/>
        <v>□■</v>
      </c>
      <c r="K230" s="189" t="str">
        <f t="shared" si="116"/>
        <v>□■</v>
      </c>
      <c r="L230" s="189" t="str">
        <f t="shared" si="117"/>
        <v>■□</v>
      </c>
      <c r="M230" s="189" t="str">
        <f t="shared" si="118"/>
        <v>■□</v>
      </c>
      <c r="N230" s="194" t="str">
        <f t="shared" si="119"/>
        <v>□■</v>
      </c>
      <c r="O230" s="176" t="s">
        <v>51</v>
      </c>
      <c r="P230" s="6"/>
      <c r="Q230" s="217" t="s">
        <v>108</v>
      </c>
      <c r="R230" s="176" t="str">
        <f t="shared" si="105"/>
        <v>XT7LSI10</v>
      </c>
      <c r="S230" s="182">
        <v>10</v>
      </c>
      <c r="T230" s="212">
        <v>1</v>
      </c>
      <c r="U230" s="212">
        <v>1</v>
      </c>
      <c r="V230" s="212">
        <v>1</v>
      </c>
      <c r="W230" s="212">
        <v>1</v>
      </c>
      <c r="X230" s="214" t="str">
        <f t="shared" si="121"/>
        <v>□■</v>
      </c>
      <c r="Y230" s="215" t="str">
        <f t="shared" si="122"/>
        <v>□■</v>
      </c>
      <c r="Z230" s="215" t="str">
        <f t="shared" si="123"/>
        <v>□■</v>
      </c>
      <c r="AA230" s="216" t="str">
        <f t="shared" si="124"/>
        <v>□■</v>
      </c>
      <c r="AB230" s="6"/>
      <c r="AC230" s="187" t="s">
        <v>108</v>
      </c>
      <c r="AD230" s="176" t="str">
        <f t="shared" si="111"/>
        <v>XT7LSI15</v>
      </c>
      <c r="AE230" s="182">
        <v>15</v>
      </c>
      <c r="AF230" s="212">
        <v>1</v>
      </c>
      <c r="AG230" s="212">
        <v>1</v>
      </c>
      <c r="AH230" s="212">
        <v>1</v>
      </c>
      <c r="AI230" s="212">
        <v>1</v>
      </c>
      <c r="AJ230" s="214" t="str">
        <f t="shared" si="125"/>
        <v>□■</v>
      </c>
      <c r="AK230" s="215" t="str">
        <f t="shared" si="126"/>
        <v>□■</v>
      </c>
      <c r="AL230" s="215" t="str">
        <f t="shared" si="127"/>
        <v>□■</v>
      </c>
      <c r="AM230" s="216" t="str">
        <f t="shared" si="128"/>
        <v>□■</v>
      </c>
      <c r="AN230" s="6"/>
      <c r="AO230" s="6"/>
    </row>
    <row r="231" spans="2:41" ht="22.5" x14ac:dyDescent="0.35">
      <c r="B231" s="3" t="s">
        <v>109</v>
      </c>
      <c r="C231" s="3" t="str">
        <f t="shared" si="129"/>
        <v>XT2LSIG0.8</v>
      </c>
      <c r="D231" s="181">
        <v>0.8</v>
      </c>
      <c r="E231" s="211">
        <v>0</v>
      </c>
      <c r="F231" s="211">
        <v>0</v>
      </c>
      <c r="G231" s="211">
        <v>1</v>
      </c>
      <c r="H231" s="211">
        <v>0</v>
      </c>
      <c r="I231" s="211">
        <v>1</v>
      </c>
      <c r="J231" s="193" t="str">
        <f t="shared" si="120"/>
        <v>■□</v>
      </c>
      <c r="K231" s="189" t="str">
        <f t="shared" si="116"/>
        <v>■□</v>
      </c>
      <c r="L231" s="189" t="str">
        <f t="shared" si="117"/>
        <v>□■</v>
      </c>
      <c r="M231" s="189" t="str">
        <f t="shared" si="118"/>
        <v>■□</v>
      </c>
      <c r="N231" s="194" t="str">
        <f t="shared" si="119"/>
        <v>□■</v>
      </c>
      <c r="O231" s="176" t="s">
        <v>51</v>
      </c>
      <c r="P231" s="6"/>
      <c r="Q231" s="217" t="s">
        <v>113</v>
      </c>
      <c r="R231" s="176" t="str">
        <f t="shared" si="105"/>
        <v>XT7LSIGOFF</v>
      </c>
      <c r="S231" s="180" t="s">
        <v>9</v>
      </c>
      <c r="T231" s="210">
        <v>0</v>
      </c>
      <c r="U231" s="210">
        <v>0</v>
      </c>
      <c r="V231" s="210">
        <v>0</v>
      </c>
      <c r="W231" s="210">
        <v>0</v>
      </c>
      <c r="X231" s="190" t="str">
        <f t="shared" ref="X231:X246" si="130">IF(T231=0,"■□",IF(T231=1,"□■","□□"))</f>
        <v>■□</v>
      </c>
      <c r="Y231" s="191" t="str">
        <f t="shared" ref="Y231:Y246" si="131">IF(U231=0,"■□",IF(U231=1,"□■","□□"))</f>
        <v>■□</v>
      </c>
      <c r="Z231" s="191" t="str">
        <f t="shared" ref="Z231:Z246" si="132">IF(V231=0,"■□",IF(V231=1,"□■","□□"))</f>
        <v>■□</v>
      </c>
      <c r="AA231" s="192" t="str">
        <f t="shared" ref="AA231:AA246" si="133">IF(W231=0,"■□",IF(W231=1,"□■","□□"))</f>
        <v>■□</v>
      </c>
      <c r="AB231" s="6"/>
      <c r="AC231" s="187" t="s">
        <v>113</v>
      </c>
      <c r="AD231" s="176" t="str">
        <f t="shared" si="111"/>
        <v>XT7LSIGOFF</v>
      </c>
      <c r="AE231" s="180" t="s">
        <v>9</v>
      </c>
      <c r="AF231" s="210">
        <v>0</v>
      </c>
      <c r="AG231" s="210">
        <v>0</v>
      </c>
      <c r="AH231" s="210">
        <v>0</v>
      </c>
      <c r="AI231" s="210">
        <v>0</v>
      </c>
      <c r="AJ231" s="190" t="str">
        <f t="shared" ref="AJ231:AJ246" si="134">IF(AF231=0,"■□",IF(AF231=1,"□■","□□"))</f>
        <v>■□</v>
      </c>
      <c r="AK231" s="191" t="str">
        <f t="shared" ref="AK231:AK246" si="135">IF(AG231=0,"■□",IF(AG231=1,"□■","□□"))</f>
        <v>■□</v>
      </c>
      <c r="AL231" s="191" t="str">
        <f t="shared" ref="AL231:AL246" si="136">IF(AH231=0,"■□",IF(AH231=1,"□■","□□"))</f>
        <v>■□</v>
      </c>
      <c r="AM231" s="192" t="str">
        <f t="shared" ref="AM231:AM246" si="137">IF(AI231=0,"■□",IF(AI231=1,"□■","□□"))</f>
        <v>■□</v>
      </c>
      <c r="AN231" s="6"/>
      <c r="AO231" s="6"/>
    </row>
    <row r="232" spans="2:41" ht="22.5" x14ac:dyDescent="0.35">
      <c r="B232" s="3" t="s">
        <v>109</v>
      </c>
      <c r="C232" s="3" t="str">
        <f t="shared" si="129"/>
        <v>XT2LSIG0.82</v>
      </c>
      <c r="D232" s="181">
        <v>0.82000000000000006</v>
      </c>
      <c r="E232" s="211">
        <v>1</v>
      </c>
      <c r="F232" s="211">
        <v>0</v>
      </c>
      <c r="G232" s="211">
        <v>1</v>
      </c>
      <c r="H232" s="211">
        <v>0</v>
      </c>
      <c r="I232" s="211">
        <v>1</v>
      </c>
      <c r="J232" s="193" t="str">
        <f t="shared" si="120"/>
        <v>□■</v>
      </c>
      <c r="K232" s="189" t="str">
        <f t="shared" si="116"/>
        <v>■□</v>
      </c>
      <c r="L232" s="189" t="str">
        <f t="shared" si="117"/>
        <v>□■</v>
      </c>
      <c r="M232" s="189" t="str">
        <f t="shared" si="118"/>
        <v>■□</v>
      </c>
      <c r="N232" s="194" t="str">
        <f t="shared" si="119"/>
        <v>□■</v>
      </c>
      <c r="O232" s="176" t="s">
        <v>51</v>
      </c>
      <c r="P232" s="6"/>
      <c r="Q232" s="217" t="s">
        <v>113</v>
      </c>
      <c r="R232" s="176" t="str">
        <f t="shared" si="105"/>
        <v>XT7LSIG0.6</v>
      </c>
      <c r="S232" s="181">
        <v>0.6</v>
      </c>
      <c r="T232" s="211">
        <v>0</v>
      </c>
      <c r="U232" s="211">
        <v>0</v>
      </c>
      <c r="V232" s="211">
        <v>0</v>
      </c>
      <c r="W232" s="211">
        <v>1</v>
      </c>
      <c r="X232" s="193" t="str">
        <f t="shared" si="130"/>
        <v>■□</v>
      </c>
      <c r="Y232" s="189" t="str">
        <f t="shared" si="131"/>
        <v>■□</v>
      </c>
      <c r="Z232" s="189" t="str">
        <f t="shared" si="132"/>
        <v>■□</v>
      </c>
      <c r="AA232" s="194" t="str">
        <f t="shared" si="133"/>
        <v>□■</v>
      </c>
      <c r="AB232" s="6"/>
      <c r="AC232" s="187" t="s">
        <v>113</v>
      </c>
      <c r="AD232" s="176" t="str">
        <f t="shared" si="111"/>
        <v>XT7LSIG1.5</v>
      </c>
      <c r="AE232" s="181">
        <v>1.5</v>
      </c>
      <c r="AF232" s="211">
        <v>0</v>
      </c>
      <c r="AG232" s="211">
        <v>0</v>
      </c>
      <c r="AH232" s="211">
        <v>0</v>
      </c>
      <c r="AI232" s="211">
        <v>1</v>
      </c>
      <c r="AJ232" s="193" t="str">
        <f t="shared" si="134"/>
        <v>■□</v>
      </c>
      <c r="AK232" s="189" t="str">
        <f t="shared" si="135"/>
        <v>■□</v>
      </c>
      <c r="AL232" s="189" t="str">
        <f t="shared" si="136"/>
        <v>■□</v>
      </c>
      <c r="AM232" s="194" t="str">
        <f t="shared" si="137"/>
        <v>□■</v>
      </c>
      <c r="AN232" s="6"/>
      <c r="AO232" s="6"/>
    </row>
    <row r="233" spans="2:41" ht="22.5" x14ac:dyDescent="0.35">
      <c r="B233" s="3" t="s">
        <v>109</v>
      </c>
      <c r="C233" s="3" t="str">
        <f t="shared" si="129"/>
        <v>XT2LSIG0.84</v>
      </c>
      <c r="D233" s="181">
        <v>0.84000000000000008</v>
      </c>
      <c r="E233" s="211">
        <v>0</v>
      </c>
      <c r="F233" s="211">
        <v>1</v>
      </c>
      <c r="G233" s="211">
        <v>1</v>
      </c>
      <c r="H233" s="211">
        <v>0</v>
      </c>
      <c r="I233" s="211">
        <v>1</v>
      </c>
      <c r="J233" s="193" t="str">
        <f t="shared" si="120"/>
        <v>■□</v>
      </c>
      <c r="K233" s="189" t="str">
        <f t="shared" si="116"/>
        <v>□■</v>
      </c>
      <c r="L233" s="189" t="str">
        <f t="shared" si="117"/>
        <v>□■</v>
      </c>
      <c r="M233" s="189" t="str">
        <f t="shared" si="118"/>
        <v>■□</v>
      </c>
      <c r="N233" s="194" t="str">
        <f t="shared" si="119"/>
        <v>□■</v>
      </c>
      <c r="O233" s="176" t="s">
        <v>51</v>
      </c>
      <c r="P233" s="6"/>
      <c r="Q233" s="217" t="s">
        <v>113</v>
      </c>
      <c r="R233" s="176" t="str">
        <f t="shared" si="105"/>
        <v>XT7LSIG0.8</v>
      </c>
      <c r="S233" s="181">
        <v>0.8</v>
      </c>
      <c r="T233" s="211">
        <v>0</v>
      </c>
      <c r="U233" s="211">
        <v>0</v>
      </c>
      <c r="V233" s="211">
        <v>1</v>
      </c>
      <c r="W233" s="211">
        <v>0</v>
      </c>
      <c r="X233" s="193" t="str">
        <f t="shared" si="130"/>
        <v>■□</v>
      </c>
      <c r="Y233" s="189" t="str">
        <f t="shared" si="131"/>
        <v>■□</v>
      </c>
      <c r="Z233" s="189" t="str">
        <f t="shared" si="132"/>
        <v>□■</v>
      </c>
      <c r="AA233" s="194" t="str">
        <f t="shared" si="133"/>
        <v>■□</v>
      </c>
      <c r="AB233" s="6"/>
      <c r="AC233" s="187" t="s">
        <v>113</v>
      </c>
      <c r="AD233" s="176" t="str">
        <f t="shared" si="111"/>
        <v>XT7LSIG2</v>
      </c>
      <c r="AE233" s="181">
        <v>2</v>
      </c>
      <c r="AF233" s="211">
        <v>0</v>
      </c>
      <c r="AG233" s="211">
        <v>0</v>
      </c>
      <c r="AH233" s="211">
        <v>1</v>
      </c>
      <c r="AI233" s="211">
        <v>0</v>
      </c>
      <c r="AJ233" s="193" t="str">
        <f t="shared" si="134"/>
        <v>■□</v>
      </c>
      <c r="AK233" s="189" t="str">
        <f t="shared" si="135"/>
        <v>■□</v>
      </c>
      <c r="AL233" s="189" t="str">
        <f t="shared" si="136"/>
        <v>□■</v>
      </c>
      <c r="AM233" s="194" t="str">
        <f t="shared" si="137"/>
        <v>■□</v>
      </c>
      <c r="AN233" s="6"/>
      <c r="AO233" s="6"/>
    </row>
    <row r="234" spans="2:41" ht="22.5" x14ac:dyDescent="0.35">
      <c r="B234" s="3" t="s">
        <v>109</v>
      </c>
      <c r="C234" s="3" t="str">
        <f t="shared" si="129"/>
        <v>XT2LSIG0.86</v>
      </c>
      <c r="D234" s="181">
        <v>0.8600000000000001</v>
      </c>
      <c r="E234" s="211">
        <v>1</v>
      </c>
      <c r="F234" s="211">
        <v>1</v>
      </c>
      <c r="G234" s="211">
        <v>1</v>
      </c>
      <c r="H234" s="211">
        <v>0</v>
      </c>
      <c r="I234" s="211">
        <v>1</v>
      </c>
      <c r="J234" s="193" t="str">
        <f t="shared" si="120"/>
        <v>□■</v>
      </c>
      <c r="K234" s="189" t="str">
        <f t="shared" si="116"/>
        <v>□■</v>
      </c>
      <c r="L234" s="189" t="str">
        <f t="shared" si="117"/>
        <v>□■</v>
      </c>
      <c r="M234" s="189" t="str">
        <f t="shared" si="118"/>
        <v>■□</v>
      </c>
      <c r="N234" s="194" t="str">
        <f t="shared" si="119"/>
        <v>□■</v>
      </c>
      <c r="O234" s="176" t="s">
        <v>51</v>
      </c>
      <c r="P234" s="6"/>
      <c r="Q234" s="217" t="s">
        <v>113</v>
      </c>
      <c r="R234" s="176" t="str">
        <f t="shared" si="105"/>
        <v>XT7LSIG1</v>
      </c>
      <c r="S234" s="181">
        <v>1</v>
      </c>
      <c r="T234" s="211">
        <v>0</v>
      </c>
      <c r="U234" s="211">
        <v>0</v>
      </c>
      <c r="V234" s="211">
        <v>1</v>
      </c>
      <c r="W234" s="211">
        <v>1</v>
      </c>
      <c r="X234" s="193" t="str">
        <f t="shared" si="130"/>
        <v>■□</v>
      </c>
      <c r="Y234" s="189" t="str">
        <f t="shared" si="131"/>
        <v>■□</v>
      </c>
      <c r="Z234" s="189" t="str">
        <f t="shared" si="132"/>
        <v>□■</v>
      </c>
      <c r="AA234" s="194" t="str">
        <f t="shared" si="133"/>
        <v>□■</v>
      </c>
      <c r="AB234" s="6"/>
      <c r="AC234" s="187" t="s">
        <v>113</v>
      </c>
      <c r="AD234" s="176" t="str">
        <f t="shared" si="111"/>
        <v>XT7LSIG3</v>
      </c>
      <c r="AE234" s="181">
        <v>3</v>
      </c>
      <c r="AF234" s="211">
        <v>0</v>
      </c>
      <c r="AG234" s="211">
        <v>0</v>
      </c>
      <c r="AH234" s="211">
        <v>1</v>
      </c>
      <c r="AI234" s="211">
        <v>1</v>
      </c>
      <c r="AJ234" s="193" t="str">
        <f t="shared" si="134"/>
        <v>■□</v>
      </c>
      <c r="AK234" s="189" t="str">
        <f t="shared" si="135"/>
        <v>■□</v>
      </c>
      <c r="AL234" s="189" t="str">
        <f t="shared" si="136"/>
        <v>□■</v>
      </c>
      <c r="AM234" s="194" t="str">
        <f t="shared" si="137"/>
        <v>□■</v>
      </c>
      <c r="AN234" s="6"/>
      <c r="AO234" s="6"/>
    </row>
    <row r="235" spans="2:41" ht="22.5" x14ac:dyDescent="0.35">
      <c r="B235" s="3" t="s">
        <v>109</v>
      </c>
      <c r="C235" s="3" t="str">
        <f t="shared" si="129"/>
        <v>XT2LSIG0.88</v>
      </c>
      <c r="D235" s="181">
        <v>0.88000000000000012</v>
      </c>
      <c r="E235" s="211">
        <v>0</v>
      </c>
      <c r="F235" s="211">
        <v>0</v>
      </c>
      <c r="G235" s="211">
        <v>0</v>
      </c>
      <c r="H235" s="211">
        <v>1</v>
      </c>
      <c r="I235" s="211">
        <v>1</v>
      </c>
      <c r="J235" s="193" t="str">
        <f t="shared" si="120"/>
        <v>■□</v>
      </c>
      <c r="K235" s="189" t="str">
        <f t="shared" si="116"/>
        <v>■□</v>
      </c>
      <c r="L235" s="189" t="str">
        <f t="shared" si="117"/>
        <v>■□</v>
      </c>
      <c r="M235" s="189" t="str">
        <f t="shared" si="118"/>
        <v>□■</v>
      </c>
      <c r="N235" s="194" t="str">
        <f t="shared" si="119"/>
        <v>□■</v>
      </c>
      <c r="O235" s="176" t="s">
        <v>51</v>
      </c>
      <c r="P235" s="6"/>
      <c r="Q235" s="217" t="s">
        <v>113</v>
      </c>
      <c r="R235" s="176" t="str">
        <f t="shared" si="105"/>
        <v>XT7LSIG1.5</v>
      </c>
      <c r="S235" s="181">
        <v>1.5</v>
      </c>
      <c r="T235" s="211">
        <v>0</v>
      </c>
      <c r="U235" s="211">
        <v>1</v>
      </c>
      <c r="V235" s="211">
        <v>0</v>
      </c>
      <c r="W235" s="211">
        <v>0</v>
      </c>
      <c r="X235" s="193" t="str">
        <f t="shared" si="130"/>
        <v>■□</v>
      </c>
      <c r="Y235" s="189" t="str">
        <f t="shared" si="131"/>
        <v>□■</v>
      </c>
      <c r="Z235" s="189" t="str">
        <f t="shared" si="132"/>
        <v>■□</v>
      </c>
      <c r="AA235" s="194" t="str">
        <f t="shared" si="133"/>
        <v>■□</v>
      </c>
      <c r="AB235" s="6"/>
      <c r="AC235" s="187" t="s">
        <v>113</v>
      </c>
      <c r="AD235" s="176" t="str">
        <f t="shared" si="111"/>
        <v>XT7LSIG4</v>
      </c>
      <c r="AE235" s="181">
        <v>4</v>
      </c>
      <c r="AF235" s="211">
        <v>0</v>
      </c>
      <c r="AG235" s="211">
        <v>1</v>
      </c>
      <c r="AH235" s="211">
        <v>0</v>
      </c>
      <c r="AI235" s="211">
        <v>0</v>
      </c>
      <c r="AJ235" s="193" t="str">
        <f t="shared" si="134"/>
        <v>■□</v>
      </c>
      <c r="AK235" s="189" t="str">
        <f t="shared" si="135"/>
        <v>□■</v>
      </c>
      <c r="AL235" s="189" t="str">
        <f t="shared" si="136"/>
        <v>■□</v>
      </c>
      <c r="AM235" s="194" t="str">
        <f t="shared" si="137"/>
        <v>■□</v>
      </c>
      <c r="AN235" s="6"/>
      <c r="AO235" s="6"/>
    </row>
    <row r="236" spans="2:41" ht="22.5" x14ac:dyDescent="0.35">
      <c r="B236" s="3" t="s">
        <v>109</v>
      </c>
      <c r="C236" s="3" t="str">
        <f t="shared" si="129"/>
        <v>XT2LSIG0.9</v>
      </c>
      <c r="D236" s="181">
        <v>0.90000000000000013</v>
      </c>
      <c r="E236" s="211">
        <v>1</v>
      </c>
      <c r="F236" s="211">
        <v>0</v>
      </c>
      <c r="G236" s="211">
        <v>0</v>
      </c>
      <c r="H236" s="211">
        <v>1</v>
      </c>
      <c r="I236" s="211">
        <v>1</v>
      </c>
      <c r="J236" s="193" t="str">
        <f t="shared" si="120"/>
        <v>□■</v>
      </c>
      <c r="K236" s="189" t="str">
        <f t="shared" si="116"/>
        <v>■□</v>
      </c>
      <c r="L236" s="189" t="str">
        <f t="shared" si="117"/>
        <v>■□</v>
      </c>
      <c r="M236" s="189" t="str">
        <f t="shared" si="118"/>
        <v>□■</v>
      </c>
      <c r="N236" s="194" t="str">
        <f t="shared" si="119"/>
        <v>□■</v>
      </c>
      <c r="O236" s="176" t="s">
        <v>51</v>
      </c>
      <c r="P236" s="6"/>
      <c r="Q236" s="217" t="s">
        <v>113</v>
      </c>
      <c r="R236" s="176" t="str">
        <f t="shared" si="105"/>
        <v>XT7LSIG2</v>
      </c>
      <c r="S236" s="181">
        <v>2</v>
      </c>
      <c r="T236" s="211">
        <v>0</v>
      </c>
      <c r="U236" s="211">
        <v>1</v>
      </c>
      <c r="V236" s="211">
        <v>0</v>
      </c>
      <c r="W236" s="211">
        <v>1</v>
      </c>
      <c r="X236" s="193" t="str">
        <f t="shared" si="130"/>
        <v>■□</v>
      </c>
      <c r="Y236" s="189" t="str">
        <f t="shared" si="131"/>
        <v>□■</v>
      </c>
      <c r="Z236" s="189" t="str">
        <f t="shared" si="132"/>
        <v>■□</v>
      </c>
      <c r="AA236" s="194" t="str">
        <f t="shared" si="133"/>
        <v>□■</v>
      </c>
      <c r="AB236" s="6"/>
      <c r="AC236" s="187" t="s">
        <v>113</v>
      </c>
      <c r="AD236" s="176" t="str">
        <f t="shared" si="111"/>
        <v>XT7LSIG5</v>
      </c>
      <c r="AE236" s="181">
        <v>5</v>
      </c>
      <c r="AF236" s="211">
        <v>0</v>
      </c>
      <c r="AG236" s="211">
        <v>1</v>
      </c>
      <c r="AH236" s="211">
        <v>0</v>
      </c>
      <c r="AI236" s="211">
        <v>1</v>
      </c>
      <c r="AJ236" s="193" t="str">
        <f t="shared" si="134"/>
        <v>■□</v>
      </c>
      <c r="AK236" s="189" t="str">
        <f t="shared" si="135"/>
        <v>□■</v>
      </c>
      <c r="AL236" s="189" t="str">
        <f t="shared" si="136"/>
        <v>■□</v>
      </c>
      <c r="AM236" s="194" t="str">
        <f t="shared" si="137"/>
        <v>□■</v>
      </c>
      <c r="AN236" s="6"/>
      <c r="AO236" s="6"/>
    </row>
    <row r="237" spans="2:41" ht="22.5" x14ac:dyDescent="0.35">
      <c r="B237" s="3" t="s">
        <v>109</v>
      </c>
      <c r="C237" s="3" t="str">
        <f t="shared" si="129"/>
        <v>XT2LSIG0.92</v>
      </c>
      <c r="D237" s="181">
        <v>0.91999999999999993</v>
      </c>
      <c r="E237" s="211">
        <v>0</v>
      </c>
      <c r="F237" s="211">
        <v>1</v>
      </c>
      <c r="G237" s="211">
        <v>0</v>
      </c>
      <c r="H237" s="211">
        <v>1</v>
      </c>
      <c r="I237" s="211">
        <v>1</v>
      </c>
      <c r="J237" s="193" t="str">
        <f t="shared" si="120"/>
        <v>■□</v>
      </c>
      <c r="K237" s="189" t="str">
        <f t="shared" si="116"/>
        <v>□■</v>
      </c>
      <c r="L237" s="189" t="str">
        <f t="shared" si="117"/>
        <v>■□</v>
      </c>
      <c r="M237" s="189" t="str">
        <f t="shared" si="118"/>
        <v>□■</v>
      </c>
      <c r="N237" s="194" t="str">
        <f t="shared" si="119"/>
        <v>□■</v>
      </c>
      <c r="O237" s="176" t="s">
        <v>51</v>
      </c>
      <c r="P237" s="6"/>
      <c r="Q237" s="217" t="s">
        <v>113</v>
      </c>
      <c r="R237" s="176" t="str">
        <f t="shared" si="105"/>
        <v>XT7LSIG2.5</v>
      </c>
      <c r="S237" s="181">
        <v>2.5</v>
      </c>
      <c r="T237" s="211">
        <v>0</v>
      </c>
      <c r="U237" s="211">
        <v>1</v>
      </c>
      <c r="V237" s="211">
        <v>1</v>
      </c>
      <c r="W237" s="211">
        <v>0</v>
      </c>
      <c r="X237" s="193" t="str">
        <f t="shared" si="130"/>
        <v>■□</v>
      </c>
      <c r="Y237" s="189" t="str">
        <f t="shared" si="131"/>
        <v>□■</v>
      </c>
      <c r="Z237" s="189" t="str">
        <f t="shared" si="132"/>
        <v>□■</v>
      </c>
      <c r="AA237" s="194" t="str">
        <f t="shared" si="133"/>
        <v>■□</v>
      </c>
      <c r="AB237" s="6"/>
      <c r="AC237" s="187" t="s">
        <v>113</v>
      </c>
      <c r="AD237" s="176" t="str">
        <f t="shared" si="111"/>
        <v>XT7LSIG6</v>
      </c>
      <c r="AE237" s="181">
        <v>6</v>
      </c>
      <c r="AF237" s="211">
        <v>0</v>
      </c>
      <c r="AG237" s="211">
        <v>1</v>
      </c>
      <c r="AH237" s="211">
        <v>1</v>
      </c>
      <c r="AI237" s="211">
        <v>0</v>
      </c>
      <c r="AJ237" s="193" t="str">
        <f t="shared" si="134"/>
        <v>■□</v>
      </c>
      <c r="AK237" s="189" t="str">
        <f t="shared" si="135"/>
        <v>□■</v>
      </c>
      <c r="AL237" s="189" t="str">
        <f t="shared" si="136"/>
        <v>□■</v>
      </c>
      <c r="AM237" s="194" t="str">
        <f t="shared" si="137"/>
        <v>■□</v>
      </c>
      <c r="AN237" s="6"/>
      <c r="AO237" s="6"/>
    </row>
    <row r="238" spans="2:41" ht="22.5" x14ac:dyDescent="0.35">
      <c r="B238" s="3" t="s">
        <v>109</v>
      </c>
      <c r="C238" s="3" t="str">
        <f t="shared" si="129"/>
        <v>XT2LSIG0.94</v>
      </c>
      <c r="D238" s="181">
        <v>0.94</v>
      </c>
      <c r="E238" s="211">
        <v>1</v>
      </c>
      <c r="F238" s="211">
        <v>1</v>
      </c>
      <c r="G238" s="211">
        <v>0</v>
      </c>
      <c r="H238" s="211">
        <v>1</v>
      </c>
      <c r="I238" s="211">
        <v>1</v>
      </c>
      <c r="J238" s="193" t="str">
        <f t="shared" si="120"/>
        <v>□■</v>
      </c>
      <c r="K238" s="189" t="str">
        <f t="shared" si="116"/>
        <v>□■</v>
      </c>
      <c r="L238" s="189" t="str">
        <f t="shared" si="117"/>
        <v>■□</v>
      </c>
      <c r="M238" s="189" t="str">
        <f t="shared" si="118"/>
        <v>□■</v>
      </c>
      <c r="N238" s="194" t="str">
        <f t="shared" si="119"/>
        <v>□■</v>
      </c>
      <c r="O238" s="176" t="s">
        <v>51</v>
      </c>
      <c r="P238" s="6"/>
      <c r="Q238" s="217" t="s">
        <v>113</v>
      </c>
      <c r="R238" s="176" t="str">
        <f t="shared" si="105"/>
        <v>XT7LSIG3</v>
      </c>
      <c r="S238" s="181">
        <v>3</v>
      </c>
      <c r="T238" s="211">
        <v>0</v>
      </c>
      <c r="U238" s="211">
        <v>1</v>
      </c>
      <c r="V238" s="211">
        <v>1</v>
      </c>
      <c r="W238" s="211">
        <v>1</v>
      </c>
      <c r="X238" s="193" t="str">
        <f t="shared" si="130"/>
        <v>■□</v>
      </c>
      <c r="Y238" s="189" t="str">
        <f t="shared" si="131"/>
        <v>□■</v>
      </c>
      <c r="Z238" s="189" t="str">
        <f t="shared" si="132"/>
        <v>□■</v>
      </c>
      <c r="AA238" s="194" t="str">
        <f t="shared" si="133"/>
        <v>□■</v>
      </c>
      <c r="AB238" s="6"/>
      <c r="AC238" s="187" t="s">
        <v>113</v>
      </c>
      <c r="AD238" s="176" t="str">
        <f t="shared" si="111"/>
        <v>XT7LSIG7</v>
      </c>
      <c r="AE238" s="181">
        <v>7</v>
      </c>
      <c r="AF238" s="211">
        <v>0</v>
      </c>
      <c r="AG238" s="211">
        <v>1</v>
      </c>
      <c r="AH238" s="211">
        <v>1</v>
      </c>
      <c r="AI238" s="211">
        <v>1</v>
      </c>
      <c r="AJ238" s="193" t="str">
        <f t="shared" si="134"/>
        <v>■□</v>
      </c>
      <c r="AK238" s="189" t="str">
        <f t="shared" si="135"/>
        <v>□■</v>
      </c>
      <c r="AL238" s="189" t="str">
        <f t="shared" si="136"/>
        <v>□■</v>
      </c>
      <c r="AM238" s="194" t="str">
        <f t="shared" si="137"/>
        <v>□■</v>
      </c>
      <c r="AN238" s="6"/>
      <c r="AO238" s="6"/>
    </row>
    <row r="239" spans="2:41" ht="22.5" x14ac:dyDescent="0.35">
      <c r="B239" s="3" t="s">
        <v>109</v>
      </c>
      <c r="C239" s="3" t="str">
        <f t="shared" si="129"/>
        <v>XT2LSIG0.96</v>
      </c>
      <c r="D239" s="181">
        <v>0.96</v>
      </c>
      <c r="E239" s="211">
        <v>0</v>
      </c>
      <c r="F239" s="211">
        <v>0</v>
      </c>
      <c r="G239" s="211">
        <v>1</v>
      </c>
      <c r="H239" s="211">
        <v>1</v>
      </c>
      <c r="I239" s="211">
        <v>1</v>
      </c>
      <c r="J239" s="193" t="str">
        <f t="shared" si="120"/>
        <v>■□</v>
      </c>
      <c r="K239" s="189" t="str">
        <f t="shared" si="116"/>
        <v>■□</v>
      </c>
      <c r="L239" s="189" t="str">
        <f t="shared" si="117"/>
        <v>□■</v>
      </c>
      <c r="M239" s="189" t="str">
        <f t="shared" si="118"/>
        <v>□■</v>
      </c>
      <c r="N239" s="194" t="str">
        <f t="shared" si="119"/>
        <v>□■</v>
      </c>
      <c r="O239" s="176" t="s">
        <v>51</v>
      </c>
      <c r="P239" s="6"/>
      <c r="Q239" s="217" t="s">
        <v>113</v>
      </c>
      <c r="R239" s="176" t="str">
        <f t="shared" si="105"/>
        <v>XT7LSIG3.5</v>
      </c>
      <c r="S239" s="181">
        <v>3.5</v>
      </c>
      <c r="T239" s="211">
        <v>1</v>
      </c>
      <c r="U239" s="211">
        <v>0</v>
      </c>
      <c r="V239" s="211">
        <v>0</v>
      </c>
      <c r="W239" s="211">
        <v>0</v>
      </c>
      <c r="X239" s="193" t="str">
        <f t="shared" si="130"/>
        <v>□■</v>
      </c>
      <c r="Y239" s="189" t="str">
        <f t="shared" si="131"/>
        <v>■□</v>
      </c>
      <c r="Z239" s="189" t="str">
        <f t="shared" si="132"/>
        <v>■□</v>
      </c>
      <c r="AA239" s="194" t="str">
        <f t="shared" si="133"/>
        <v>■□</v>
      </c>
      <c r="AB239" s="6"/>
      <c r="AC239" s="187" t="s">
        <v>113</v>
      </c>
      <c r="AD239" s="176" t="str">
        <f t="shared" si="111"/>
        <v>XT7LSIG8</v>
      </c>
      <c r="AE239" s="181">
        <v>8</v>
      </c>
      <c r="AF239" s="211">
        <v>1</v>
      </c>
      <c r="AG239" s="211">
        <v>0</v>
      </c>
      <c r="AH239" s="211">
        <v>0</v>
      </c>
      <c r="AI239" s="211">
        <v>0</v>
      </c>
      <c r="AJ239" s="193" t="str">
        <f t="shared" si="134"/>
        <v>□■</v>
      </c>
      <c r="AK239" s="189" t="str">
        <f t="shared" si="135"/>
        <v>■□</v>
      </c>
      <c r="AL239" s="189" t="str">
        <f t="shared" si="136"/>
        <v>■□</v>
      </c>
      <c r="AM239" s="194" t="str">
        <f t="shared" si="137"/>
        <v>■□</v>
      </c>
      <c r="AN239" s="6"/>
      <c r="AO239" s="6"/>
    </row>
    <row r="240" spans="2:41" ht="22.5" x14ac:dyDescent="0.35">
      <c r="B240" s="3" t="s">
        <v>109</v>
      </c>
      <c r="C240" s="3" t="str">
        <f t="shared" si="129"/>
        <v>XT2LSIG0.98</v>
      </c>
      <c r="D240" s="181">
        <v>0.98</v>
      </c>
      <c r="E240" s="211">
        <v>1</v>
      </c>
      <c r="F240" s="211">
        <v>0</v>
      </c>
      <c r="G240" s="211">
        <v>1</v>
      </c>
      <c r="H240" s="211">
        <v>1</v>
      </c>
      <c r="I240" s="211">
        <v>1</v>
      </c>
      <c r="J240" s="193" t="str">
        <f t="shared" si="120"/>
        <v>□■</v>
      </c>
      <c r="K240" s="189" t="str">
        <f t="shared" si="116"/>
        <v>■□</v>
      </c>
      <c r="L240" s="189" t="str">
        <f t="shared" si="117"/>
        <v>□■</v>
      </c>
      <c r="M240" s="189" t="str">
        <f t="shared" si="118"/>
        <v>□■</v>
      </c>
      <c r="N240" s="194" t="str">
        <f t="shared" si="119"/>
        <v>□■</v>
      </c>
      <c r="O240" s="176" t="s">
        <v>51</v>
      </c>
      <c r="P240" s="6"/>
      <c r="Q240" s="217" t="s">
        <v>113</v>
      </c>
      <c r="R240" s="176" t="str">
        <f t="shared" si="105"/>
        <v>XT7LSIG4</v>
      </c>
      <c r="S240" s="181">
        <v>4</v>
      </c>
      <c r="T240" s="211">
        <v>1</v>
      </c>
      <c r="U240" s="211">
        <v>0</v>
      </c>
      <c r="V240" s="211">
        <v>0</v>
      </c>
      <c r="W240" s="211">
        <v>1</v>
      </c>
      <c r="X240" s="193" t="str">
        <f t="shared" si="130"/>
        <v>□■</v>
      </c>
      <c r="Y240" s="189" t="str">
        <f t="shared" si="131"/>
        <v>■□</v>
      </c>
      <c r="Z240" s="189" t="str">
        <f t="shared" si="132"/>
        <v>■□</v>
      </c>
      <c r="AA240" s="194" t="str">
        <f t="shared" si="133"/>
        <v>□■</v>
      </c>
      <c r="AB240" s="6"/>
      <c r="AC240" s="187" t="s">
        <v>113</v>
      </c>
      <c r="AD240" s="176" t="str">
        <f t="shared" si="111"/>
        <v>XT7LSIG9</v>
      </c>
      <c r="AE240" s="181">
        <v>9</v>
      </c>
      <c r="AF240" s="211">
        <v>1</v>
      </c>
      <c r="AG240" s="211">
        <v>0</v>
      </c>
      <c r="AH240" s="211">
        <v>0</v>
      </c>
      <c r="AI240" s="211">
        <v>1</v>
      </c>
      <c r="AJ240" s="193" t="str">
        <f t="shared" si="134"/>
        <v>□■</v>
      </c>
      <c r="AK240" s="189" t="str">
        <f t="shared" si="135"/>
        <v>■□</v>
      </c>
      <c r="AL240" s="189" t="str">
        <f t="shared" si="136"/>
        <v>■□</v>
      </c>
      <c r="AM240" s="194" t="str">
        <f t="shared" si="137"/>
        <v>□■</v>
      </c>
      <c r="AN240" s="6"/>
      <c r="AO240" s="6"/>
    </row>
    <row r="241" spans="2:41" ht="23" thickBot="1" x14ac:dyDescent="0.4">
      <c r="B241" s="3" t="s">
        <v>109</v>
      </c>
      <c r="C241" s="3" t="str">
        <f t="shared" si="129"/>
        <v>XT2LSIG1</v>
      </c>
      <c r="D241" s="182">
        <v>1</v>
      </c>
      <c r="E241" s="212" t="s">
        <v>36</v>
      </c>
      <c r="F241" s="212">
        <v>1</v>
      </c>
      <c r="G241" s="212">
        <v>1</v>
      </c>
      <c r="H241" s="212">
        <v>1</v>
      </c>
      <c r="I241" s="212">
        <v>1</v>
      </c>
      <c r="J241" s="214" t="str">
        <f t="shared" si="120"/>
        <v>□□</v>
      </c>
      <c r="K241" s="215" t="str">
        <f t="shared" si="116"/>
        <v>□■</v>
      </c>
      <c r="L241" s="215" t="str">
        <f t="shared" si="117"/>
        <v>□■</v>
      </c>
      <c r="M241" s="215" t="str">
        <f t="shared" si="118"/>
        <v>□■</v>
      </c>
      <c r="N241" s="216" t="str">
        <f t="shared" si="119"/>
        <v>□■</v>
      </c>
      <c r="O241" s="176" t="s">
        <v>51</v>
      </c>
      <c r="P241" s="6"/>
      <c r="Q241" s="217" t="s">
        <v>113</v>
      </c>
      <c r="R241" s="176" t="str">
        <f t="shared" si="105"/>
        <v>XT7LSIG5</v>
      </c>
      <c r="S241" s="181">
        <v>5</v>
      </c>
      <c r="T241" s="211">
        <v>1</v>
      </c>
      <c r="U241" s="211">
        <v>0</v>
      </c>
      <c r="V241" s="211">
        <v>1</v>
      </c>
      <c r="W241" s="211">
        <v>0</v>
      </c>
      <c r="X241" s="193" t="str">
        <f t="shared" si="130"/>
        <v>□■</v>
      </c>
      <c r="Y241" s="189" t="str">
        <f t="shared" si="131"/>
        <v>■□</v>
      </c>
      <c r="Z241" s="189" t="str">
        <f t="shared" si="132"/>
        <v>□■</v>
      </c>
      <c r="AA241" s="194" t="str">
        <f t="shared" si="133"/>
        <v>■□</v>
      </c>
      <c r="AB241" s="6"/>
      <c r="AC241" s="187" t="s">
        <v>113</v>
      </c>
      <c r="AD241" s="176" t="str">
        <f t="shared" si="111"/>
        <v>XT7LSIG10</v>
      </c>
      <c r="AE241" s="181">
        <v>10</v>
      </c>
      <c r="AF241" s="211">
        <v>1</v>
      </c>
      <c r="AG241" s="211">
        <v>0</v>
      </c>
      <c r="AH241" s="211">
        <v>1</v>
      </c>
      <c r="AI241" s="211">
        <v>0</v>
      </c>
      <c r="AJ241" s="193" t="str">
        <f t="shared" si="134"/>
        <v>□■</v>
      </c>
      <c r="AK241" s="189" t="str">
        <f t="shared" si="135"/>
        <v>■□</v>
      </c>
      <c r="AL241" s="189" t="str">
        <f t="shared" si="136"/>
        <v>□■</v>
      </c>
      <c r="AM241" s="194" t="str">
        <f t="shared" si="137"/>
        <v>■□</v>
      </c>
      <c r="AN241" s="6"/>
      <c r="AO241" s="6"/>
    </row>
    <row r="242" spans="2:41" ht="22.5" x14ac:dyDescent="0.35">
      <c r="B242" s="3" t="s">
        <v>110</v>
      </c>
      <c r="C242" s="3" t="str">
        <f t="shared" si="129"/>
        <v>XT4LSIG0.4</v>
      </c>
      <c r="D242" s="180">
        <v>0.4</v>
      </c>
      <c r="E242" s="210">
        <v>0</v>
      </c>
      <c r="F242" s="210">
        <v>0</v>
      </c>
      <c r="G242" s="210">
        <v>0</v>
      </c>
      <c r="H242" s="210">
        <v>0</v>
      </c>
      <c r="I242" s="210">
        <v>0</v>
      </c>
      <c r="J242" s="190" t="str">
        <f>IF(E242=0,"■□",IF(E242=1,"□■","□□"))</f>
        <v>■□</v>
      </c>
      <c r="K242" s="191" t="str">
        <f t="shared" si="116"/>
        <v>■□</v>
      </c>
      <c r="L242" s="191" t="str">
        <f t="shared" si="117"/>
        <v>■□</v>
      </c>
      <c r="M242" s="191" t="str">
        <f t="shared" si="118"/>
        <v>■□</v>
      </c>
      <c r="N242" s="192" t="str">
        <f t="shared" si="119"/>
        <v>■□</v>
      </c>
      <c r="O242" s="176" t="s">
        <v>51</v>
      </c>
      <c r="P242" s="6"/>
      <c r="Q242" s="217" t="s">
        <v>113</v>
      </c>
      <c r="R242" s="176" t="str">
        <f t="shared" si="105"/>
        <v>XT7LSIG6</v>
      </c>
      <c r="S242" s="181">
        <v>6</v>
      </c>
      <c r="T242" s="211">
        <v>1</v>
      </c>
      <c r="U242" s="211">
        <v>0</v>
      </c>
      <c r="V242" s="211">
        <v>1</v>
      </c>
      <c r="W242" s="211">
        <v>1</v>
      </c>
      <c r="X242" s="193" t="str">
        <f t="shared" si="130"/>
        <v>□■</v>
      </c>
      <c r="Y242" s="189" t="str">
        <f t="shared" si="131"/>
        <v>■□</v>
      </c>
      <c r="Z242" s="189" t="str">
        <f t="shared" si="132"/>
        <v>□■</v>
      </c>
      <c r="AA242" s="194" t="str">
        <f t="shared" si="133"/>
        <v>□■</v>
      </c>
      <c r="AB242" s="6"/>
      <c r="AC242" s="187" t="s">
        <v>113</v>
      </c>
      <c r="AD242" s="176" t="str">
        <f t="shared" si="111"/>
        <v>XT7LSIG11</v>
      </c>
      <c r="AE242" s="181">
        <v>11</v>
      </c>
      <c r="AF242" s="211">
        <v>1</v>
      </c>
      <c r="AG242" s="211">
        <v>0</v>
      </c>
      <c r="AH242" s="211">
        <v>1</v>
      </c>
      <c r="AI242" s="211">
        <v>1</v>
      </c>
      <c r="AJ242" s="193" t="str">
        <f t="shared" si="134"/>
        <v>□■</v>
      </c>
      <c r="AK242" s="189" t="str">
        <f t="shared" si="135"/>
        <v>■□</v>
      </c>
      <c r="AL242" s="189" t="str">
        <f t="shared" si="136"/>
        <v>□■</v>
      </c>
      <c r="AM242" s="194" t="str">
        <f t="shared" si="137"/>
        <v>□■</v>
      </c>
      <c r="AN242" s="6"/>
      <c r="AO242" s="6"/>
    </row>
    <row r="243" spans="2:41" ht="22.5" x14ac:dyDescent="0.35">
      <c r="B243" s="3" t="s">
        <v>110</v>
      </c>
      <c r="C243" s="3" t="str">
        <f t="shared" si="129"/>
        <v>XT4LSIG0.42</v>
      </c>
      <c r="D243" s="181">
        <v>0.42000000000000004</v>
      </c>
      <c r="E243" s="211">
        <v>1</v>
      </c>
      <c r="F243" s="211">
        <v>0</v>
      </c>
      <c r="G243" s="211">
        <v>0</v>
      </c>
      <c r="H243" s="211">
        <v>0</v>
      </c>
      <c r="I243" s="211">
        <v>0</v>
      </c>
      <c r="J243" s="193" t="str">
        <f t="shared" ref="J243:J272" si="138">IF(E243=0,"■□",IF(E243=1,"□■","□□"))</f>
        <v>□■</v>
      </c>
      <c r="K243" s="189" t="str">
        <f t="shared" si="116"/>
        <v>■□</v>
      </c>
      <c r="L243" s="189" t="str">
        <f t="shared" si="117"/>
        <v>■□</v>
      </c>
      <c r="M243" s="189" t="str">
        <f t="shared" si="118"/>
        <v>■□</v>
      </c>
      <c r="N243" s="194" t="str">
        <f t="shared" si="119"/>
        <v>■□</v>
      </c>
      <c r="O243" s="176" t="s">
        <v>51</v>
      </c>
      <c r="P243" s="6"/>
      <c r="Q243" s="217" t="s">
        <v>113</v>
      </c>
      <c r="R243" s="176" t="str">
        <f t="shared" si="105"/>
        <v>XT7LSIG7</v>
      </c>
      <c r="S243" s="181">
        <v>7</v>
      </c>
      <c r="T243" s="211">
        <v>1</v>
      </c>
      <c r="U243" s="211">
        <v>1</v>
      </c>
      <c r="V243" s="211">
        <v>0</v>
      </c>
      <c r="W243" s="211">
        <v>0</v>
      </c>
      <c r="X243" s="193" t="str">
        <f t="shared" si="130"/>
        <v>□■</v>
      </c>
      <c r="Y243" s="189" t="str">
        <f t="shared" si="131"/>
        <v>□■</v>
      </c>
      <c r="Z243" s="189" t="str">
        <f t="shared" si="132"/>
        <v>■□</v>
      </c>
      <c r="AA243" s="194" t="str">
        <f t="shared" si="133"/>
        <v>■□</v>
      </c>
      <c r="AB243" s="6"/>
      <c r="AC243" s="187" t="s">
        <v>113</v>
      </c>
      <c r="AD243" s="176" t="str">
        <f t="shared" si="111"/>
        <v>XT7LSIG12</v>
      </c>
      <c r="AE243" s="181">
        <v>12</v>
      </c>
      <c r="AF243" s="211">
        <v>1</v>
      </c>
      <c r="AG243" s="211">
        <v>1</v>
      </c>
      <c r="AH243" s="211">
        <v>0</v>
      </c>
      <c r="AI243" s="211">
        <v>0</v>
      </c>
      <c r="AJ243" s="193" t="str">
        <f t="shared" si="134"/>
        <v>□■</v>
      </c>
      <c r="AK243" s="189" t="str">
        <f t="shared" si="135"/>
        <v>□■</v>
      </c>
      <c r="AL243" s="189" t="str">
        <f t="shared" si="136"/>
        <v>■□</v>
      </c>
      <c r="AM243" s="194" t="str">
        <f t="shared" si="137"/>
        <v>■□</v>
      </c>
      <c r="AN243" s="6"/>
      <c r="AO243" s="6"/>
    </row>
    <row r="244" spans="2:41" ht="22.5" x14ac:dyDescent="0.35">
      <c r="B244" s="3" t="s">
        <v>110</v>
      </c>
      <c r="C244" s="3" t="str">
        <f t="shared" si="129"/>
        <v>XT4LSIG0.44</v>
      </c>
      <c r="D244" s="181">
        <v>0.44</v>
      </c>
      <c r="E244" s="211">
        <v>0</v>
      </c>
      <c r="F244" s="211">
        <v>1</v>
      </c>
      <c r="G244" s="211">
        <v>0</v>
      </c>
      <c r="H244" s="211">
        <v>0</v>
      </c>
      <c r="I244" s="211">
        <v>0</v>
      </c>
      <c r="J244" s="193" t="str">
        <f t="shared" si="138"/>
        <v>■□</v>
      </c>
      <c r="K244" s="189" t="str">
        <f t="shared" ref="K244:K307" si="139">IF(F244=0,"■□",IF(F244=1,"□■","□□"))</f>
        <v>□■</v>
      </c>
      <c r="L244" s="189" t="str">
        <f t="shared" ref="L244:L307" si="140">IF(G244=0,"■□",IF(G244=1,"□■","□□"))</f>
        <v>■□</v>
      </c>
      <c r="M244" s="189" t="str">
        <f t="shared" ref="M244:M307" si="141">IF(H244=0,"■□",IF(H244=1,"□■","□□"))</f>
        <v>■□</v>
      </c>
      <c r="N244" s="194" t="str">
        <f t="shared" ref="N244:N307" si="142">IF(I244=0,"■□",IF(I244=1,"□■","□□"))</f>
        <v>■□</v>
      </c>
      <c r="O244" s="176" t="s">
        <v>51</v>
      </c>
      <c r="P244" s="6"/>
      <c r="Q244" s="217" t="s">
        <v>113</v>
      </c>
      <c r="R244" s="176" t="str">
        <f t="shared" si="105"/>
        <v>XT7LSIG8</v>
      </c>
      <c r="S244" s="181">
        <v>8</v>
      </c>
      <c r="T244" s="211">
        <v>1</v>
      </c>
      <c r="U244" s="211">
        <v>1</v>
      </c>
      <c r="V244" s="211">
        <v>0</v>
      </c>
      <c r="W244" s="211">
        <v>1</v>
      </c>
      <c r="X244" s="193" t="str">
        <f t="shared" si="130"/>
        <v>□■</v>
      </c>
      <c r="Y244" s="189" t="str">
        <f t="shared" si="131"/>
        <v>□■</v>
      </c>
      <c r="Z244" s="189" t="str">
        <f t="shared" si="132"/>
        <v>■□</v>
      </c>
      <c r="AA244" s="194" t="str">
        <f t="shared" si="133"/>
        <v>□■</v>
      </c>
      <c r="AB244" s="6"/>
      <c r="AC244" s="187" t="s">
        <v>113</v>
      </c>
      <c r="AD244" s="176" t="str">
        <f t="shared" si="111"/>
        <v>XT7LSIG13</v>
      </c>
      <c r="AE244" s="181">
        <v>13</v>
      </c>
      <c r="AF244" s="211">
        <v>1</v>
      </c>
      <c r="AG244" s="211">
        <v>1</v>
      </c>
      <c r="AH244" s="211">
        <v>0</v>
      </c>
      <c r="AI244" s="211">
        <v>1</v>
      </c>
      <c r="AJ244" s="193" t="str">
        <f t="shared" si="134"/>
        <v>□■</v>
      </c>
      <c r="AK244" s="189" t="str">
        <f t="shared" si="135"/>
        <v>□■</v>
      </c>
      <c r="AL244" s="189" t="str">
        <f t="shared" si="136"/>
        <v>■□</v>
      </c>
      <c r="AM244" s="194" t="str">
        <f t="shared" si="137"/>
        <v>□■</v>
      </c>
      <c r="AN244" s="6"/>
      <c r="AO244" s="6"/>
    </row>
    <row r="245" spans="2:41" ht="22.5" x14ac:dyDescent="0.35">
      <c r="B245" s="3" t="s">
        <v>110</v>
      </c>
      <c r="C245" s="3" t="str">
        <f t="shared" si="129"/>
        <v>XT4LSIG0.46</v>
      </c>
      <c r="D245" s="181">
        <v>0.46</v>
      </c>
      <c r="E245" s="211">
        <v>1</v>
      </c>
      <c r="F245" s="211">
        <v>1</v>
      </c>
      <c r="G245" s="211">
        <v>0</v>
      </c>
      <c r="H245" s="211">
        <v>0</v>
      </c>
      <c r="I245" s="211">
        <v>0</v>
      </c>
      <c r="J245" s="193" t="str">
        <f t="shared" si="138"/>
        <v>□■</v>
      </c>
      <c r="K245" s="189" t="str">
        <f t="shared" si="139"/>
        <v>□■</v>
      </c>
      <c r="L245" s="189" t="str">
        <f t="shared" si="140"/>
        <v>■□</v>
      </c>
      <c r="M245" s="189" t="str">
        <f t="shared" si="141"/>
        <v>■□</v>
      </c>
      <c r="N245" s="194" t="str">
        <f t="shared" si="142"/>
        <v>■□</v>
      </c>
      <c r="O245" s="176" t="s">
        <v>51</v>
      </c>
      <c r="P245" s="6"/>
      <c r="Q245" s="217" t="s">
        <v>113</v>
      </c>
      <c r="R245" s="176" t="str">
        <f t="shared" si="105"/>
        <v>XT7LSIG9</v>
      </c>
      <c r="S245" s="181">
        <v>9</v>
      </c>
      <c r="T245" s="211">
        <v>1</v>
      </c>
      <c r="U245" s="211">
        <v>1</v>
      </c>
      <c r="V245" s="211">
        <v>1</v>
      </c>
      <c r="W245" s="211">
        <v>0</v>
      </c>
      <c r="X245" s="193" t="str">
        <f t="shared" si="130"/>
        <v>□■</v>
      </c>
      <c r="Y245" s="189" t="str">
        <f t="shared" si="131"/>
        <v>□■</v>
      </c>
      <c r="Z245" s="189" t="str">
        <f t="shared" si="132"/>
        <v>□■</v>
      </c>
      <c r="AA245" s="194" t="str">
        <f t="shared" si="133"/>
        <v>■□</v>
      </c>
      <c r="AB245" s="6"/>
      <c r="AC245" s="187" t="s">
        <v>113</v>
      </c>
      <c r="AD245" s="176" t="str">
        <f t="shared" si="111"/>
        <v>XT7LSIG14</v>
      </c>
      <c r="AE245" s="181">
        <v>14</v>
      </c>
      <c r="AF245" s="211">
        <v>1</v>
      </c>
      <c r="AG245" s="211">
        <v>1</v>
      </c>
      <c r="AH245" s="211">
        <v>1</v>
      </c>
      <c r="AI245" s="211">
        <v>0</v>
      </c>
      <c r="AJ245" s="193" t="str">
        <f t="shared" si="134"/>
        <v>□■</v>
      </c>
      <c r="AK245" s="189" t="str">
        <f t="shared" si="135"/>
        <v>□■</v>
      </c>
      <c r="AL245" s="189" t="str">
        <f t="shared" si="136"/>
        <v>□■</v>
      </c>
      <c r="AM245" s="194" t="str">
        <f t="shared" si="137"/>
        <v>■□</v>
      </c>
      <c r="AN245" s="6"/>
      <c r="AO245" s="6"/>
    </row>
    <row r="246" spans="2:41" ht="23" thickBot="1" x14ac:dyDescent="0.4">
      <c r="B246" s="3" t="s">
        <v>110</v>
      </c>
      <c r="C246" s="3" t="str">
        <f t="shared" si="129"/>
        <v>XT4LSIG0.48</v>
      </c>
      <c r="D246" s="181">
        <v>0.48000000000000004</v>
      </c>
      <c r="E246" s="211">
        <v>0</v>
      </c>
      <c r="F246" s="211">
        <v>0</v>
      </c>
      <c r="G246" s="211">
        <v>1</v>
      </c>
      <c r="H246" s="211">
        <v>0</v>
      </c>
      <c r="I246" s="211">
        <v>0</v>
      </c>
      <c r="J246" s="193" t="str">
        <f t="shared" si="138"/>
        <v>■□</v>
      </c>
      <c r="K246" s="189" t="str">
        <f t="shared" si="139"/>
        <v>■□</v>
      </c>
      <c r="L246" s="189" t="str">
        <f t="shared" si="140"/>
        <v>□■</v>
      </c>
      <c r="M246" s="189" t="str">
        <f t="shared" si="141"/>
        <v>■□</v>
      </c>
      <c r="N246" s="194" t="str">
        <f t="shared" si="142"/>
        <v>■□</v>
      </c>
      <c r="O246" s="176" t="s">
        <v>51</v>
      </c>
      <c r="P246" s="6"/>
      <c r="Q246" s="217" t="s">
        <v>113</v>
      </c>
      <c r="R246" s="176" t="str">
        <f t="shared" si="105"/>
        <v>XT7LSIG10</v>
      </c>
      <c r="S246" s="182">
        <v>10</v>
      </c>
      <c r="T246" s="212">
        <v>1</v>
      </c>
      <c r="U246" s="212">
        <v>1</v>
      </c>
      <c r="V246" s="212">
        <v>1</v>
      </c>
      <c r="W246" s="212">
        <v>1</v>
      </c>
      <c r="X246" s="214" t="str">
        <f t="shared" si="130"/>
        <v>□■</v>
      </c>
      <c r="Y246" s="215" t="str">
        <f t="shared" si="131"/>
        <v>□■</v>
      </c>
      <c r="Z246" s="215" t="str">
        <f t="shared" si="132"/>
        <v>□■</v>
      </c>
      <c r="AA246" s="216" t="str">
        <f t="shared" si="133"/>
        <v>□■</v>
      </c>
      <c r="AB246" s="6"/>
      <c r="AC246" s="187" t="s">
        <v>113</v>
      </c>
      <c r="AD246" s="176" t="str">
        <f t="shared" si="111"/>
        <v>XT7LSIG15</v>
      </c>
      <c r="AE246" s="182">
        <v>15</v>
      </c>
      <c r="AF246" s="212">
        <v>1</v>
      </c>
      <c r="AG246" s="212">
        <v>1</v>
      </c>
      <c r="AH246" s="212">
        <v>1</v>
      </c>
      <c r="AI246" s="212">
        <v>1</v>
      </c>
      <c r="AJ246" s="214" t="str">
        <f t="shared" si="134"/>
        <v>□■</v>
      </c>
      <c r="AK246" s="215" t="str">
        <f t="shared" si="135"/>
        <v>□■</v>
      </c>
      <c r="AL246" s="215" t="str">
        <f t="shared" si="136"/>
        <v>□■</v>
      </c>
      <c r="AM246" s="216" t="str">
        <f t="shared" si="137"/>
        <v>□■</v>
      </c>
      <c r="AN246" s="6"/>
      <c r="AO246" s="6"/>
    </row>
    <row r="247" spans="2:41" ht="22.5" x14ac:dyDescent="0.35">
      <c r="B247" s="3" t="s">
        <v>110</v>
      </c>
      <c r="C247" s="3" t="str">
        <f t="shared" si="129"/>
        <v>XT4LSIG0.5</v>
      </c>
      <c r="D247" s="181">
        <v>0.5</v>
      </c>
      <c r="E247" s="211">
        <v>1</v>
      </c>
      <c r="F247" s="211">
        <v>0</v>
      </c>
      <c r="G247" s="211">
        <v>1</v>
      </c>
      <c r="H247" s="211">
        <v>0</v>
      </c>
      <c r="I247" s="211">
        <v>0</v>
      </c>
      <c r="J247" s="193" t="str">
        <f t="shared" si="138"/>
        <v>□■</v>
      </c>
      <c r="K247" s="189" t="str">
        <f t="shared" si="139"/>
        <v>■□</v>
      </c>
      <c r="L247" s="189" t="str">
        <f t="shared" si="140"/>
        <v>□■</v>
      </c>
      <c r="M247" s="189" t="str">
        <f t="shared" si="141"/>
        <v>■□</v>
      </c>
      <c r="N247" s="194" t="str">
        <f t="shared" si="142"/>
        <v>■□</v>
      </c>
      <c r="O247" s="176" t="s">
        <v>51</v>
      </c>
      <c r="P247" s="6"/>
      <c r="Q247" s="217"/>
      <c r="R247" s="6"/>
      <c r="S247" s="187"/>
      <c r="T247" s="187"/>
      <c r="U247" s="187"/>
      <c r="V247" s="187"/>
      <c r="W247" s="1"/>
      <c r="X247" s="1"/>
      <c r="Y247" s="1"/>
      <c r="Z247" s="1"/>
      <c r="AB247" s="6"/>
      <c r="AC247" s="187"/>
      <c r="AD247" s="6"/>
      <c r="AE247" s="187"/>
      <c r="AF247" s="187"/>
      <c r="AG247" s="187"/>
      <c r="AH247" s="187"/>
      <c r="AI247" s="1"/>
      <c r="AJ247" s="1"/>
      <c r="AK247" s="1"/>
      <c r="AL247" s="1"/>
      <c r="AN247" s="6"/>
      <c r="AO247" s="6"/>
    </row>
    <row r="248" spans="2:41" ht="22.5" x14ac:dyDescent="0.35">
      <c r="B248" s="3" t="s">
        <v>110</v>
      </c>
      <c r="C248" s="3" t="str">
        <f t="shared" si="129"/>
        <v>XT4LSIG0.52</v>
      </c>
      <c r="D248" s="181">
        <v>0.52</v>
      </c>
      <c r="E248" s="211">
        <v>0</v>
      </c>
      <c r="F248" s="211">
        <v>1</v>
      </c>
      <c r="G248" s="211">
        <v>1</v>
      </c>
      <c r="H248" s="211">
        <v>0</v>
      </c>
      <c r="I248" s="211">
        <v>0</v>
      </c>
      <c r="J248" s="193" t="str">
        <f t="shared" si="138"/>
        <v>■□</v>
      </c>
      <c r="K248" s="189" t="str">
        <f t="shared" si="139"/>
        <v>□■</v>
      </c>
      <c r="L248" s="189" t="str">
        <f t="shared" si="140"/>
        <v>□■</v>
      </c>
      <c r="M248" s="189" t="str">
        <f t="shared" si="141"/>
        <v>■□</v>
      </c>
      <c r="N248" s="194" t="str">
        <f t="shared" si="142"/>
        <v>■□</v>
      </c>
      <c r="O248" s="176" t="s">
        <v>51</v>
      </c>
      <c r="P248" s="6"/>
      <c r="Q248" s="217"/>
      <c r="R248" s="6"/>
      <c r="S248" s="187"/>
      <c r="T248" s="187"/>
      <c r="U248" s="187"/>
      <c r="V248" s="187"/>
      <c r="W248" s="1"/>
      <c r="X248" s="1"/>
      <c r="Y248" s="1"/>
      <c r="Z248" s="1"/>
      <c r="AB248" s="6"/>
      <c r="AC248" s="187"/>
      <c r="AD248" s="6"/>
      <c r="AE248" s="187"/>
      <c r="AF248" s="187"/>
      <c r="AG248" s="187"/>
      <c r="AH248" s="187"/>
      <c r="AI248" s="1"/>
      <c r="AJ248" s="1"/>
      <c r="AK248" s="1"/>
      <c r="AL248" s="1"/>
      <c r="AN248" s="6"/>
      <c r="AO248" s="6"/>
    </row>
    <row r="249" spans="2:41" ht="22.5" x14ac:dyDescent="0.35">
      <c r="B249" s="3" t="s">
        <v>110</v>
      </c>
      <c r="C249" s="3" t="str">
        <f t="shared" si="129"/>
        <v>XT4LSIG0.54</v>
      </c>
      <c r="D249" s="181">
        <v>0.54</v>
      </c>
      <c r="E249" s="211">
        <v>1</v>
      </c>
      <c r="F249" s="211">
        <v>1</v>
      </c>
      <c r="G249" s="211">
        <v>1</v>
      </c>
      <c r="H249" s="211">
        <v>0</v>
      </c>
      <c r="I249" s="211">
        <v>0</v>
      </c>
      <c r="J249" s="193" t="str">
        <f t="shared" si="138"/>
        <v>□■</v>
      </c>
      <c r="K249" s="189" t="str">
        <f t="shared" si="139"/>
        <v>□■</v>
      </c>
      <c r="L249" s="189" t="str">
        <f t="shared" si="140"/>
        <v>□■</v>
      </c>
      <c r="M249" s="189" t="str">
        <f t="shared" si="141"/>
        <v>■□</v>
      </c>
      <c r="N249" s="194" t="str">
        <f t="shared" si="142"/>
        <v>■□</v>
      </c>
      <c r="O249" s="176" t="s">
        <v>51</v>
      </c>
      <c r="P249" s="6"/>
      <c r="Q249" s="217"/>
      <c r="R249" s="6"/>
      <c r="S249" s="187"/>
      <c r="T249" s="187"/>
      <c r="U249" s="187"/>
      <c r="V249" s="187"/>
      <c r="W249" s="1"/>
      <c r="X249" s="1"/>
      <c r="Y249" s="1"/>
      <c r="Z249" s="1"/>
      <c r="AB249" s="6"/>
      <c r="AC249" s="187"/>
      <c r="AD249" s="6"/>
      <c r="AE249" s="187"/>
      <c r="AF249" s="187"/>
      <c r="AG249" s="187"/>
      <c r="AH249" s="187"/>
      <c r="AI249" s="1"/>
      <c r="AJ249" s="1"/>
      <c r="AK249" s="1"/>
      <c r="AL249" s="1"/>
      <c r="AN249" s="6"/>
      <c r="AO249" s="6"/>
    </row>
    <row r="250" spans="2:41" ht="22.5" x14ac:dyDescent="0.35">
      <c r="B250" s="3" t="s">
        <v>110</v>
      </c>
      <c r="C250" s="3" t="str">
        <f t="shared" si="129"/>
        <v>XT4LSIG0.56</v>
      </c>
      <c r="D250" s="181">
        <v>0.56000000000000005</v>
      </c>
      <c r="E250" s="211">
        <v>0</v>
      </c>
      <c r="F250" s="211">
        <v>0</v>
      </c>
      <c r="G250" s="211">
        <v>0</v>
      </c>
      <c r="H250" s="211">
        <v>1</v>
      </c>
      <c r="I250" s="211">
        <v>0</v>
      </c>
      <c r="J250" s="193" t="str">
        <f t="shared" si="138"/>
        <v>■□</v>
      </c>
      <c r="K250" s="189" t="str">
        <f t="shared" si="139"/>
        <v>■□</v>
      </c>
      <c r="L250" s="189" t="str">
        <f t="shared" si="140"/>
        <v>■□</v>
      </c>
      <c r="M250" s="189" t="str">
        <f t="shared" si="141"/>
        <v>□■</v>
      </c>
      <c r="N250" s="194" t="str">
        <f t="shared" si="142"/>
        <v>■□</v>
      </c>
      <c r="O250" s="176" t="s">
        <v>51</v>
      </c>
      <c r="P250" s="6"/>
      <c r="Q250" s="217"/>
      <c r="R250" s="6"/>
      <c r="S250" s="187"/>
      <c r="T250" s="187"/>
      <c r="U250" s="187"/>
      <c r="V250" s="187"/>
      <c r="W250" s="1"/>
      <c r="X250" s="1"/>
      <c r="Y250" s="1"/>
      <c r="Z250" s="1"/>
      <c r="AB250" s="6"/>
      <c r="AC250" s="187"/>
      <c r="AD250" s="6"/>
      <c r="AE250" s="187"/>
      <c r="AF250" s="187"/>
      <c r="AG250" s="187"/>
      <c r="AH250" s="187"/>
      <c r="AI250" s="1"/>
      <c r="AJ250" s="1"/>
      <c r="AK250" s="1"/>
      <c r="AL250" s="1"/>
      <c r="AN250" s="6"/>
      <c r="AO250" s="6"/>
    </row>
    <row r="251" spans="2:41" ht="22.5" x14ac:dyDescent="0.35">
      <c r="B251" s="3" t="s">
        <v>110</v>
      </c>
      <c r="C251" s="3" t="str">
        <f t="shared" si="129"/>
        <v>XT4LSIG0.58</v>
      </c>
      <c r="D251" s="181">
        <v>0.58000000000000007</v>
      </c>
      <c r="E251" s="211">
        <v>1</v>
      </c>
      <c r="F251" s="211">
        <v>0</v>
      </c>
      <c r="G251" s="211">
        <v>0</v>
      </c>
      <c r="H251" s="211">
        <v>1</v>
      </c>
      <c r="I251" s="211">
        <v>0</v>
      </c>
      <c r="J251" s="193" t="str">
        <f t="shared" si="138"/>
        <v>□■</v>
      </c>
      <c r="K251" s="189" t="str">
        <f t="shared" si="139"/>
        <v>■□</v>
      </c>
      <c r="L251" s="189" t="str">
        <f t="shared" si="140"/>
        <v>■□</v>
      </c>
      <c r="M251" s="189" t="str">
        <f t="shared" si="141"/>
        <v>□■</v>
      </c>
      <c r="N251" s="194" t="str">
        <f t="shared" si="142"/>
        <v>■□</v>
      </c>
      <c r="O251" s="176" t="s">
        <v>51</v>
      </c>
      <c r="P251" s="6"/>
      <c r="Q251" s="217"/>
      <c r="R251" s="6"/>
      <c r="S251" s="187"/>
      <c r="T251" s="187"/>
      <c r="U251" s="187"/>
      <c r="V251" s="187"/>
      <c r="W251" s="1"/>
      <c r="X251" s="1"/>
      <c r="Y251" s="1"/>
      <c r="Z251" s="1"/>
      <c r="AB251" s="6"/>
      <c r="AC251" s="187"/>
      <c r="AD251" s="6"/>
      <c r="AE251" s="187"/>
      <c r="AF251" s="187"/>
      <c r="AG251" s="187"/>
      <c r="AH251" s="187"/>
      <c r="AI251" s="1"/>
      <c r="AJ251" s="1"/>
      <c r="AK251" s="1"/>
      <c r="AL251" s="1"/>
      <c r="AN251" s="6"/>
      <c r="AO251" s="6"/>
    </row>
    <row r="252" spans="2:41" ht="22.5" x14ac:dyDescent="0.35">
      <c r="B252" s="3" t="s">
        <v>110</v>
      </c>
      <c r="C252" s="3" t="str">
        <f t="shared" si="129"/>
        <v>XT4LSIG0.6</v>
      </c>
      <c r="D252" s="181">
        <v>0.6</v>
      </c>
      <c r="E252" s="211">
        <v>0</v>
      </c>
      <c r="F252" s="211">
        <v>1</v>
      </c>
      <c r="G252" s="211">
        <v>0</v>
      </c>
      <c r="H252" s="211">
        <v>1</v>
      </c>
      <c r="I252" s="211">
        <v>0</v>
      </c>
      <c r="J252" s="193" t="str">
        <f t="shared" si="138"/>
        <v>■□</v>
      </c>
      <c r="K252" s="189" t="str">
        <f t="shared" si="139"/>
        <v>□■</v>
      </c>
      <c r="L252" s="189" t="str">
        <f t="shared" si="140"/>
        <v>■□</v>
      </c>
      <c r="M252" s="189" t="str">
        <f t="shared" si="141"/>
        <v>□■</v>
      </c>
      <c r="N252" s="194" t="str">
        <f t="shared" si="142"/>
        <v>■□</v>
      </c>
      <c r="O252" s="176" t="s">
        <v>51</v>
      </c>
      <c r="P252" s="6"/>
      <c r="Q252" s="217"/>
      <c r="R252" s="6"/>
      <c r="S252" s="187"/>
      <c r="T252" s="187"/>
      <c r="U252" s="187"/>
      <c r="V252" s="187"/>
      <c r="W252" s="1"/>
      <c r="X252" s="1"/>
      <c r="Y252" s="1"/>
      <c r="Z252" s="1"/>
      <c r="AB252" s="6"/>
      <c r="AC252" s="187"/>
      <c r="AD252" s="6"/>
      <c r="AE252" s="187"/>
      <c r="AF252" s="187"/>
      <c r="AG252" s="187"/>
      <c r="AH252" s="187"/>
      <c r="AI252" s="1"/>
      <c r="AJ252" s="1"/>
      <c r="AK252" s="1"/>
      <c r="AL252" s="1"/>
      <c r="AN252" s="6"/>
      <c r="AO252" s="6"/>
    </row>
    <row r="253" spans="2:41" ht="22.5" x14ac:dyDescent="0.35">
      <c r="B253" s="3" t="s">
        <v>110</v>
      </c>
      <c r="C253" s="3" t="str">
        <f t="shared" si="129"/>
        <v>XT4LSIG0.62</v>
      </c>
      <c r="D253" s="181">
        <v>0.62</v>
      </c>
      <c r="E253" s="211">
        <v>1</v>
      </c>
      <c r="F253" s="211">
        <v>1</v>
      </c>
      <c r="G253" s="211">
        <v>0</v>
      </c>
      <c r="H253" s="211">
        <v>1</v>
      </c>
      <c r="I253" s="211">
        <v>0</v>
      </c>
      <c r="J253" s="193" t="str">
        <f t="shared" si="138"/>
        <v>□■</v>
      </c>
      <c r="K253" s="189" t="str">
        <f t="shared" si="139"/>
        <v>□■</v>
      </c>
      <c r="L253" s="189" t="str">
        <f t="shared" si="140"/>
        <v>■□</v>
      </c>
      <c r="M253" s="189" t="str">
        <f t="shared" si="141"/>
        <v>□■</v>
      </c>
      <c r="N253" s="194" t="str">
        <f t="shared" si="142"/>
        <v>■□</v>
      </c>
      <c r="O253" s="176" t="s">
        <v>51</v>
      </c>
      <c r="P253" s="6"/>
      <c r="Q253" s="217"/>
      <c r="R253" s="6"/>
      <c r="S253" s="187"/>
      <c r="T253" s="187"/>
      <c r="U253" s="187"/>
      <c r="V253" s="187"/>
      <c r="W253" s="1"/>
      <c r="X253" s="1"/>
      <c r="Y253" s="1"/>
      <c r="Z253" s="1"/>
      <c r="AB253" s="6"/>
      <c r="AC253" s="187"/>
      <c r="AD253" s="6"/>
      <c r="AE253" s="187"/>
      <c r="AF253" s="187"/>
      <c r="AG253" s="187"/>
      <c r="AH253" s="187"/>
      <c r="AI253" s="1"/>
      <c r="AJ253" s="1"/>
      <c r="AK253" s="1"/>
      <c r="AL253" s="1"/>
      <c r="AN253" s="6"/>
      <c r="AO253" s="6"/>
    </row>
    <row r="254" spans="2:41" ht="22.5" x14ac:dyDescent="0.35">
      <c r="B254" s="3" t="s">
        <v>110</v>
      </c>
      <c r="C254" s="3" t="str">
        <f t="shared" si="129"/>
        <v>XT4LSIG0.64</v>
      </c>
      <c r="D254" s="181">
        <v>0.64</v>
      </c>
      <c r="E254" s="211">
        <v>0</v>
      </c>
      <c r="F254" s="211">
        <v>0</v>
      </c>
      <c r="G254" s="211">
        <v>1</v>
      </c>
      <c r="H254" s="211">
        <v>1</v>
      </c>
      <c r="I254" s="211">
        <v>0</v>
      </c>
      <c r="J254" s="193" t="str">
        <f t="shared" si="138"/>
        <v>■□</v>
      </c>
      <c r="K254" s="189" t="str">
        <f t="shared" si="139"/>
        <v>■□</v>
      </c>
      <c r="L254" s="189" t="str">
        <f t="shared" si="140"/>
        <v>□■</v>
      </c>
      <c r="M254" s="189" t="str">
        <f t="shared" si="141"/>
        <v>□■</v>
      </c>
      <c r="N254" s="194" t="str">
        <f t="shared" si="142"/>
        <v>■□</v>
      </c>
      <c r="O254" s="176" t="s">
        <v>51</v>
      </c>
      <c r="P254" s="6"/>
      <c r="Q254" s="217"/>
      <c r="R254" s="6"/>
      <c r="S254" s="187"/>
      <c r="T254" s="187"/>
      <c r="U254" s="187"/>
      <c r="V254" s="187"/>
      <c r="W254" s="1"/>
      <c r="X254" s="1"/>
      <c r="Y254" s="1"/>
      <c r="Z254" s="1"/>
      <c r="AB254" s="6"/>
      <c r="AC254" s="187"/>
      <c r="AD254" s="6"/>
      <c r="AE254" s="187"/>
      <c r="AF254" s="187"/>
      <c r="AG254" s="187"/>
      <c r="AH254" s="187"/>
      <c r="AI254" s="1"/>
      <c r="AJ254" s="1"/>
      <c r="AK254" s="1"/>
      <c r="AL254" s="1"/>
      <c r="AN254" s="6"/>
      <c r="AO254" s="6"/>
    </row>
    <row r="255" spans="2:41" ht="22.5" x14ac:dyDescent="0.35">
      <c r="B255" s="3" t="s">
        <v>110</v>
      </c>
      <c r="C255" s="3" t="str">
        <f t="shared" si="129"/>
        <v>XT4LSIG0.66</v>
      </c>
      <c r="D255" s="181">
        <v>0.66</v>
      </c>
      <c r="E255" s="211">
        <v>1</v>
      </c>
      <c r="F255" s="211">
        <v>0</v>
      </c>
      <c r="G255" s="211">
        <v>1</v>
      </c>
      <c r="H255" s="211">
        <v>1</v>
      </c>
      <c r="I255" s="211">
        <v>0</v>
      </c>
      <c r="J255" s="193" t="str">
        <f t="shared" si="138"/>
        <v>□■</v>
      </c>
      <c r="K255" s="189" t="str">
        <f t="shared" si="139"/>
        <v>■□</v>
      </c>
      <c r="L255" s="189" t="str">
        <f t="shared" si="140"/>
        <v>□■</v>
      </c>
      <c r="M255" s="189" t="str">
        <f t="shared" si="141"/>
        <v>□■</v>
      </c>
      <c r="N255" s="194" t="str">
        <f t="shared" si="142"/>
        <v>■□</v>
      </c>
      <c r="O255" s="176" t="s">
        <v>51</v>
      </c>
      <c r="P255" s="6"/>
      <c r="Q255" s="217"/>
      <c r="R255" s="6"/>
      <c r="S255" s="187"/>
      <c r="T255" s="187"/>
      <c r="U255" s="187"/>
      <c r="V255" s="187"/>
      <c r="W255" s="1"/>
      <c r="X255" s="1"/>
      <c r="Y255" s="1"/>
      <c r="Z255" s="1"/>
      <c r="AB255" s="6"/>
      <c r="AC255" s="187"/>
      <c r="AD255" s="6"/>
      <c r="AE255" s="187"/>
      <c r="AF255" s="187"/>
      <c r="AG255" s="187"/>
      <c r="AH255" s="187"/>
      <c r="AI255" s="1"/>
      <c r="AJ255" s="1"/>
      <c r="AK255" s="1"/>
      <c r="AL255" s="1"/>
      <c r="AN255" s="6"/>
      <c r="AO255" s="6"/>
    </row>
    <row r="256" spans="2:41" ht="22.5" x14ac:dyDescent="0.35">
      <c r="B256" s="3" t="s">
        <v>110</v>
      </c>
      <c r="C256" s="3" t="str">
        <f t="shared" si="129"/>
        <v>XT4LSIG0.68</v>
      </c>
      <c r="D256" s="181">
        <v>0.68</v>
      </c>
      <c r="E256" s="211">
        <v>0</v>
      </c>
      <c r="F256" s="211">
        <v>1</v>
      </c>
      <c r="G256" s="211">
        <v>1</v>
      </c>
      <c r="H256" s="211">
        <v>1</v>
      </c>
      <c r="I256" s="211">
        <v>0</v>
      </c>
      <c r="J256" s="193" t="str">
        <f t="shared" si="138"/>
        <v>■□</v>
      </c>
      <c r="K256" s="189" t="str">
        <f t="shared" si="139"/>
        <v>□■</v>
      </c>
      <c r="L256" s="189" t="str">
        <f t="shared" si="140"/>
        <v>□■</v>
      </c>
      <c r="M256" s="189" t="str">
        <f t="shared" si="141"/>
        <v>□■</v>
      </c>
      <c r="N256" s="194" t="str">
        <f t="shared" si="142"/>
        <v>■□</v>
      </c>
      <c r="O256" s="176" t="s">
        <v>51</v>
      </c>
      <c r="P256" s="6"/>
      <c r="Q256" s="217"/>
      <c r="R256" s="6"/>
      <c r="S256" s="187"/>
      <c r="T256" s="187"/>
      <c r="U256" s="187"/>
      <c r="V256" s="187"/>
      <c r="W256" s="1"/>
      <c r="X256" s="1"/>
      <c r="Y256" s="1"/>
      <c r="Z256" s="1"/>
      <c r="AB256" s="6"/>
      <c r="AC256" s="187"/>
      <c r="AD256" s="6"/>
      <c r="AE256" s="187"/>
      <c r="AF256" s="187"/>
      <c r="AG256" s="187"/>
      <c r="AH256" s="187"/>
      <c r="AI256" s="1"/>
      <c r="AJ256" s="1"/>
      <c r="AK256" s="1"/>
      <c r="AL256" s="1"/>
      <c r="AN256" s="6"/>
      <c r="AO256" s="6"/>
    </row>
    <row r="257" spans="2:41" ht="22.5" x14ac:dyDescent="0.35">
      <c r="B257" s="3" t="s">
        <v>110</v>
      </c>
      <c r="C257" s="3" t="str">
        <f t="shared" si="129"/>
        <v>XT4LSIG0.7</v>
      </c>
      <c r="D257" s="181">
        <v>0.70000000000000007</v>
      </c>
      <c r="E257" s="211">
        <v>1</v>
      </c>
      <c r="F257" s="211">
        <v>1</v>
      </c>
      <c r="G257" s="211">
        <v>1</v>
      </c>
      <c r="H257" s="211">
        <v>1</v>
      </c>
      <c r="I257" s="211">
        <v>0</v>
      </c>
      <c r="J257" s="193" t="str">
        <f t="shared" si="138"/>
        <v>□■</v>
      </c>
      <c r="K257" s="189" t="str">
        <f t="shared" si="139"/>
        <v>□■</v>
      </c>
      <c r="L257" s="189" t="str">
        <f t="shared" si="140"/>
        <v>□■</v>
      </c>
      <c r="M257" s="189" t="str">
        <f t="shared" si="141"/>
        <v>□■</v>
      </c>
      <c r="N257" s="194" t="str">
        <f t="shared" si="142"/>
        <v>■□</v>
      </c>
      <c r="O257" s="176" t="s">
        <v>51</v>
      </c>
      <c r="P257" s="6"/>
      <c r="Q257" s="217"/>
      <c r="R257" s="6"/>
      <c r="S257" s="187"/>
      <c r="T257" s="187"/>
      <c r="U257" s="187"/>
      <c r="V257" s="187"/>
      <c r="W257" s="1"/>
      <c r="X257" s="1"/>
      <c r="Y257" s="1"/>
      <c r="Z257" s="1"/>
      <c r="AB257" s="6"/>
      <c r="AC257" s="187"/>
      <c r="AD257" s="6"/>
      <c r="AE257" s="187"/>
      <c r="AF257" s="187"/>
      <c r="AG257" s="187"/>
      <c r="AH257" s="187"/>
      <c r="AI257" s="1"/>
      <c r="AJ257" s="1"/>
      <c r="AK257" s="1"/>
      <c r="AL257" s="1"/>
      <c r="AN257" s="6"/>
      <c r="AO257" s="6"/>
    </row>
    <row r="258" spans="2:41" ht="22.5" x14ac:dyDescent="0.35">
      <c r="B258" s="3" t="s">
        <v>110</v>
      </c>
      <c r="C258" s="3" t="str">
        <f t="shared" si="129"/>
        <v>XT4LSIG0.72</v>
      </c>
      <c r="D258" s="181">
        <v>0.72</v>
      </c>
      <c r="E258" s="211">
        <v>0</v>
      </c>
      <c r="F258" s="211">
        <v>0</v>
      </c>
      <c r="G258" s="211">
        <v>0</v>
      </c>
      <c r="H258" s="211">
        <v>0</v>
      </c>
      <c r="I258" s="211">
        <v>1</v>
      </c>
      <c r="J258" s="193" t="str">
        <f t="shared" si="138"/>
        <v>■□</v>
      </c>
      <c r="K258" s="189" t="str">
        <f t="shared" si="139"/>
        <v>■□</v>
      </c>
      <c r="L258" s="189" t="str">
        <f t="shared" si="140"/>
        <v>■□</v>
      </c>
      <c r="M258" s="189" t="str">
        <f t="shared" si="141"/>
        <v>■□</v>
      </c>
      <c r="N258" s="194" t="str">
        <f t="shared" si="142"/>
        <v>□■</v>
      </c>
      <c r="O258" s="176" t="s">
        <v>51</v>
      </c>
      <c r="P258" s="6"/>
      <c r="Q258" s="217"/>
      <c r="R258" s="6"/>
      <c r="S258" s="187"/>
      <c r="T258" s="187"/>
      <c r="U258" s="187"/>
      <c r="V258" s="187"/>
      <c r="W258" s="1"/>
      <c r="X258" s="1"/>
      <c r="Y258" s="1"/>
      <c r="Z258" s="1"/>
      <c r="AB258" s="6"/>
      <c r="AC258" s="187"/>
      <c r="AD258" s="6"/>
      <c r="AE258" s="187"/>
      <c r="AF258" s="187"/>
      <c r="AG258" s="187"/>
      <c r="AH258" s="187"/>
      <c r="AI258" s="1"/>
      <c r="AJ258" s="1"/>
      <c r="AK258" s="1"/>
      <c r="AL258" s="1"/>
      <c r="AN258" s="6"/>
      <c r="AO258" s="6"/>
    </row>
    <row r="259" spans="2:41" ht="22.5" x14ac:dyDescent="0.35">
      <c r="B259" s="3" t="s">
        <v>110</v>
      </c>
      <c r="C259" s="3" t="str">
        <f t="shared" si="129"/>
        <v>XT4LSIG0.74</v>
      </c>
      <c r="D259" s="181">
        <v>0.74</v>
      </c>
      <c r="E259" s="211">
        <v>1</v>
      </c>
      <c r="F259" s="211">
        <v>0</v>
      </c>
      <c r="G259" s="211">
        <v>0</v>
      </c>
      <c r="H259" s="211">
        <v>0</v>
      </c>
      <c r="I259" s="211">
        <v>1</v>
      </c>
      <c r="J259" s="193" t="str">
        <f t="shared" si="138"/>
        <v>□■</v>
      </c>
      <c r="K259" s="189" t="str">
        <f t="shared" si="139"/>
        <v>■□</v>
      </c>
      <c r="L259" s="189" t="str">
        <f t="shared" si="140"/>
        <v>■□</v>
      </c>
      <c r="M259" s="189" t="str">
        <f t="shared" si="141"/>
        <v>■□</v>
      </c>
      <c r="N259" s="194" t="str">
        <f t="shared" si="142"/>
        <v>□■</v>
      </c>
      <c r="O259" s="176" t="s">
        <v>51</v>
      </c>
      <c r="P259" s="6"/>
      <c r="Q259" s="217"/>
      <c r="R259" s="6"/>
      <c r="S259" s="187"/>
      <c r="T259" s="187"/>
      <c r="U259" s="187"/>
      <c r="V259" s="187"/>
      <c r="W259" s="1"/>
      <c r="X259" s="1"/>
      <c r="Y259" s="1"/>
      <c r="Z259" s="1"/>
      <c r="AB259" s="6"/>
      <c r="AC259" s="187"/>
      <c r="AD259" s="6"/>
      <c r="AE259" s="187"/>
      <c r="AF259" s="187"/>
      <c r="AG259" s="187"/>
      <c r="AH259" s="187"/>
      <c r="AI259" s="1"/>
      <c r="AJ259" s="1"/>
      <c r="AK259" s="1"/>
      <c r="AL259" s="1"/>
      <c r="AN259" s="6"/>
      <c r="AO259" s="6"/>
    </row>
    <row r="260" spans="2:41" ht="22.5" x14ac:dyDescent="0.35">
      <c r="B260" s="3" t="s">
        <v>110</v>
      </c>
      <c r="C260" s="3" t="str">
        <f t="shared" si="129"/>
        <v>XT4LSIG0.76</v>
      </c>
      <c r="D260" s="181">
        <v>0.76</v>
      </c>
      <c r="E260" s="211">
        <v>0</v>
      </c>
      <c r="F260" s="211">
        <v>1</v>
      </c>
      <c r="G260" s="211">
        <v>0</v>
      </c>
      <c r="H260" s="211">
        <v>0</v>
      </c>
      <c r="I260" s="211">
        <v>1</v>
      </c>
      <c r="J260" s="193" t="str">
        <f t="shared" si="138"/>
        <v>■□</v>
      </c>
      <c r="K260" s="189" t="str">
        <f t="shared" si="139"/>
        <v>□■</v>
      </c>
      <c r="L260" s="189" t="str">
        <f t="shared" si="140"/>
        <v>■□</v>
      </c>
      <c r="M260" s="189" t="str">
        <f t="shared" si="141"/>
        <v>■□</v>
      </c>
      <c r="N260" s="194" t="str">
        <f t="shared" si="142"/>
        <v>□■</v>
      </c>
      <c r="O260" s="176" t="s">
        <v>51</v>
      </c>
      <c r="P260" s="6"/>
      <c r="Q260" s="217"/>
      <c r="R260" s="6"/>
      <c r="S260" s="187"/>
      <c r="T260" s="187"/>
      <c r="U260" s="187"/>
      <c r="V260" s="187"/>
      <c r="W260" s="1"/>
      <c r="X260" s="1"/>
      <c r="Y260" s="1"/>
      <c r="Z260" s="1"/>
      <c r="AB260" s="6"/>
      <c r="AC260" s="187"/>
      <c r="AD260" s="6"/>
      <c r="AE260" s="187"/>
      <c r="AF260" s="187"/>
      <c r="AG260" s="187"/>
      <c r="AH260" s="187"/>
      <c r="AI260" s="1"/>
      <c r="AJ260" s="1"/>
      <c r="AK260" s="1"/>
      <c r="AL260" s="1"/>
      <c r="AN260" s="6"/>
      <c r="AO260" s="6"/>
    </row>
    <row r="261" spans="2:41" ht="22.5" x14ac:dyDescent="0.35">
      <c r="B261" s="3" t="s">
        <v>110</v>
      </c>
      <c r="C261" s="3" t="str">
        <f t="shared" si="129"/>
        <v>XT4LSIG0.78</v>
      </c>
      <c r="D261" s="181">
        <v>0.78</v>
      </c>
      <c r="E261" s="211">
        <v>1</v>
      </c>
      <c r="F261" s="211">
        <v>1</v>
      </c>
      <c r="G261" s="211">
        <v>0</v>
      </c>
      <c r="H261" s="211">
        <v>0</v>
      </c>
      <c r="I261" s="211">
        <v>1</v>
      </c>
      <c r="J261" s="193" t="str">
        <f t="shared" si="138"/>
        <v>□■</v>
      </c>
      <c r="K261" s="189" t="str">
        <f t="shared" si="139"/>
        <v>□■</v>
      </c>
      <c r="L261" s="189" t="str">
        <f t="shared" si="140"/>
        <v>■□</v>
      </c>
      <c r="M261" s="189" t="str">
        <f t="shared" si="141"/>
        <v>■□</v>
      </c>
      <c r="N261" s="194" t="str">
        <f t="shared" si="142"/>
        <v>□■</v>
      </c>
      <c r="O261" s="176" t="s">
        <v>51</v>
      </c>
      <c r="P261" s="6"/>
      <c r="Q261" s="217"/>
      <c r="R261" s="6"/>
      <c r="S261" s="187"/>
      <c r="T261" s="187"/>
      <c r="U261" s="187"/>
      <c r="V261" s="187"/>
      <c r="W261" s="1"/>
      <c r="X261" s="1"/>
      <c r="Y261" s="1"/>
      <c r="Z261" s="1"/>
      <c r="AB261" s="6"/>
      <c r="AC261" s="187"/>
      <c r="AD261" s="6"/>
      <c r="AE261" s="187"/>
      <c r="AF261" s="187"/>
      <c r="AG261" s="187"/>
      <c r="AH261" s="187"/>
      <c r="AI261" s="1"/>
      <c r="AJ261" s="1"/>
      <c r="AK261" s="1"/>
      <c r="AL261" s="1"/>
      <c r="AN261" s="6"/>
      <c r="AO261" s="6"/>
    </row>
    <row r="262" spans="2:41" ht="22.5" x14ac:dyDescent="0.35">
      <c r="B262" s="3" t="s">
        <v>110</v>
      </c>
      <c r="C262" s="3" t="str">
        <f t="shared" si="129"/>
        <v>XT4LSIG0.8</v>
      </c>
      <c r="D262" s="181">
        <v>0.8</v>
      </c>
      <c r="E262" s="211">
        <v>0</v>
      </c>
      <c r="F262" s="211">
        <v>0</v>
      </c>
      <c r="G262" s="211">
        <v>1</v>
      </c>
      <c r="H262" s="211">
        <v>0</v>
      </c>
      <c r="I262" s="211">
        <v>1</v>
      </c>
      <c r="J262" s="193" t="str">
        <f t="shared" si="138"/>
        <v>■□</v>
      </c>
      <c r="K262" s="189" t="str">
        <f t="shared" si="139"/>
        <v>■□</v>
      </c>
      <c r="L262" s="189" t="str">
        <f t="shared" si="140"/>
        <v>□■</v>
      </c>
      <c r="M262" s="189" t="str">
        <f t="shared" si="141"/>
        <v>■□</v>
      </c>
      <c r="N262" s="194" t="str">
        <f t="shared" si="142"/>
        <v>□■</v>
      </c>
      <c r="O262" s="176" t="s">
        <v>51</v>
      </c>
      <c r="P262" s="6"/>
      <c r="Q262" s="217"/>
      <c r="R262" s="6"/>
      <c r="S262" s="187"/>
      <c r="T262" s="187"/>
      <c r="U262" s="187"/>
      <c r="V262" s="187"/>
      <c r="W262" s="1"/>
      <c r="X262" s="1"/>
      <c r="Y262" s="1"/>
      <c r="Z262" s="1"/>
      <c r="AB262" s="6"/>
      <c r="AC262" s="187"/>
      <c r="AD262" s="6"/>
      <c r="AE262" s="187"/>
      <c r="AF262" s="187"/>
      <c r="AG262" s="187"/>
      <c r="AH262" s="187"/>
      <c r="AI262" s="1"/>
      <c r="AJ262" s="1"/>
      <c r="AK262" s="1"/>
      <c r="AL262" s="1"/>
      <c r="AN262" s="6"/>
      <c r="AO262" s="6"/>
    </row>
    <row r="263" spans="2:41" ht="22.5" x14ac:dyDescent="0.35">
      <c r="B263" s="3" t="s">
        <v>110</v>
      </c>
      <c r="C263" s="3" t="str">
        <f t="shared" si="129"/>
        <v>XT4LSIG0.82</v>
      </c>
      <c r="D263" s="181">
        <v>0.82000000000000006</v>
      </c>
      <c r="E263" s="211">
        <v>1</v>
      </c>
      <c r="F263" s="211">
        <v>0</v>
      </c>
      <c r="G263" s="211">
        <v>1</v>
      </c>
      <c r="H263" s="211">
        <v>0</v>
      </c>
      <c r="I263" s="211">
        <v>1</v>
      </c>
      <c r="J263" s="193" t="str">
        <f t="shared" si="138"/>
        <v>□■</v>
      </c>
      <c r="K263" s="189" t="str">
        <f t="shared" si="139"/>
        <v>■□</v>
      </c>
      <c r="L263" s="189" t="str">
        <f t="shared" si="140"/>
        <v>□■</v>
      </c>
      <c r="M263" s="189" t="str">
        <f t="shared" si="141"/>
        <v>■□</v>
      </c>
      <c r="N263" s="194" t="str">
        <f t="shared" si="142"/>
        <v>□■</v>
      </c>
      <c r="O263" s="176" t="s">
        <v>51</v>
      </c>
      <c r="P263" s="6"/>
      <c r="Q263" s="217"/>
      <c r="R263" s="6"/>
      <c r="S263" s="187"/>
      <c r="T263" s="187"/>
      <c r="U263" s="187"/>
      <c r="V263" s="187"/>
      <c r="W263" s="1"/>
      <c r="X263" s="1"/>
      <c r="Y263" s="1"/>
      <c r="Z263" s="1"/>
      <c r="AB263" s="6"/>
      <c r="AC263" s="187"/>
      <c r="AD263" s="6"/>
      <c r="AE263" s="187"/>
      <c r="AF263" s="187"/>
      <c r="AG263" s="187"/>
      <c r="AH263" s="187"/>
      <c r="AI263" s="1"/>
      <c r="AJ263" s="1"/>
      <c r="AK263" s="1"/>
      <c r="AL263" s="1"/>
      <c r="AN263" s="6"/>
      <c r="AO263" s="6"/>
    </row>
    <row r="264" spans="2:41" ht="22.5" x14ac:dyDescent="0.35">
      <c r="B264" s="3" t="s">
        <v>110</v>
      </c>
      <c r="C264" s="3" t="str">
        <f t="shared" si="129"/>
        <v>XT4LSIG0.84</v>
      </c>
      <c r="D264" s="181">
        <v>0.84000000000000008</v>
      </c>
      <c r="E264" s="211">
        <v>0</v>
      </c>
      <c r="F264" s="211">
        <v>1</v>
      </c>
      <c r="G264" s="211">
        <v>1</v>
      </c>
      <c r="H264" s="211">
        <v>0</v>
      </c>
      <c r="I264" s="211">
        <v>1</v>
      </c>
      <c r="J264" s="193" t="str">
        <f t="shared" si="138"/>
        <v>■□</v>
      </c>
      <c r="K264" s="189" t="str">
        <f t="shared" si="139"/>
        <v>□■</v>
      </c>
      <c r="L264" s="189" t="str">
        <f t="shared" si="140"/>
        <v>□■</v>
      </c>
      <c r="M264" s="189" t="str">
        <f t="shared" si="141"/>
        <v>■□</v>
      </c>
      <c r="N264" s="194" t="str">
        <f t="shared" si="142"/>
        <v>□■</v>
      </c>
      <c r="O264" s="176" t="s">
        <v>51</v>
      </c>
      <c r="P264" s="6"/>
      <c r="Q264" s="217"/>
      <c r="R264" s="6"/>
      <c r="S264" s="187"/>
      <c r="T264" s="187"/>
      <c r="U264" s="187"/>
      <c r="V264" s="187"/>
      <c r="W264" s="1"/>
      <c r="X264" s="1"/>
      <c r="Y264" s="1"/>
      <c r="Z264" s="1"/>
      <c r="AB264" s="6"/>
      <c r="AC264" s="187"/>
      <c r="AD264" s="6"/>
      <c r="AE264" s="187"/>
      <c r="AF264" s="187"/>
      <c r="AG264" s="187"/>
      <c r="AH264" s="187"/>
      <c r="AI264" s="1"/>
      <c r="AJ264" s="1"/>
      <c r="AK264" s="1"/>
      <c r="AL264" s="1"/>
      <c r="AN264" s="6"/>
      <c r="AO264" s="6"/>
    </row>
    <row r="265" spans="2:41" ht="22.5" x14ac:dyDescent="0.35">
      <c r="B265" s="3" t="s">
        <v>110</v>
      </c>
      <c r="C265" s="3" t="str">
        <f t="shared" si="129"/>
        <v>XT4LSIG0.86</v>
      </c>
      <c r="D265" s="181">
        <v>0.8600000000000001</v>
      </c>
      <c r="E265" s="211">
        <v>1</v>
      </c>
      <c r="F265" s="211">
        <v>1</v>
      </c>
      <c r="G265" s="211">
        <v>1</v>
      </c>
      <c r="H265" s="211">
        <v>0</v>
      </c>
      <c r="I265" s="211">
        <v>1</v>
      </c>
      <c r="J265" s="193" t="str">
        <f t="shared" si="138"/>
        <v>□■</v>
      </c>
      <c r="K265" s="189" t="str">
        <f t="shared" si="139"/>
        <v>□■</v>
      </c>
      <c r="L265" s="189" t="str">
        <f t="shared" si="140"/>
        <v>□■</v>
      </c>
      <c r="M265" s="189" t="str">
        <f t="shared" si="141"/>
        <v>■□</v>
      </c>
      <c r="N265" s="194" t="str">
        <f t="shared" si="142"/>
        <v>□■</v>
      </c>
      <c r="O265" s="176" t="s">
        <v>51</v>
      </c>
      <c r="P265" s="6"/>
      <c r="Q265" s="217"/>
      <c r="R265" s="6"/>
      <c r="S265" s="187"/>
      <c r="T265" s="187"/>
      <c r="U265" s="187"/>
      <c r="V265" s="187"/>
      <c r="W265" s="1"/>
      <c r="X265" s="1"/>
      <c r="Y265" s="1"/>
      <c r="Z265" s="1"/>
      <c r="AB265" s="6"/>
      <c r="AC265" s="187"/>
      <c r="AD265" s="6"/>
      <c r="AE265" s="187"/>
      <c r="AF265" s="187"/>
      <c r="AG265" s="187"/>
      <c r="AH265" s="187"/>
      <c r="AI265" s="1"/>
      <c r="AJ265" s="1"/>
      <c r="AK265" s="1"/>
      <c r="AL265" s="1"/>
      <c r="AN265" s="6"/>
      <c r="AO265" s="6"/>
    </row>
    <row r="266" spans="2:41" ht="22.5" x14ac:dyDescent="0.35">
      <c r="B266" s="3" t="s">
        <v>110</v>
      </c>
      <c r="C266" s="3" t="str">
        <f t="shared" si="129"/>
        <v>XT4LSIG0.88</v>
      </c>
      <c r="D266" s="181">
        <v>0.88000000000000012</v>
      </c>
      <c r="E266" s="211">
        <v>0</v>
      </c>
      <c r="F266" s="211">
        <v>0</v>
      </c>
      <c r="G266" s="211">
        <v>0</v>
      </c>
      <c r="H266" s="211">
        <v>1</v>
      </c>
      <c r="I266" s="211">
        <v>1</v>
      </c>
      <c r="J266" s="193" t="str">
        <f t="shared" si="138"/>
        <v>■□</v>
      </c>
      <c r="K266" s="189" t="str">
        <f t="shared" si="139"/>
        <v>■□</v>
      </c>
      <c r="L266" s="189" t="str">
        <f t="shared" si="140"/>
        <v>■□</v>
      </c>
      <c r="M266" s="189" t="str">
        <f t="shared" si="141"/>
        <v>□■</v>
      </c>
      <c r="N266" s="194" t="str">
        <f t="shared" si="142"/>
        <v>□■</v>
      </c>
      <c r="O266" s="176" t="s">
        <v>51</v>
      </c>
      <c r="P266" s="6"/>
      <c r="Q266" s="217"/>
      <c r="R266" s="6"/>
      <c r="S266" s="187"/>
      <c r="T266" s="187"/>
      <c r="U266" s="187"/>
      <c r="V266" s="187"/>
      <c r="W266" s="1"/>
      <c r="X266" s="1"/>
      <c r="Y266" s="1"/>
      <c r="Z266" s="1"/>
      <c r="AB266" s="6"/>
      <c r="AC266" s="187"/>
      <c r="AD266" s="6"/>
      <c r="AE266" s="187"/>
      <c r="AF266" s="187"/>
      <c r="AG266" s="187"/>
      <c r="AH266" s="187"/>
      <c r="AI266" s="1"/>
      <c r="AJ266" s="1"/>
      <c r="AK266" s="1"/>
      <c r="AL266" s="1"/>
      <c r="AN266" s="6"/>
      <c r="AO266" s="6"/>
    </row>
    <row r="267" spans="2:41" ht="22.5" x14ac:dyDescent="0.35">
      <c r="B267" s="3" t="s">
        <v>110</v>
      </c>
      <c r="C267" s="3" t="str">
        <f t="shared" si="129"/>
        <v>XT4LSIG0.9</v>
      </c>
      <c r="D267" s="181">
        <v>0.90000000000000013</v>
      </c>
      <c r="E267" s="211">
        <v>1</v>
      </c>
      <c r="F267" s="211">
        <v>0</v>
      </c>
      <c r="G267" s="211">
        <v>0</v>
      </c>
      <c r="H267" s="211">
        <v>1</v>
      </c>
      <c r="I267" s="211">
        <v>1</v>
      </c>
      <c r="J267" s="193" t="str">
        <f t="shared" si="138"/>
        <v>□■</v>
      </c>
      <c r="K267" s="189" t="str">
        <f t="shared" si="139"/>
        <v>■□</v>
      </c>
      <c r="L267" s="189" t="str">
        <f t="shared" si="140"/>
        <v>■□</v>
      </c>
      <c r="M267" s="189" t="str">
        <f t="shared" si="141"/>
        <v>□■</v>
      </c>
      <c r="N267" s="194" t="str">
        <f t="shared" si="142"/>
        <v>□■</v>
      </c>
      <c r="O267" s="176" t="s">
        <v>51</v>
      </c>
      <c r="P267" s="6"/>
      <c r="Q267" s="217"/>
      <c r="R267" s="6"/>
      <c r="S267" s="187"/>
      <c r="T267" s="187"/>
      <c r="U267" s="187"/>
      <c r="V267" s="187"/>
      <c r="W267" s="1"/>
      <c r="X267" s="1"/>
      <c r="Y267" s="1"/>
      <c r="Z267" s="1"/>
      <c r="AB267" s="6"/>
      <c r="AC267" s="187"/>
      <c r="AD267" s="6"/>
      <c r="AE267" s="187"/>
      <c r="AF267" s="187"/>
      <c r="AG267" s="187"/>
      <c r="AH267" s="187"/>
      <c r="AI267" s="1"/>
      <c r="AJ267" s="1"/>
      <c r="AK267" s="1"/>
      <c r="AL267" s="1"/>
      <c r="AN267" s="6"/>
      <c r="AO267" s="6"/>
    </row>
    <row r="268" spans="2:41" ht="22.5" x14ac:dyDescent="0.35">
      <c r="B268" s="3" t="s">
        <v>110</v>
      </c>
      <c r="C268" s="3" t="str">
        <f t="shared" si="129"/>
        <v>XT4LSIG0.92</v>
      </c>
      <c r="D268" s="181">
        <v>0.91999999999999993</v>
      </c>
      <c r="E268" s="211">
        <v>0</v>
      </c>
      <c r="F268" s="211">
        <v>1</v>
      </c>
      <c r="G268" s="211">
        <v>0</v>
      </c>
      <c r="H268" s="211">
        <v>1</v>
      </c>
      <c r="I268" s="211">
        <v>1</v>
      </c>
      <c r="J268" s="193" t="str">
        <f t="shared" si="138"/>
        <v>■□</v>
      </c>
      <c r="K268" s="189" t="str">
        <f t="shared" si="139"/>
        <v>□■</v>
      </c>
      <c r="L268" s="189" t="str">
        <f t="shared" si="140"/>
        <v>■□</v>
      </c>
      <c r="M268" s="189" t="str">
        <f t="shared" si="141"/>
        <v>□■</v>
      </c>
      <c r="N268" s="194" t="str">
        <f t="shared" si="142"/>
        <v>□■</v>
      </c>
      <c r="O268" s="176" t="s">
        <v>51</v>
      </c>
      <c r="P268" s="6"/>
      <c r="Q268" s="217"/>
      <c r="R268" s="6"/>
      <c r="S268" s="187"/>
      <c r="T268" s="187"/>
      <c r="U268" s="187"/>
      <c r="V268" s="187"/>
      <c r="W268" s="1"/>
      <c r="X268" s="1"/>
      <c r="Y268" s="1"/>
      <c r="Z268" s="1"/>
      <c r="AB268" s="6"/>
      <c r="AC268" s="187"/>
      <c r="AD268" s="6"/>
      <c r="AE268" s="187"/>
      <c r="AF268" s="187"/>
      <c r="AG268" s="187"/>
      <c r="AH268" s="187"/>
      <c r="AI268" s="1"/>
      <c r="AJ268" s="1"/>
      <c r="AK268" s="1"/>
      <c r="AL268" s="1"/>
      <c r="AN268" s="6"/>
      <c r="AO268" s="6"/>
    </row>
    <row r="269" spans="2:41" ht="22.5" x14ac:dyDescent="0.35">
      <c r="B269" s="3" t="s">
        <v>110</v>
      </c>
      <c r="C269" s="3" t="str">
        <f t="shared" si="129"/>
        <v>XT4LSIG0.94</v>
      </c>
      <c r="D269" s="181">
        <v>0.94</v>
      </c>
      <c r="E269" s="211">
        <v>1</v>
      </c>
      <c r="F269" s="211">
        <v>1</v>
      </c>
      <c r="G269" s="211">
        <v>0</v>
      </c>
      <c r="H269" s="211">
        <v>1</v>
      </c>
      <c r="I269" s="211">
        <v>1</v>
      </c>
      <c r="J269" s="193" t="str">
        <f t="shared" si="138"/>
        <v>□■</v>
      </c>
      <c r="K269" s="189" t="str">
        <f t="shared" si="139"/>
        <v>□■</v>
      </c>
      <c r="L269" s="189" t="str">
        <f t="shared" si="140"/>
        <v>■□</v>
      </c>
      <c r="M269" s="189" t="str">
        <f t="shared" si="141"/>
        <v>□■</v>
      </c>
      <c r="N269" s="194" t="str">
        <f t="shared" si="142"/>
        <v>□■</v>
      </c>
      <c r="O269" s="176" t="s">
        <v>51</v>
      </c>
      <c r="P269" s="6"/>
      <c r="Q269" s="217"/>
      <c r="R269" s="6"/>
      <c r="S269" s="187"/>
      <c r="T269" s="187"/>
      <c r="U269" s="187"/>
      <c r="V269" s="187"/>
      <c r="W269" s="1"/>
      <c r="X269" s="1"/>
      <c r="Y269" s="1"/>
      <c r="Z269" s="1"/>
      <c r="AB269" s="6"/>
      <c r="AC269" s="187"/>
      <c r="AD269" s="6"/>
      <c r="AE269" s="187"/>
      <c r="AF269" s="187"/>
      <c r="AG269" s="187"/>
      <c r="AH269" s="187"/>
      <c r="AI269" s="1"/>
      <c r="AJ269" s="1"/>
      <c r="AK269" s="1"/>
      <c r="AL269" s="1"/>
      <c r="AN269" s="6"/>
      <c r="AO269" s="6"/>
    </row>
    <row r="270" spans="2:41" ht="22.5" x14ac:dyDescent="0.35">
      <c r="B270" s="3" t="s">
        <v>110</v>
      </c>
      <c r="C270" s="3" t="str">
        <f t="shared" si="129"/>
        <v>XT4LSIG0.96</v>
      </c>
      <c r="D270" s="181">
        <v>0.96</v>
      </c>
      <c r="E270" s="211">
        <v>0</v>
      </c>
      <c r="F270" s="211">
        <v>0</v>
      </c>
      <c r="G270" s="211">
        <v>1</v>
      </c>
      <c r="H270" s="211">
        <v>1</v>
      </c>
      <c r="I270" s="211">
        <v>1</v>
      </c>
      <c r="J270" s="193" t="str">
        <f t="shared" si="138"/>
        <v>■□</v>
      </c>
      <c r="K270" s="189" t="str">
        <f t="shared" si="139"/>
        <v>■□</v>
      </c>
      <c r="L270" s="189" t="str">
        <f t="shared" si="140"/>
        <v>□■</v>
      </c>
      <c r="M270" s="189" t="str">
        <f t="shared" si="141"/>
        <v>□■</v>
      </c>
      <c r="N270" s="194" t="str">
        <f t="shared" si="142"/>
        <v>□■</v>
      </c>
      <c r="O270" s="176" t="s">
        <v>51</v>
      </c>
      <c r="P270" s="6"/>
      <c r="Q270" s="217"/>
      <c r="R270" s="6"/>
      <c r="S270" s="187"/>
      <c r="T270" s="187"/>
      <c r="U270" s="187"/>
      <c r="V270" s="187"/>
      <c r="W270" s="1"/>
      <c r="X270" s="1"/>
      <c r="Y270" s="1"/>
      <c r="Z270" s="1"/>
      <c r="AB270" s="6"/>
      <c r="AC270" s="187"/>
      <c r="AD270" s="6"/>
      <c r="AE270" s="187"/>
      <c r="AF270" s="187"/>
      <c r="AG270" s="187"/>
      <c r="AH270" s="187"/>
      <c r="AI270" s="1"/>
      <c r="AJ270" s="1"/>
      <c r="AK270" s="1"/>
      <c r="AL270" s="1"/>
      <c r="AN270" s="6"/>
      <c r="AO270" s="6"/>
    </row>
    <row r="271" spans="2:41" ht="22.5" x14ac:dyDescent="0.35">
      <c r="B271" s="3" t="s">
        <v>110</v>
      </c>
      <c r="C271" s="3" t="str">
        <f t="shared" si="129"/>
        <v>XT4LSIG0.98</v>
      </c>
      <c r="D271" s="181">
        <v>0.98</v>
      </c>
      <c r="E271" s="211">
        <v>1</v>
      </c>
      <c r="F271" s="211">
        <v>0</v>
      </c>
      <c r="G271" s="211">
        <v>1</v>
      </c>
      <c r="H271" s="211">
        <v>1</v>
      </c>
      <c r="I271" s="211">
        <v>1</v>
      </c>
      <c r="J271" s="193" t="str">
        <f t="shared" si="138"/>
        <v>□■</v>
      </c>
      <c r="K271" s="189" t="str">
        <f t="shared" si="139"/>
        <v>■□</v>
      </c>
      <c r="L271" s="189" t="str">
        <f t="shared" si="140"/>
        <v>□■</v>
      </c>
      <c r="M271" s="189" t="str">
        <f t="shared" si="141"/>
        <v>□■</v>
      </c>
      <c r="N271" s="194" t="str">
        <f t="shared" si="142"/>
        <v>□■</v>
      </c>
      <c r="O271" s="176" t="s">
        <v>51</v>
      </c>
      <c r="P271" s="6"/>
      <c r="Q271" s="217"/>
      <c r="R271" s="6"/>
      <c r="S271" s="187"/>
      <c r="T271" s="187"/>
      <c r="U271" s="187"/>
      <c r="V271" s="187"/>
      <c r="W271" s="1"/>
      <c r="X271" s="1"/>
      <c r="Y271" s="1"/>
      <c r="Z271" s="1"/>
      <c r="AB271" s="6"/>
      <c r="AC271" s="187"/>
      <c r="AD271" s="6"/>
      <c r="AE271" s="187"/>
      <c r="AF271" s="187"/>
      <c r="AG271" s="187"/>
      <c r="AH271" s="187"/>
      <c r="AI271" s="1"/>
      <c r="AJ271" s="1"/>
      <c r="AK271" s="1"/>
      <c r="AL271" s="1"/>
      <c r="AN271" s="6"/>
      <c r="AO271" s="6"/>
    </row>
    <row r="272" spans="2:41" ht="23" thickBot="1" x14ac:dyDescent="0.4">
      <c r="B272" s="3" t="s">
        <v>110</v>
      </c>
      <c r="C272" s="3" t="str">
        <f t="shared" si="129"/>
        <v>XT4LSIG1</v>
      </c>
      <c r="D272" s="182">
        <v>1</v>
      </c>
      <c r="E272" s="212" t="s">
        <v>36</v>
      </c>
      <c r="F272" s="212">
        <v>1</v>
      </c>
      <c r="G272" s="212">
        <v>1</v>
      </c>
      <c r="H272" s="212">
        <v>1</v>
      </c>
      <c r="I272" s="212">
        <v>1</v>
      </c>
      <c r="J272" s="214" t="str">
        <f t="shared" si="138"/>
        <v>□□</v>
      </c>
      <c r="K272" s="215" t="str">
        <f t="shared" si="139"/>
        <v>□■</v>
      </c>
      <c r="L272" s="215" t="str">
        <f t="shared" si="140"/>
        <v>□■</v>
      </c>
      <c r="M272" s="215" t="str">
        <f t="shared" si="141"/>
        <v>□■</v>
      </c>
      <c r="N272" s="216" t="str">
        <f t="shared" si="142"/>
        <v>□■</v>
      </c>
      <c r="O272" s="176" t="s">
        <v>51</v>
      </c>
      <c r="P272" s="6"/>
      <c r="Q272" s="217"/>
      <c r="R272" s="6"/>
      <c r="S272" s="187"/>
      <c r="T272" s="187"/>
      <c r="U272" s="187"/>
      <c r="V272" s="187"/>
      <c r="W272" s="1"/>
      <c r="X272" s="1"/>
      <c r="Y272" s="1"/>
      <c r="Z272" s="1"/>
      <c r="AB272" s="6"/>
      <c r="AC272" s="187"/>
      <c r="AD272" s="6"/>
      <c r="AE272" s="187"/>
      <c r="AF272" s="187"/>
      <c r="AG272" s="187"/>
      <c r="AH272" s="187"/>
      <c r="AI272" s="1"/>
      <c r="AJ272" s="1"/>
      <c r="AK272" s="1"/>
      <c r="AL272" s="1"/>
      <c r="AN272" s="6"/>
      <c r="AO272" s="6"/>
    </row>
    <row r="273" spans="2:41" ht="22.5" x14ac:dyDescent="0.35">
      <c r="B273" s="3" t="s">
        <v>111</v>
      </c>
      <c r="C273" s="3" t="str">
        <f t="shared" si="129"/>
        <v>XT5LSIG0.4</v>
      </c>
      <c r="D273" s="180">
        <v>0.4</v>
      </c>
      <c r="E273" s="210">
        <v>0</v>
      </c>
      <c r="F273" s="210">
        <v>0</v>
      </c>
      <c r="G273" s="210">
        <v>0</v>
      </c>
      <c r="H273" s="210">
        <v>0</v>
      </c>
      <c r="I273" s="210">
        <v>0</v>
      </c>
      <c r="J273" s="190" t="str">
        <f>IF(E273=0,"■□",IF(E273=1,"□■","□□"))</f>
        <v>■□</v>
      </c>
      <c r="K273" s="191" t="str">
        <f t="shared" si="139"/>
        <v>■□</v>
      </c>
      <c r="L273" s="191" t="str">
        <f t="shared" si="140"/>
        <v>■□</v>
      </c>
      <c r="M273" s="191" t="str">
        <f t="shared" si="141"/>
        <v>■□</v>
      </c>
      <c r="N273" s="192" t="str">
        <f t="shared" si="142"/>
        <v>■□</v>
      </c>
      <c r="O273" s="176" t="s">
        <v>51</v>
      </c>
      <c r="P273" s="6"/>
      <c r="Q273" s="217"/>
      <c r="R273" s="6"/>
      <c r="S273" s="187"/>
      <c r="T273" s="187"/>
      <c r="U273" s="187"/>
      <c r="V273" s="187"/>
      <c r="W273" s="1"/>
      <c r="X273" s="1"/>
      <c r="Y273" s="1"/>
      <c r="Z273" s="1"/>
      <c r="AB273" s="6"/>
      <c r="AC273" s="187"/>
      <c r="AD273" s="6"/>
      <c r="AE273" s="187"/>
      <c r="AF273" s="187"/>
      <c r="AG273" s="187"/>
      <c r="AH273" s="187"/>
      <c r="AI273" s="1"/>
      <c r="AJ273" s="1"/>
      <c r="AK273" s="1"/>
      <c r="AL273" s="1"/>
      <c r="AN273" s="6"/>
      <c r="AO273" s="6"/>
    </row>
    <row r="274" spans="2:41" ht="22.5" x14ac:dyDescent="0.35">
      <c r="B274" s="3" t="s">
        <v>111</v>
      </c>
      <c r="C274" s="3" t="str">
        <f t="shared" si="129"/>
        <v>XT5LSIG0.42</v>
      </c>
      <c r="D274" s="181">
        <v>0.42000000000000004</v>
      </c>
      <c r="E274" s="211">
        <v>1</v>
      </c>
      <c r="F274" s="211">
        <v>0</v>
      </c>
      <c r="G274" s="211">
        <v>0</v>
      </c>
      <c r="H274" s="211">
        <v>0</v>
      </c>
      <c r="I274" s="211">
        <v>0</v>
      </c>
      <c r="J274" s="193" t="str">
        <f t="shared" ref="J274:J303" si="143">IF(E274=0,"■□",IF(E274=1,"□■","□□"))</f>
        <v>□■</v>
      </c>
      <c r="K274" s="189" t="str">
        <f t="shared" si="139"/>
        <v>■□</v>
      </c>
      <c r="L274" s="189" t="str">
        <f t="shared" si="140"/>
        <v>■□</v>
      </c>
      <c r="M274" s="189" t="str">
        <f t="shared" si="141"/>
        <v>■□</v>
      </c>
      <c r="N274" s="194" t="str">
        <f t="shared" si="142"/>
        <v>■□</v>
      </c>
      <c r="O274" s="176" t="s">
        <v>51</v>
      </c>
      <c r="P274" s="6"/>
      <c r="Q274" s="217"/>
      <c r="R274" s="6"/>
      <c r="S274" s="187"/>
      <c r="T274" s="187"/>
      <c r="U274" s="187"/>
      <c r="V274" s="187"/>
      <c r="W274" s="1"/>
      <c r="X274" s="1"/>
      <c r="Y274" s="1"/>
      <c r="Z274" s="1"/>
      <c r="AB274" s="6"/>
      <c r="AC274" s="187"/>
      <c r="AD274" s="6"/>
      <c r="AE274" s="187"/>
      <c r="AF274" s="187"/>
      <c r="AG274" s="187"/>
      <c r="AH274" s="187"/>
      <c r="AI274" s="1"/>
      <c r="AJ274" s="1"/>
      <c r="AK274" s="1"/>
      <c r="AL274" s="1"/>
      <c r="AN274" s="6"/>
      <c r="AO274" s="6"/>
    </row>
    <row r="275" spans="2:41" ht="22.5" x14ac:dyDescent="0.35">
      <c r="B275" s="3" t="s">
        <v>111</v>
      </c>
      <c r="C275" s="3" t="str">
        <f t="shared" si="129"/>
        <v>XT5LSIG0.44</v>
      </c>
      <c r="D275" s="181">
        <v>0.44</v>
      </c>
      <c r="E275" s="211">
        <v>0</v>
      </c>
      <c r="F275" s="211">
        <v>1</v>
      </c>
      <c r="G275" s="211">
        <v>0</v>
      </c>
      <c r="H275" s="211">
        <v>0</v>
      </c>
      <c r="I275" s="211">
        <v>0</v>
      </c>
      <c r="J275" s="193" t="str">
        <f t="shared" si="143"/>
        <v>■□</v>
      </c>
      <c r="K275" s="189" t="str">
        <f t="shared" si="139"/>
        <v>□■</v>
      </c>
      <c r="L275" s="189" t="str">
        <f t="shared" si="140"/>
        <v>■□</v>
      </c>
      <c r="M275" s="189" t="str">
        <f t="shared" si="141"/>
        <v>■□</v>
      </c>
      <c r="N275" s="194" t="str">
        <f t="shared" si="142"/>
        <v>■□</v>
      </c>
      <c r="O275" s="176" t="s">
        <v>51</v>
      </c>
      <c r="P275" s="6"/>
      <c r="Q275" s="217"/>
      <c r="R275" s="6"/>
      <c r="S275" s="187"/>
      <c r="T275" s="187"/>
      <c r="U275" s="187"/>
      <c r="V275" s="187"/>
      <c r="W275" s="1"/>
      <c r="X275" s="1"/>
      <c r="Y275" s="1"/>
      <c r="Z275" s="1"/>
      <c r="AB275" s="6"/>
      <c r="AC275" s="187"/>
      <c r="AD275" s="6"/>
      <c r="AE275" s="187"/>
      <c r="AF275" s="187"/>
      <c r="AG275" s="187"/>
      <c r="AH275" s="187"/>
      <c r="AI275" s="1"/>
      <c r="AJ275" s="1"/>
      <c r="AK275" s="1"/>
      <c r="AL275" s="1"/>
      <c r="AN275" s="6"/>
      <c r="AO275" s="6"/>
    </row>
    <row r="276" spans="2:41" ht="22.5" x14ac:dyDescent="0.35">
      <c r="B276" s="3" t="s">
        <v>111</v>
      </c>
      <c r="C276" s="3" t="str">
        <f t="shared" si="129"/>
        <v>XT5LSIG0.46</v>
      </c>
      <c r="D276" s="181">
        <v>0.46</v>
      </c>
      <c r="E276" s="211">
        <v>1</v>
      </c>
      <c r="F276" s="211">
        <v>1</v>
      </c>
      <c r="G276" s="211">
        <v>0</v>
      </c>
      <c r="H276" s="211">
        <v>0</v>
      </c>
      <c r="I276" s="211">
        <v>0</v>
      </c>
      <c r="J276" s="193" t="str">
        <f t="shared" si="143"/>
        <v>□■</v>
      </c>
      <c r="K276" s="189" t="str">
        <f t="shared" si="139"/>
        <v>□■</v>
      </c>
      <c r="L276" s="189" t="str">
        <f t="shared" si="140"/>
        <v>■□</v>
      </c>
      <c r="M276" s="189" t="str">
        <f t="shared" si="141"/>
        <v>■□</v>
      </c>
      <c r="N276" s="194" t="str">
        <f t="shared" si="142"/>
        <v>■□</v>
      </c>
      <c r="O276" s="176" t="s">
        <v>51</v>
      </c>
      <c r="P276" s="6"/>
      <c r="Q276" s="217"/>
      <c r="R276" s="6"/>
      <c r="S276" s="187"/>
      <c r="T276" s="187"/>
      <c r="U276" s="187"/>
      <c r="V276" s="187"/>
      <c r="W276" s="1"/>
      <c r="X276" s="1"/>
      <c r="Y276" s="1"/>
      <c r="Z276" s="1"/>
      <c r="AB276" s="6"/>
      <c r="AC276" s="187"/>
      <c r="AD276" s="6"/>
      <c r="AE276" s="187"/>
      <c r="AF276" s="187"/>
      <c r="AG276" s="187"/>
      <c r="AH276" s="187"/>
      <c r="AI276" s="1"/>
      <c r="AJ276" s="1"/>
      <c r="AK276" s="1"/>
      <c r="AL276" s="1"/>
      <c r="AN276" s="6"/>
      <c r="AO276" s="6"/>
    </row>
    <row r="277" spans="2:41" ht="22.5" x14ac:dyDescent="0.35">
      <c r="B277" s="3" t="s">
        <v>111</v>
      </c>
      <c r="C277" s="3" t="str">
        <f t="shared" si="129"/>
        <v>XT5LSIG0.48</v>
      </c>
      <c r="D277" s="181">
        <v>0.48000000000000004</v>
      </c>
      <c r="E277" s="211">
        <v>0</v>
      </c>
      <c r="F277" s="211">
        <v>0</v>
      </c>
      <c r="G277" s="211">
        <v>1</v>
      </c>
      <c r="H277" s="211">
        <v>0</v>
      </c>
      <c r="I277" s="211">
        <v>0</v>
      </c>
      <c r="J277" s="193" t="str">
        <f t="shared" si="143"/>
        <v>■□</v>
      </c>
      <c r="K277" s="189" t="str">
        <f t="shared" si="139"/>
        <v>■□</v>
      </c>
      <c r="L277" s="189" t="str">
        <f t="shared" si="140"/>
        <v>□■</v>
      </c>
      <c r="M277" s="189" t="str">
        <f t="shared" si="141"/>
        <v>■□</v>
      </c>
      <c r="N277" s="194" t="str">
        <f t="shared" si="142"/>
        <v>■□</v>
      </c>
      <c r="O277" s="176" t="s">
        <v>51</v>
      </c>
      <c r="P277" s="6"/>
      <c r="Q277" s="217"/>
      <c r="R277" s="6"/>
      <c r="S277" s="187"/>
      <c r="T277" s="187"/>
      <c r="U277" s="187"/>
      <c r="V277" s="187"/>
      <c r="W277" s="1"/>
      <c r="X277" s="1"/>
      <c r="Y277" s="1"/>
      <c r="Z277" s="1"/>
      <c r="AB277" s="6"/>
      <c r="AC277" s="187"/>
      <c r="AD277" s="6"/>
      <c r="AE277" s="187"/>
      <c r="AF277" s="187"/>
      <c r="AG277" s="187"/>
      <c r="AH277" s="187"/>
      <c r="AI277" s="1"/>
      <c r="AJ277" s="1"/>
      <c r="AK277" s="1"/>
      <c r="AL277" s="1"/>
      <c r="AN277" s="6"/>
      <c r="AO277" s="6"/>
    </row>
    <row r="278" spans="2:41" ht="22.5" x14ac:dyDescent="0.35">
      <c r="B278" s="3" t="s">
        <v>111</v>
      </c>
      <c r="C278" s="3" t="str">
        <f t="shared" si="129"/>
        <v>XT5LSIG0.5</v>
      </c>
      <c r="D278" s="181">
        <v>0.5</v>
      </c>
      <c r="E278" s="211">
        <v>1</v>
      </c>
      <c r="F278" s="211">
        <v>0</v>
      </c>
      <c r="G278" s="211">
        <v>1</v>
      </c>
      <c r="H278" s="211">
        <v>0</v>
      </c>
      <c r="I278" s="211">
        <v>0</v>
      </c>
      <c r="J278" s="193" t="str">
        <f t="shared" si="143"/>
        <v>□■</v>
      </c>
      <c r="K278" s="189" t="str">
        <f t="shared" si="139"/>
        <v>■□</v>
      </c>
      <c r="L278" s="189" t="str">
        <f t="shared" si="140"/>
        <v>□■</v>
      </c>
      <c r="M278" s="189" t="str">
        <f t="shared" si="141"/>
        <v>■□</v>
      </c>
      <c r="N278" s="194" t="str">
        <f t="shared" si="142"/>
        <v>■□</v>
      </c>
      <c r="O278" s="176" t="s">
        <v>51</v>
      </c>
      <c r="P278" s="6"/>
      <c r="Q278" s="217"/>
      <c r="R278" s="6"/>
      <c r="S278" s="187"/>
      <c r="T278" s="187"/>
      <c r="U278" s="187"/>
      <c r="V278" s="187"/>
      <c r="W278" s="1"/>
      <c r="X278" s="1"/>
      <c r="Y278" s="1"/>
      <c r="Z278" s="1"/>
      <c r="AB278" s="6"/>
      <c r="AC278" s="187"/>
      <c r="AD278" s="6"/>
      <c r="AE278" s="187"/>
      <c r="AF278" s="187"/>
      <c r="AG278" s="187"/>
      <c r="AH278" s="187"/>
      <c r="AI278" s="1"/>
      <c r="AJ278" s="1"/>
      <c r="AK278" s="1"/>
      <c r="AL278" s="1"/>
      <c r="AN278" s="6"/>
      <c r="AO278" s="6"/>
    </row>
    <row r="279" spans="2:41" ht="22.5" x14ac:dyDescent="0.35">
      <c r="B279" s="3" t="s">
        <v>111</v>
      </c>
      <c r="C279" s="3" t="str">
        <f t="shared" si="129"/>
        <v>XT5LSIG0.52</v>
      </c>
      <c r="D279" s="181">
        <v>0.52</v>
      </c>
      <c r="E279" s="211">
        <v>0</v>
      </c>
      <c r="F279" s="211">
        <v>1</v>
      </c>
      <c r="G279" s="211">
        <v>1</v>
      </c>
      <c r="H279" s="211">
        <v>0</v>
      </c>
      <c r="I279" s="211">
        <v>0</v>
      </c>
      <c r="J279" s="193" t="str">
        <f t="shared" si="143"/>
        <v>■□</v>
      </c>
      <c r="K279" s="189" t="str">
        <f t="shared" si="139"/>
        <v>□■</v>
      </c>
      <c r="L279" s="189" t="str">
        <f t="shared" si="140"/>
        <v>□■</v>
      </c>
      <c r="M279" s="189" t="str">
        <f t="shared" si="141"/>
        <v>■□</v>
      </c>
      <c r="N279" s="194" t="str">
        <f t="shared" si="142"/>
        <v>■□</v>
      </c>
      <c r="O279" s="176" t="s">
        <v>51</v>
      </c>
      <c r="P279" s="6"/>
      <c r="Q279" s="217"/>
      <c r="R279" s="6"/>
      <c r="S279" s="187"/>
      <c r="T279" s="187"/>
      <c r="U279" s="187"/>
      <c r="V279" s="187"/>
      <c r="W279" s="1"/>
      <c r="X279" s="1"/>
      <c r="Y279" s="1"/>
      <c r="Z279" s="1"/>
      <c r="AB279" s="6"/>
      <c r="AC279" s="187"/>
      <c r="AD279" s="6"/>
      <c r="AE279" s="187"/>
      <c r="AF279" s="187"/>
      <c r="AG279" s="187"/>
      <c r="AH279" s="187"/>
      <c r="AI279" s="1"/>
      <c r="AJ279" s="1"/>
      <c r="AK279" s="1"/>
      <c r="AL279" s="1"/>
      <c r="AN279" s="6"/>
      <c r="AO279" s="6"/>
    </row>
    <row r="280" spans="2:41" ht="22.5" x14ac:dyDescent="0.35">
      <c r="B280" s="3" t="s">
        <v>111</v>
      </c>
      <c r="C280" s="3" t="str">
        <f t="shared" si="129"/>
        <v>XT5LSIG0.54</v>
      </c>
      <c r="D280" s="181">
        <v>0.54</v>
      </c>
      <c r="E280" s="211">
        <v>1</v>
      </c>
      <c r="F280" s="211">
        <v>1</v>
      </c>
      <c r="G280" s="211">
        <v>1</v>
      </c>
      <c r="H280" s="211">
        <v>0</v>
      </c>
      <c r="I280" s="211">
        <v>0</v>
      </c>
      <c r="J280" s="193" t="str">
        <f t="shared" si="143"/>
        <v>□■</v>
      </c>
      <c r="K280" s="189" t="str">
        <f t="shared" si="139"/>
        <v>□■</v>
      </c>
      <c r="L280" s="189" t="str">
        <f t="shared" si="140"/>
        <v>□■</v>
      </c>
      <c r="M280" s="189" t="str">
        <f t="shared" si="141"/>
        <v>■□</v>
      </c>
      <c r="N280" s="194" t="str">
        <f t="shared" si="142"/>
        <v>■□</v>
      </c>
      <c r="O280" s="176" t="s">
        <v>51</v>
      </c>
      <c r="P280" s="6"/>
      <c r="Q280" s="217"/>
      <c r="R280" s="6"/>
      <c r="S280" s="187"/>
      <c r="T280" s="187"/>
      <c r="U280" s="187"/>
      <c r="V280" s="187"/>
      <c r="W280" s="1"/>
      <c r="X280" s="1"/>
      <c r="Y280" s="1"/>
      <c r="Z280" s="1"/>
      <c r="AB280" s="6"/>
      <c r="AC280" s="187"/>
      <c r="AD280" s="6"/>
      <c r="AE280" s="187"/>
      <c r="AF280" s="187"/>
      <c r="AG280" s="187"/>
      <c r="AH280" s="187"/>
      <c r="AI280" s="1"/>
      <c r="AJ280" s="1"/>
      <c r="AK280" s="1"/>
      <c r="AL280" s="1"/>
      <c r="AN280" s="6"/>
      <c r="AO280" s="6"/>
    </row>
    <row r="281" spans="2:41" ht="22.5" x14ac:dyDescent="0.35">
      <c r="B281" s="3" t="s">
        <v>111</v>
      </c>
      <c r="C281" s="3" t="str">
        <f t="shared" si="129"/>
        <v>XT5LSIG0.56</v>
      </c>
      <c r="D281" s="181">
        <v>0.56000000000000005</v>
      </c>
      <c r="E281" s="211">
        <v>0</v>
      </c>
      <c r="F281" s="211">
        <v>0</v>
      </c>
      <c r="G281" s="211">
        <v>0</v>
      </c>
      <c r="H281" s="211">
        <v>1</v>
      </c>
      <c r="I281" s="211">
        <v>0</v>
      </c>
      <c r="J281" s="193" t="str">
        <f t="shared" si="143"/>
        <v>■□</v>
      </c>
      <c r="K281" s="189" t="str">
        <f t="shared" si="139"/>
        <v>■□</v>
      </c>
      <c r="L281" s="189" t="str">
        <f t="shared" si="140"/>
        <v>■□</v>
      </c>
      <c r="M281" s="189" t="str">
        <f t="shared" si="141"/>
        <v>□■</v>
      </c>
      <c r="N281" s="194" t="str">
        <f t="shared" si="142"/>
        <v>■□</v>
      </c>
      <c r="O281" s="176" t="s">
        <v>51</v>
      </c>
      <c r="P281" s="6"/>
      <c r="Q281" s="217"/>
      <c r="R281" s="6"/>
      <c r="S281" s="187"/>
      <c r="T281" s="187"/>
      <c r="U281" s="187"/>
      <c r="V281" s="187"/>
      <c r="W281" s="1"/>
      <c r="X281" s="1"/>
      <c r="Y281" s="1"/>
      <c r="Z281" s="1"/>
      <c r="AB281" s="6"/>
      <c r="AC281" s="187"/>
      <c r="AD281" s="6"/>
      <c r="AE281" s="187"/>
      <c r="AF281" s="187"/>
      <c r="AG281" s="187"/>
      <c r="AH281" s="187"/>
      <c r="AI281" s="1"/>
      <c r="AJ281" s="1"/>
      <c r="AK281" s="1"/>
      <c r="AL281" s="1"/>
      <c r="AN281" s="6"/>
      <c r="AO281" s="6"/>
    </row>
    <row r="282" spans="2:41" ht="22.5" x14ac:dyDescent="0.35">
      <c r="B282" s="3" t="s">
        <v>111</v>
      </c>
      <c r="C282" s="3" t="str">
        <f t="shared" si="129"/>
        <v>XT5LSIG0.58</v>
      </c>
      <c r="D282" s="181">
        <v>0.58000000000000007</v>
      </c>
      <c r="E282" s="211">
        <v>1</v>
      </c>
      <c r="F282" s="211">
        <v>0</v>
      </c>
      <c r="G282" s="211">
        <v>0</v>
      </c>
      <c r="H282" s="211">
        <v>1</v>
      </c>
      <c r="I282" s="211">
        <v>0</v>
      </c>
      <c r="J282" s="193" t="str">
        <f t="shared" si="143"/>
        <v>□■</v>
      </c>
      <c r="K282" s="189" t="str">
        <f t="shared" si="139"/>
        <v>■□</v>
      </c>
      <c r="L282" s="189" t="str">
        <f t="shared" si="140"/>
        <v>■□</v>
      </c>
      <c r="M282" s="189" t="str">
        <f t="shared" si="141"/>
        <v>□■</v>
      </c>
      <c r="N282" s="194" t="str">
        <f t="shared" si="142"/>
        <v>■□</v>
      </c>
      <c r="O282" s="176" t="s">
        <v>51</v>
      </c>
      <c r="P282" s="6"/>
      <c r="Q282" s="217"/>
      <c r="R282" s="6"/>
      <c r="S282" s="187"/>
      <c r="T282" s="187"/>
      <c r="U282" s="187"/>
      <c r="V282" s="187"/>
      <c r="W282" s="1"/>
      <c r="X282" s="1"/>
      <c r="Y282" s="1"/>
      <c r="Z282" s="1"/>
      <c r="AB282" s="6"/>
      <c r="AC282" s="187"/>
      <c r="AD282" s="6"/>
      <c r="AE282" s="187"/>
      <c r="AF282" s="187"/>
      <c r="AG282" s="187"/>
      <c r="AH282" s="187"/>
      <c r="AI282" s="1"/>
      <c r="AJ282" s="1"/>
      <c r="AK282" s="1"/>
      <c r="AL282" s="1"/>
      <c r="AN282" s="6"/>
      <c r="AO282" s="6"/>
    </row>
    <row r="283" spans="2:41" ht="22.5" x14ac:dyDescent="0.35">
      <c r="B283" s="3" t="s">
        <v>111</v>
      </c>
      <c r="C283" s="3" t="str">
        <f t="shared" si="129"/>
        <v>XT5LSIG0.6</v>
      </c>
      <c r="D283" s="181">
        <v>0.6</v>
      </c>
      <c r="E283" s="211">
        <v>0</v>
      </c>
      <c r="F283" s="211">
        <v>1</v>
      </c>
      <c r="G283" s="211">
        <v>0</v>
      </c>
      <c r="H283" s="211">
        <v>1</v>
      </c>
      <c r="I283" s="211">
        <v>0</v>
      </c>
      <c r="J283" s="193" t="str">
        <f t="shared" si="143"/>
        <v>■□</v>
      </c>
      <c r="K283" s="189" t="str">
        <f t="shared" si="139"/>
        <v>□■</v>
      </c>
      <c r="L283" s="189" t="str">
        <f t="shared" si="140"/>
        <v>■□</v>
      </c>
      <c r="M283" s="189" t="str">
        <f t="shared" si="141"/>
        <v>□■</v>
      </c>
      <c r="N283" s="194" t="str">
        <f t="shared" si="142"/>
        <v>■□</v>
      </c>
      <c r="O283" s="176" t="s">
        <v>51</v>
      </c>
      <c r="P283" s="6"/>
      <c r="Q283" s="217"/>
      <c r="R283" s="6"/>
      <c r="S283" s="187"/>
      <c r="T283" s="187"/>
      <c r="U283" s="187"/>
      <c r="V283" s="187"/>
      <c r="W283" s="1"/>
      <c r="X283" s="1"/>
      <c r="Y283" s="1"/>
      <c r="Z283" s="1"/>
      <c r="AB283" s="6"/>
      <c r="AC283" s="187"/>
      <c r="AD283" s="6"/>
      <c r="AE283" s="187"/>
      <c r="AF283" s="187"/>
      <c r="AG283" s="187"/>
      <c r="AH283" s="187"/>
      <c r="AI283" s="1"/>
      <c r="AJ283" s="1"/>
      <c r="AK283" s="1"/>
      <c r="AL283" s="1"/>
      <c r="AN283" s="6"/>
      <c r="AO283" s="6"/>
    </row>
    <row r="284" spans="2:41" ht="22.5" x14ac:dyDescent="0.35">
      <c r="B284" s="3" t="s">
        <v>111</v>
      </c>
      <c r="C284" s="3" t="str">
        <f t="shared" si="129"/>
        <v>XT5LSIG0.62</v>
      </c>
      <c r="D284" s="181">
        <v>0.62</v>
      </c>
      <c r="E284" s="211">
        <v>1</v>
      </c>
      <c r="F284" s="211">
        <v>1</v>
      </c>
      <c r="G284" s="211">
        <v>0</v>
      </c>
      <c r="H284" s="211">
        <v>1</v>
      </c>
      <c r="I284" s="211">
        <v>0</v>
      </c>
      <c r="J284" s="193" t="str">
        <f t="shared" si="143"/>
        <v>□■</v>
      </c>
      <c r="K284" s="189" t="str">
        <f t="shared" si="139"/>
        <v>□■</v>
      </c>
      <c r="L284" s="189" t="str">
        <f t="shared" si="140"/>
        <v>■□</v>
      </c>
      <c r="M284" s="189" t="str">
        <f t="shared" si="141"/>
        <v>□■</v>
      </c>
      <c r="N284" s="194" t="str">
        <f t="shared" si="142"/>
        <v>■□</v>
      </c>
      <c r="O284" s="176" t="s">
        <v>51</v>
      </c>
      <c r="P284" s="6"/>
      <c r="Q284" s="217"/>
      <c r="R284" s="6"/>
      <c r="S284" s="187"/>
      <c r="T284" s="187"/>
      <c r="U284" s="187"/>
      <c r="V284" s="187"/>
      <c r="W284" s="1"/>
      <c r="X284" s="1"/>
      <c r="Y284" s="1"/>
      <c r="Z284" s="1"/>
      <c r="AB284" s="6"/>
      <c r="AC284" s="187"/>
      <c r="AD284" s="6"/>
      <c r="AE284" s="187"/>
      <c r="AF284" s="187"/>
      <c r="AG284" s="187"/>
      <c r="AH284" s="187"/>
      <c r="AI284" s="1"/>
      <c r="AJ284" s="1"/>
      <c r="AK284" s="1"/>
      <c r="AL284" s="1"/>
      <c r="AN284" s="6"/>
      <c r="AO284" s="6"/>
    </row>
    <row r="285" spans="2:41" ht="22.5" x14ac:dyDescent="0.35">
      <c r="B285" s="3" t="s">
        <v>111</v>
      </c>
      <c r="C285" s="3" t="str">
        <f t="shared" si="129"/>
        <v>XT5LSIG0.64</v>
      </c>
      <c r="D285" s="181">
        <v>0.64</v>
      </c>
      <c r="E285" s="211">
        <v>0</v>
      </c>
      <c r="F285" s="211">
        <v>0</v>
      </c>
      <c r="G285" s="211">
        <v>1</v>
      </c>
      <c r="H285" s="211">
        <v>1</v>
      </c>
      <c r="I285" s="211">
        <v>0</v>
      </c>
      <c r="J285" s="193" t="str">
        <f t="shared" si="143"/>
        <v>■□</v>
      </c>
      <c r="K285" s="189" t="str">
        <f t="shared" si="139"/>
        <v>■□</v>
      </c>
      <c r="L285" s="189" t="str">
        <f t="shared" si="140"/>
        <v>□■</v>
      </c>
      <c r="M285" s="189" t="str">
        <f t="shared" si="141"/>
        <v>□■</v>
      </c>
      <c r="N285" s="194" t="str">
        <f t="shared" si="142"/>
        <v>■□</v>
      </c>
      <c r="O285" s="176" t="s">
        <v>51</v>
      </c>
      <c r="P285" s="6"/>
      <c r="Q285" s="217"/>
      <c r="R285" s="6"/>
      <c r="S285" s="187"/>
      <c r="T285" s="187"/>
      <c r="U285" s="187"/>
      <c r="V285" s="187"/>
      <c r="W285" s="1"/>
      <c r="X285" s="1"/>
      <c r="Y285" s="1"/>
      <c r="Z285" s="1"/>
      <c r="AB285" s="6"/>
      <c r="AC285" s="187"/>
      <c r="AD285" s="6"/>
      <c r="AE285" s="187"/>
      <c r="AF285" s="187"/>
      <c r="AG285" s="187"/>
      <c r="AH285" s="187"/>
      <c r="AI285" s="1"/>
      <c r="AJ285" s="1"/>
      <c r="AK285" s="1"/>
      <c r="AL285" s="1"/>
      <c r="AN285" s="6"/>
      <c r="AO285" s="6"/>
    </row>
    <row r="286" spans="2:41" ht="22.5" x14ac:dyDescent="0.35">
      <c r="B286" s="3" t="s">
        <v>111</v>
      </c>
      <c r="C286" s="3" t="str">
        <f t="shared" si="129"/>
        <v>XT5LSIG0.66</v>
      </c>
      <c r="D286" s="181">
        <v>0.66</v>
      </c>
      <c r="E286" s="211">
        <v>1</v>
      </c>
      <c r="F286" s="211">
        <v>0</v>
      </c>
      <c r="G286" s="211">
        <v>1</v>
      </c>
      <c r="H286" s="211">
        <v>1</v>
      </c>
      <c r="I286" s="211">
        <v>0</v>
      </c>
      <c r="J286" s="193" t="str">
        <f t="shared" si="143"/>
        <v>□■</v>
      </c>
      <c r="K286" s="189" t="str">
        <f t="shared" si="139"/>
        <v>■□</v>
      </c>
      <c r="L286" s="189" t="str">
        <f t="shared" si="140"/>
        <v>□■</v>
      </c>
      <c r="M286" s="189" t="str">
        <f t="shared" si="141"/>
        <v>□■</v>
      </c>
      <c r="N286" s="194" t="str">
        <f t="shared" si="142"/>
        <v>■□</v>
      </c>
      <c r="O286" s="176" t="s">
        <v>51</v>
      </c>
      <c r="P286" s="6"/>
      <c r="Q286" s="217"/>
      <c r="R286" s="6"/>
      <c r="S286" s="187"/>
      <c r="T286" s="187"/>
      <c r="U286" s="187"/>
      <c r="V286" s="187"/>
      <c r="W286" s="1"/>
      <c r="X286" s="1"/>
      <c r="Y286" s="1"/>
      <c r="Z286" s="1"/>
      <c r="AB286" s="6"/>
      <c r="AC286" s="187"/>
      <c r="AD286" s="6"/>
      <c r="AE286" s="187"/>
      <c r="AF286" s="187"/>
      <c r="AG286" s="187"/>
      <c r="AH286" s="187"/>
      <c r="AI286" s="1"/>
      <c r="AJ286" s="1"/>
      <c r="AK286" s="1"/>
      <c r="AL286" s="1"/>
      <c r="AN286" s="6"/>
      <c r="AO286" s="6"/>
    </row>
    <row r="287" spans="2:41" ht="22.5" x14ac:dyDescent="0.35">
      <c r="B287" s="3" t="s">
        <v>111</v>
      </c>
      <c r="C287" s="3" t="str">
        <f t="shared" si="129"/>
        <v>XT5LSIG0.68</v>
      </c>
      <c r="D287" s="181">
        <v>0.68</v>
      </c>
      <c r="E287" s="211">
        <v>0</v>
      </c>
      <c r="F287" s="211">
        <v>1</v>
      </c>
      <c r="G287" s="211">
        <v>1</v>
      </c>
      <c r="H287" s="211">
        <v>1</v>
      </c>
      <c r="I287" s="211">
        <v>0</v>
      </c>
      <c r="J287" s="193" t="str">
        <f t="shared" si="143"/>
        <v>■□</v>
      </c>
      <c r="K287" s="189" t="str">
        <f t="shared" si="139"/>
        <v>□■</v>
      </c>
      <c r="L287" s="189" t="str">
        <f t="shared" si="140"/>
        <v>□■</v>
      </c>
      <c r="M287" s="189" t="str">
        <f t="shared" si="141"/>
        <v>□■</v>
      </c>
      <c r="N287" s="194" t="str">
        <f t="shared" si="142"/>
        <v>■□</v>
      </c>
      <c r="O287" s="176" t="s">
        <v>51</v>
      </c>
      <c r="P287" s="6"/>
      <c r="Q287" s="217"/>
      <c r="R287" s="6"/>
      <c r="S287" s="187"/>
      <c r="T287" s="187"/>
      <c r="U287" s="187"/>
      <c r="V287" s="187"/>
      <c r="W287" s="1"/>
      <c r="X287" s="1"/>
      <c r="Y287" s="1"/>
      <c r="Z287" s="1"/>
      <c r="AB287" s="6"/>
      <c r="AC287" s="187"/>
      <c r="AD287" s="6"/>
      <c r="AE287" s="187"/>
      <c r="AF287" s="187"/>
      <c r="AG287" s="187"/>
      <c r="AH287" s="187"/>
      <c r="AI287" s="1"/>
      <c r="AJ287" s="1"/>
      <c r="AK287" s="1"/>
      <c r="AL287" s="1"/>
      <c r="AN287" s="6"/>
      <c r="AO287" s="6"/>
    </row>
    <row r="288" spans="2:41" ht="22.5" x14ac:dyDescent="0.35">
      <c r="B288" s="3" t="s">
        <v>111</v>
      </c>
      <c r="C288" s="3" t="str">
        <f t="shared" si="129"/>
        <v>XT5LSIG0.7</v>
      </c>
      <c r="D288" s="181">
        <v>0.70000000000000007</v>
      </c>
      <c r="E288" s="211">
        <v>1</v>
      </c>
      <c r="F288" s="211">
        <v>1</v>
      </c>
      <c r="G288" s="211">
        <v>1</v>
      </c>
      <c r="H288" s="211">
        <v>1</v>
      </c>
      <c r="I288" s="211">
        <v>0</v>
      </c>
      <c r="J288" s="193" t="str">
        <f t="shared" si="143"/>
        <v>□■</v>
      </c>
      <c r="K288" s="189" t="str">
        <f t="shared" si="139"/>
        <v>□■</v>
      </c>
      <c r="L288" s="189" t="str">
        <f t="shared" si="140"/>
        <v>□■</v>
      </c>
      <c r="M288" s="189" t="str">
        <f t="shared" si="141"/>
        <v>□■</v>
      </c>
      <c r="N288" s="194" t="str">
        <f t="shared" si="142"/>
        <v>■□</v>
      </c>
      <c r="O288" s="176" t="s">
        <v>51</v>
      </c>
      <c r="P288" s="6"/>
      <c r="Q288" s="217"/>
      <c r="R288" s="6"/>
      <c r="S288" s="187"/>
      <c r="T288" s="187"/>
      <c r="U288" s="187"/>
      <c r="V288" s="187"/>
      <c r="W288" s="1"/>
      <c r="X288" s="1"/>
      <c r="Y288" s="1"/>
      <c r="Z288" s="1"/>
      <c r="AB288" s="6"/>
      <c r="AC288" s="187"/>
      <c r="AD288" s="6"/>
      <c r="AE288" s="187"/>
      <c r="AF288" s="187"/>
      <c r="AG288" s="187"/>
      <c r="AH288" s="187"/>
      <c r="AI288" s="1"/>
      <c r="AJ288" s="1"/>
      <c r="AK288" s="1"/>
      <c r="AL288" s="1"/>
      <c r="AN288" s="6"/>
      <c r="AO288" s="6"/>
    </row>
    <row r="289" spans="2:41" ht="22.5" x14ac:dyDescent="0.35">
      <c r="B289" s="3" t="s">
        <v>111</v>
      </c>
      <c r="C289" s="3" t="str">
        <f t="shared" si="129"/>
        <v>XT5LSIG0.72</v>
      </c>
      <c r="D289" s="181">
        <v>0.72</v>
      </c>
      <c r="E289" s="211">
        <v>0</v>
      </c>
      <c r="F289" s="211">
        <v>0</v>
      </c>
      <c r="G289" s="211">
        <v>0</v>
      </c>
      <c r="H289" s="211">
        <v>0</v>
      </c>
      <c r="I289" s="211">
        <v>1</v>
      </c>
      <c r="J289" s="193" t="str">
        <f t="shared" si="143"/>
        <v>■□</v>
      </c>
      <c r="K289" s="189" t="str">
        <f t="shared" si="139"/>
        <v>■□</v>
      </c>
      <c r="L289" s="189" t="str">
        <f t="shared" si="140"/>
        <v>■□</v>
      </c>
      <c r="M289" s="189" t="str">
        <f t="shared" si="141"/>
        <v>■□</v>
      </c>
      <c r="N289" s="194" t="str">
        <f t="shared" si="142"/>
        <v>□■</v>
      </c>
      <c r="O289" s="176" t="s">
        <v>51</v>
      </c>
      <c r="P289" s="6"/>
      <c r="Q289" s="217"/>
      <c r="R289" s="6"/>
      <c r="S289" s="187"/>
      <c r="T289" s="187"/>
      <c r="U289" s="187"/>
      <c r="V289" s="187"/>
      <c r="W289" s="1"/>
      <c r="X289" s="1"/>
      <c r="Y289" s="1"/>
      <c r="Z289" s="1"/>
      <c r="AB289" s="6"/>
      <c r="AC289" s="187"/>
      <c r="AD289" s="6"/>
      <c r="AE289" s="187"/>
      <c r="AF289" s="187"/>
      <c r="AG289" s="187"/>
      <c r="AH289" s="187"/>
      <c r="AI289" s="1"/>
      <c r="AJ289" s="1"/>
      <c r="AK289" s="1"/>
      <c r="AL289" s="1"/>
      <c r="AN289" s="6"/>
      <c r="AO289" s="6"/>
    </row>
    <row r="290" spans="2:41" ht="22.5" x14ac:dyDescent="0.35">
      <c r="B290" s="3" t="s">
        <v>111</v>
      </c>
      <c r="C290" s="3" t="str">
        <f t="shared" si="129"/>
        <v>XT5LSIG0.74</v>
      </c>
      <c r="D290" s="181">
        <v>0.74</v>
      </c>
      <c r="E290" s="211">
        <v>1</v>
      </c>
      <c r="F290" s="211">
        <v>0</v>
      </c>
      <c r="G290" s="211">
        <v>0</v>
      </c>
      <c r="H290" s="211">
        <v>0</v>
      </c>
      <c r="I290" s="211">
        <v>1</v>
      </c>
      <c r="J290" s="193" t="str">
        <f t="shared" si="143"/>
        <v>□■</v>
      </c>
      <c r="K290" s="189" t="str">
        <f t="shared" si="139"/>
        <v>■□</v>
      </c>
      <c r="L290" s="189" t="str">
        <f t="shared" si="140"/>
        <v>■□</v>
      </c>
      <c r="M290" s="189" t="str">
        <f t="shared" si="141"/>
        <v>■□</v>
      </c>
      <c r="N290" s="194" t="str">
        <f t="shared" si="142"/>
        <v>□■</v>
      </c>
      <c r="O290" s="176" t="s">
        <v>51</v>
      </c>
      <c r="P290" s="6"/>
      <c r="Q290" s="217"/>
      <c r="R290" s="6"/>
      <c r="S290" s="187"/>
      <c r="T290" s="187"/>
      <c r="U290" s="187"/>
      <c r="V290" s="187"/>
      <c r="W290" s="1"/>
      <c r="X290" s="1"/>
      <c r="Y290" s="1"/>
      <c r="Z290" s="1"/>
      <c r="AB290" s="6"/>
      <c r="AC290" s="187"/>
      <c r="AD290" s="6"/>
      <c r="AE290" s="187"/>
      <c r="AF290" s="187"/>
      <c r="AG290" s="187"/>
      <c r="AH290" s="187"/>
      <c r="AI290" s="1"/>
      <c r="AJ290" s="1"/>
      <c r="AK290" s="1"/>
      <c r="AL290" s="1"/>
      <c r="AN290" s="6"/>
      <c r="AO290" s="6"/>
    </row>
    <row r="291" spans="2:41" ht="22.5" x14ac:dyDescent="0.35">
      <c r="B291" s="3" t="s">
        <v>111</v>
      </c>
      <c r="C291" s="3" t="str">
        <f t="shared" si="129"/>
        <v>XT5LSIG0.76</v>
      </c>
      <c r="D291" s="181">
        <v>0.76</v>
      </c>
      <c r="E291" s="211">
        <v>0</v>
      </c>
      <c r="F291" s="211">
        <v>1</v>
      </c>
      <c r="G291" s="211">
        <v>0</v>
      </c>
      <c r="H291" s="211">
        <v>0</v>
      </c>
      <c r="I291" s="211">
        <v>1</v>
      </c>
      <c r="J291" s="193" t="str">
        <f t="shared" si="143"/>
        <v>■□</v>
      </c>
      <c r="K291" s="189" t="str">
        <f t="shared" si="139"/>
        <v>□■</v>
      </c>
      <c r="L291" s="189" t="str">
        <f t="shared" si="140"/>
        <v>■□</v>
      </c>
      <c r="M291" s="189" t="str">
        <f t="shared" si="141"/>
        <v>■□</v>
      </c>
      <c r="N291" s="194" t="str">
        <f t="shared" si="142"/>
        <v>□■</v>
      </c>
      <c r="O291" s="176" t="s">
        <v>51</v>
      </c>
      <c r="P291" s="6"/>
      <c r="Q291" s="217"/>
      <c r="R291" s="6"/>
      <c r="S291" s="187"/>
      <c r="T291" s="187"/>
      <c r="U291" s="187"/>
      <c r="V291" s="187"/>
      <c r="W291" s="1"/>
      <c r="X291" s="1"/>
      <c r="Y291" s="1"/>
      <c r="Z291" s="1"/>
      <c r="AB291" s="6"/>
      <c r="AC291" s="187"/>
      <c r="AD291" s="6"/>
      <c r="AE291" s="187"/>
      <c r="AF291" s="187"/>
      <c r="AG291" s="187"/>
      <c r="AH291" s="187"/>
      <c r="AI291" s="1"/>
      <c r="AJ291" s="1"/>
      <c r="AK291" s="1"/>
      <c r="AL291" s="1"/>
      <c r="AN291" s="6"/>
      <c r="AO291" s="6"/>
    </row>
    <row r="292" spans="2:41" ht="22.5" x14ac:dyDescent="0.35">
      <c r="B292" s="3" t="s">
        <v>111</v>
      </c>
      <c r="C292" s="3" t="str">
        <f t="shared" si="129"/>
        <v>XT5LSIG0.78</v>
      </c>
      <c r="D292" s="181">
        <v>0.78</v>
      </c>
      <c r="E292" s="211">
        <v>1</v>
      </c>
      <c r="F292" s="211">
        <v>1</v>
      </c>
      <c r="G292" s="211">
        <v>0</v>
      </c>
      <c r="H292" s="211">
        <v>0</v>
      </c>
      <c r="I292" s="211">
        <v>1</v>
      </c>
      <c r="J292" s="193" t="str">
        <f t="shared" si="143"/>
        <v>□■</v>
      </c>
      <c r="K292" s="189" t="str">
        <f t="shared" si="139"/>
        <v>□■</v>
      </c>
      <c r="L292" s="189" t="str">
        <f t="shared" si="140"/>
        <v>■□</v>
      </c>
      <c r="M292" s="189" t="str">
        <f t="shared" si="141"/>
        <v>■□</v>
      </c>
      <c r="N292" s="194" t="str">
        <f t="shared" si="142"/>
        <v>□■</v>
      </c>
      <c r="O292" s="176" t="s">
        <v>51</v>
      </c>
      <c r="P292" s="6"/>
      <c r="Q292" s="217"/>
      <c r="R292" s="6"/>
      <c r="S292" s="187"/>
      <c r="T292" s="187"/>
      <c r="U292" s="187"/>
      <c r="V292" s="187"/>
      <c r="W292" s="1"/>
      <c r="X292" s="1"/>
      <c r="Y292" s="1"/>
      <c r="Z292" s="1"/>
      <c r="AB292" s="6"/>
      <c r="AC292" s="187"/>
      <c r="AD292" s="6"/>
      <c r="AE292" s="187"/>
      <c r="AF292" s="187"/>
      <c r="AG292" s="187"/>
      <c r="AH292" s="187"/>
      <c r="AI292" s="1"/>
      <c r="AJ292" s="1"/>
      <c r="AK292" s="1"/>
      <c r="AL292" s="1"/>
      <c r="AN292" s="6"/>
      <c r="AO292" s="6"/>
    </row>
    <row r="293" spans="2:41" ht="22.5" x14ac:dyDescent="0.35">
      <c r="B293" s="3" t="s">
        <v>111</v>
      </c>
      <c r="C293" s="3" t="str">
        <f t="shared" si="129"/>
        <v>XT5LSIG0.8</v>
      </c>
      <c r="D293" s="181">
        <v>0.8</v>
      </c>
      <c r="E293" s="211">
        <v>0</v>
      </c>
      <c r="F293" s="211">
        <v>0</v>
      </c>
      <c r="G293" s="211">
        <v>1</v>
      </c>
      <c r="H293" s="211">
        <v>0</v>
      </c>
      <c r="I293" s="211">
        <v>1</v>
      </c>
      <c r="J293" s="193" t="str">
        <f t="shared" si="143"/>
        <v>■□</v>
      </c>
      <c r="K293" s="189" t="str">
        <f t="shared" si="139"/>
        <v>■□</v>
      </c>
      <c r="L293" s="189" t="str">
        <f t="shared" si="140"/>
        <v>□■</v>
      </c>
      <c r="M293" s="189" t="str">
        <f t="shared" si="141"/>
        <v>■□</v>
      </c>
      <c r="N293" s="194" t="str">
        <f t="shared" si="142"/>
        <v>□■</v>
      </c>
      <c r="O293" s="176" t="s">
        <v>51</v>
      </c>
      <c r="P293" s="6"/>
      <c r="Q293" s="217"/>
      <c r="R293" s="6"/>
      <c r="S293" s="187"/>
      <c r="T293" s="187"/>
      <c r="U293" s="187"/>
      <c r="V293" s="187"/>
      <c r="W293" s="1"/>
      <c r="X293" s="1"/>
      <c r="Y293" s="1"/>
      <c r="Z293" s="1"/>
      <c r="AB293" s="6"/>
      <c r="AC293" s="187"/>
      <c r="AD293" s="6"/>
      <c r="AE293" s="187"/>
      <c r="AF293" s="187"/>
      <c r="AG293" s="187"/>
      <c r="AH293" s="187"/>
      <c r="AI293" s="1"/>
      <c r="AJ293" s="1"/>
      <c r="AK293" s="1"/>
      <c r="AL293" s="1"/>
      <c r="AN293" s="6"/>
      <c r="AO293" s="6"/>
    </row>
    <row r="294" spans="2:41" ht="22.5" x14ac:dyDescent="0.35">
      <c r="B294" s="3" t="s">
        <v>111</v>
      </c>
      <c r="C294" s="3" t="str">
        <f t="shared" ref="C294:C334" si="144">B294&amp;D294</f>
        <v>XT5LSIG0.82</v>
      </c>
      <c r="D294" s="181">
        <v>0.82000000000000006</v>
      </c>
      <c r="E294" s="211">
        <v>1</v>
      </c>
      <c r="F294" s="211">
        <v>0</v>
      </c>
      <c r="G294" s="211">
        <v>1</v>
      </c>
      <c r="H294" s="211">
        <v>0</v>
      </c>
      <c r="I294" s="211">
        <v>1</v>
      </c>
      <c r="J294" s="193" t="str">
        <f t="shared" si="143"/>
        <v>□■</v>
      </c>
      <c r="K294" s="189" t="str">
        <f t="shared" si="139"/>
        <v>■□</v>
      </c>
      <c r="L294" s="189" t="str">
        <f t="shared" si="140"/>
        <v>□■</v>
      </c>
      <c r="M294" s="189" t="str">
        <f t="shared" si="141"/>
        <v>■□</v>
      </c>
      <c r="N294" s="194" t="str">
        <f t="shared" si="142"/>
        <v>□■</v>
      </c>
      <c r="O294" s="176" t="s">
        <v>51</v>
      </c>
      <c r="P294" s="6"/>
      <c r="Q294" s="217"/>
      <c r="R294" s="6"/>
      <c r="S294" s="187"/>
      <c r="T294" s="187"/>
      <c r="U294" s="187"/>
      <c r="V294" s="187"/>
      <c r="W294" s="1"/>
      <c r="X294" s="1"/>
      <c r="Y294" s="1"/>
      <c r="Z294" s="1"/>
      <c r="AB294" s="6"/>
      <c r="AC294" s="187"/>
      <c r="AD294" s="6"/>
      <c r="AE294" s="187"/>
      <c r="AF294" s="187"/>
      <c r="AG294" s="187"/>
      <c r="AH294" s="187"/>
      <c r="AI294" s="1"/>
      <c r="AJ294" s="1"/>
      <c r="AK294" s="1"/>
      <c r="AL294" s="1"/>
      <c r="AN294" s="6"/>
      <c r="AO294" s="6"/>
    </row>
    <row r="295" spans="2:41" ht="22.5" x14ac:dyDescent="0.35">
      <c r="B295" s="3" t="s">
        <v>111</v>
      </c>
      <c r="C295" s="3" t="str">
        <f t="shared" si="144"/>
        <v>XT5LSIG0.84</v>
      </c>
      <c r="D295" s="181">
        <v>0.84000000000000008</v>
      </c>
      <c r="E295" s="211">
        <v>0</v>
      </c>
      <c r="F295" s="211">
        <v>1</v>
      </c>
      <c r="G295" s="211">
        <v>1</v>
      </c>
      <c r="H295" s="211">
        <v>0</v>
      </c>
      <c r="I295" s="211">
        <v>1</v>
      </c>
      <c r="J295" s="193" t="str">
        <f t="shared" si="143"/>
        <v>■□</v>
      </c>
      <c r="K295" s="189" t="str">
        <f t="shared" si="139"/>
        <v>□■</v>
      </c>
      <c r="L295" s="189" t="str">
        <f t="shared" si="140"/>
        <v>□■</v>
      </c>
      <c r="M295" s="189" t="str">
        <f t="shared" si="141"/>
        <v>■□</v>
      </c>
      <c r="N295" s="194" t="str">
        <f t="shared" si="142"/>
        <v>□■</v>
      </c>
      <c r="O295" s="176" t="s">
        <v>51</v>
      </c>
      <c r="P295" s="6"/>
      <c r="Q295" s="217"/>
      <c r="R295" s="6"/>
      <c r="S295" s="187"/>
      <c r="T295" s="187"/>
      <c r="U295" s="187"/>
      <c r="V295" s="187"/>
      <c r="W295" s="1"/>
      <c r="X295" s="1"/>
      <c r="Y295" s="1"/>
      <c r="Z295" s="1"/>
      <c r="AB295" s="6"/>
      <c r="AC295" s="187"/>
      <c r="AD295" s="6"/>
      <c r="AE295" s="187"/>
      <c r="AF295" s="187"/>
      <c r="AG295" s="187"/>
      <c r="AH295" s="187"/>
      <c r="AI295" s="1"/>
      <c r="AJ295" s="1"/>
      <c r="AK295" s="1"/>
      <c r="AL295" s="1"/>
      <c r="AN295" s="6"/>
      <c r="AO295" s="6"/>
    </row>
    <row r="296" spans="2:41" ht="22.5" x14ac:dyDescent="0.35">
      <c r="B296" s="3" t="s">
        <v>111</v>
      </c>
      <c r="C296" s="3" t="str">
        <f t="shared" si="144"/>
        <v>XT5LSIG0.86</v>
      </c>
      <c r="D296" s="181">
        <v>0.8600000000000001</v>
      </c>
      <c r="E296" s="211">
        <v>1</v>
      </c>
      <c r="F296" s="211">
        <v>1</v>
      </c>
      <c r="G296" s="211">
        <v>1</v>
      </c>
      <c r="H296" s="211">
        <v>0</v>
      </c>
      <c r="I296" s="211">
        <v>1</v>
      </c>
      <c r="J296" s="193" t="str">
        <f t="shared" si="143"/>
        <v>□■</v>
      </c>
      <c r="K296" s="189" t="str">
        <f t="shared" si="139"/>
        <v>□■</v>
      </c>
      <c r="L296" s="189" t="str">
        <f t="shared" si="140"/>
        <v>□■</v>
      </c>
      <c r="M296" s="189" t="str">
        <f t="shared" si="141"/>
        <v>■□</v>
      </c>
      <c r="N296" s="194" t="str">
        <f t="shared" si="142"/>
        <v>□■</v>
      </c>
      <c r="O296" s="176" t="s">
        <v>51</v>
      </c>
      <c r="P296" s="6"/>
      <c r="Q296" s="217"/>
      <c r="R296" s="6"/>
      <c r="S296" s="187"/>
      <c r="T296" s="187"/>
      <c r="U296" s="187"/>
      <c r="V296" s="187"/>
      <c r="W296" s="1"/>
      <c r="X296" s="1"/>
      <c r="Y296" s="1"/>
      <c r="Z296" s="1"/>
      <c r="AB296" s="6"/>
      <c r="AC296" s="187"/>
      <c r="AD296" s="6"/>
      <c r="AE296" s="187"/>
      <c r="AF296" s="187"/>
      <c r="AG296" s="187"/>
      <c r="AH296" s="187"/>
      <c r="AI296" s="1"/>
      <c r="AJ296" s="1"/>
      <c r="AK296" s="1"/>
      <c r="AL296" s="1"/>
      <c r="AN296" s="6"/>
      <c r="AO296" s="6"/>
    </row>
    <row r="297" spans="2:41" ht="22.5" x14ac:dyDescent="0.35">
      <c r="B297" s="3" t="s">
        <v>111</v>
      </c>
      <c r="C297" s="3" t="str">
        <f t="shared" si="144"/>
        <v>XT5LSIG0.88</v>
      </c>
      <c r="D297" s="181">
        <v>0.88000000000000012</v>
      </c>
      <c r="E297" s="211">
        <v>0</v>
      </c>
      <c r="F297" s="211">
        <v>0</v>
      </c>
      <c r="G297" s="211">
        <v>0</v>
      </c>
      <c r="H297" s="211">
        <v>1</v>
      </c>
      <c r="I297" s="211">
        <v>1</v>
      </c>
      <c r="J297" s="193" t="str">
        <f t="shared" si="143"/>
        <v>■□</v>
      </c>
      <c r="K297" s="189" t="str">
        <f t="shared" si="139"/>
        <v>■□</v>
      </c>
      <c r="L297" s="189" t="str">
        <f t="shared" si="140"/>
        <v>■□</v>
      </c>
      <c r="M297" s="189" t="str">
        <f t="shared" si="141"/>
        <v>□■</v>
      </c>
      <c r="N297" s="194" t="str">
        <f t="shared" si="142"/>
        <v>□■</v>
      </c>
      <c r="O297" s="176" t="s">
        <v>51</v>
      </c>
      <c r="P297" s="6"/>
      <c r="Q297" s="217"/>
      <c r="R297" s="6"/>
      <c r="S297" s="187"/>
      <c r="T297" s="187"/>
      <c r="U297" s="187"/>
      <c r="V297" s="187"/>
      <c r="W297" s="1"/>
      <c r="X297" s="1"/>
      <c r="Y297" s="1"/>
      <c r="Z297" s="1"/>
      <c r="AB297" s="6"/>
      <c r="AC297" s="187"/>
      <c r="AD297" s="6"/>
      <c r="AE297" s="187"/>
      <c r="AF297" s="187"/>
      <c r="AG297" s="187"/>
      <c r="AH297" s="187"/>
      <c r="AI297" s="1"/>
      <c r="AJ297" s="1"/>
      <c r="AK297" s="1"/>
      <c r="AL297" s="1"/>
      <c r="AN297" s="6"/>
      <c r="AO297" s="6"/>
    </row>
    <row r="298" spans="2:41" ht="22.5" x14ac:dyDescent="0.35">
      <c r="B298" s="3" t="s">
        <v>111</v>
      </c>
      <c r="C298" s="3" t="str">
        <f t="shared" si="144"/>
        <v>XT5LSIG0.9</v>
      </c>
      <c r="D298" s="181">
        <v>0.90000000000000013</v>
      </c>
      <c r="E298" s="211">
        <v>1</v>
      </c>
      <c r="F298" s="211">
        <v>0</v>
      </c>
      <c r="G298" s="211">
        <v>0</v>
      </c>
      <c r="H298" s="211">
        <v>1</v>
      </c>
      <c r="I298" s="211">
        <v>1</v>
      </c>
      <c r="J298" s="193" t="str">
        <f t="shared" si="143"/>
        <v>□■</v>
      </c>
      <c r="K298" s="189" t="str">
        <f t="shared" si="139"/>
        <v>■□</v>
      </c>
      <c r="L298" s="189" t="str">
        <f t="shared" si="140"/>
        <v>■□</v>
      </c>
      <c r="M298" s="189" t="str">
        <f t="shared" si="141"/>
        <v>□■</v>
      </c>
      <c r="N298" s="194" t="str">
        <f t="shared" si="142"/>
        <v>□■</v>
      </c>
      <c r="O298" s="176" t="s">
        <v>51</v>
      </c>
      <c r="P298" s="6"/>
      <c r="Q298" s="217"/>
      <c r="R298" s="6"/>
      <c r="S298" s="187"/>
      <c r="T298" s="187"/>
      <c r="U298" s="187"/>
      <c r="V298" s="187"/>
      <c r="W298" s="1"/>
      <c r="X298" s="1"/>
      <c r="Y298" s="1"/>
      <c r="Z298" s="1"/>
      <c r="AB298" s="6"/>
      <c r="AC298" s="187"/>
      <c r="AD298" s="6"/>
      <c r="AE298" s="187"/>
      <c r="AF298" s="187"/>
      <c r="AG298" s="187"/>
      <c r="AH298" s="187"/>
      <c r="AI298" s="1"/>
      <c r="AJ298" s="1"/>
      <c r="AK298" s="1"/>
      <c r="AL298" s="1"/>
      <c r="AN298" s="6"/>
      <c r="AO298" s="6"/>
    </row>
    <row r="299" spans="2:41" ht="22.5" x14ac:dyDescent="0.35">
      <c r="B299" s="3" t="s">
        <v>111</v>
      </c>
      <c r="C299" s="3" t="str">
        <f t="shared" si="144"/>
        <v>XT5LSIG0.92</v>
      </c>
      <c r="D299" s="181">
        <v>0.91999999999999993</v>
      </c>
      <c r="E299" s="211">
        <v>0</v>
      </c>
      <c r="F299" s="211">
        <v>1</v>
      </c>
      <c r="G299" s="211">
        <v>0</v>
      </c>
      <c r="H299" s="211">
        <v>1</v>
      </c>
      <c r="I299" s="211">
        <v>1</v>
      </c>
      <c r="J299" s="193" t="str">
        <f t="shared" si="143"/>
        <v>■□</v>
      </c>
      <c r="K299" s="189" t="str">
        <f t="shared" si="139"/>
        <v>□■</v>
      </c>
      <c r="L299" s="189" t="str">
        <f t="shared" si="140"/>
        <v>■□</v>
      </c>
      <c r="M299" s="189" t="str">
        <f t="shared" si="141"/>
        <v>□■</v>
      </c>
      <c r="N299" s="194" t="str">
        <f t="shared" si="142"/>
        <v>□■</v>
      </c>
      <c r="O299" s="176" t="s">
        <v>51</v>
      </c>
      <c r="P299" s="6"/>
      <c r="Q299" s="217"/>
      <c r="R299" s="6"/>
      <c r="S299" s="187"/>
      <c r="T299" s="187"/>
      <c r="U299" s="187"/>
      <c r="V299" s="187"/>
      <c r="W299" s="1"/>
      <c r="X299" s="1"/>
      <c r="Y299" s="1"/>
      <c r="Z299" s="1"/>
      <c r="AB299" s="6"/>
      <c r="AC299" s="187"/>
      <c r="AD299" s="6"/>
      <c r="AE299" s="187"/>
      <c r="AF299" s="187"/>
      <c r="AG299" s="187"/>
      <c r="AH299" s="187"/>
      <c r="AI299" s="1"/>
      <c r="AJ299" s="1"/>
      <c r="AK299" s="1"/>
      <c r="AL299" s="1"/>
      <c r="AN299" s="6"/>
      <c r="AO299" s="6"/>
    </row>
    <row r="300" spans="2:41" ht="22.5" x14ac:dyDescent="0.35">
      <c r="B300" s="3" t="s">
        <v>111</v>
      </c>
      <c r="C300" s="3" t="str">
        <f t="shared" si="144"/>
        <v>XT5LSIG0.94</v>
      </c>
      <c r="D300" s="181">
        <v>0.94</v>
      </c>
      <c r="E300" s="211">
        <v>1</v>
      </c>
      <c r="F300" s="211">
        <v>1</v>
      </c>
      <c r="G300" s="211">
        <v>0</v>
      </c>
      <c r="H300" s="211">
        <v>1</v>
      </c>
      <c r="I300" s="211">
        <v>1</v>
      </c>
      <c r="J300" s="193" t="str">
        <f t="shared" si="143"/>
        <v>□■</v>
      </c>
      <c r="K300" s="189" t="str">
        <f t="shared" si="139"/>
        <v>□■</v>
      </c>
      <c r="L300" s="189" t="str">
        <f t="shared" si="140"/>
        <v>■□</v>
      </c>
      <c r="M300" s="189" t="str">
        <f t="shared" si="141"/>
        <v>□■</v>
      </c>
      <c r="N300" s="194" t="str">
        <f t="shared" si="142"/>
        <v>□■</v>
      </c>
      <c r="O300" s="176" t="s">
        <v>51</v>
      </c>
      <c r="P300" s="6"/>
      <c r="Q300" s="217"/>
      <c r="R300" s="6"/>
      <c r="S300" s="187"/>
      <c r="T300" s="187"/>
      <c r="U300" s="187"/>
      <c r="V300" s="187"/>
      <c r="W300" s="1"/>
      <c r="X300" s="1"/>
      <c r="Y300" s="1"/>
      <c r="Z300" s="1"/>
      <c r="AB300" s="6"/>
      <c r="AC300" s="187"/>
      <c r="AD300" s="6"/>
      <c r="AE300" s="187"/>
      <c r="AF300" s="187"/>
      <c r="AG300" s="187"/>
      <c r="AH300" s="187"/>
      <c r="AI300" s="1"/>
      <c r="AJ300" s="1"/>
      <c r="AK300" s="1"/>
      <c r="AL300" s="1"/>
      <c r="AN300" s="6"/>
      <c r="AO300" s="6"/>
    </row>
    <row r="301" spans="2:41" ht="22.5" x14ac:dyDescent="0.35">
      <c r="B301" s="3" t="s">
        <v>111</v>
      </c>
      <c r="C301" s="3" t="str">
        <f t="shared" si="144"/>
        <v>XT5LSIG0.96</v>
      </c>
      <c r="D301" s="181">
        <v>0.96</v>
      </c>
      <c r="E301" s="211">
        <v>0</v>
      </c>
      <c r="F301" s="211">
        <v>0</v>
      </c>
      <c r="G301" s="211">
        <v>1</v>
      </c>
      <c r="H301" s="211">
        <v>1</v>
      </c>
      <c r="I301" s="211">
        <v>1</v>
      </c>
      <c r="J301" s="193" t="str">
        <f t="shared" si="143"/>
        <v>■□</v>
      </c>
      <c r="K301" s="189" t="str">
        <f t="shared" si="139"/>
        <v>■□</v>
      </c>
      <c r="L301" s="189" t="str">
        <f t="shared" si="140"/>
        <v>□■</v>
      </c>
      <c r="M301" s="189" t="str">
        <f t="shared" si="141"/>
        <v>□■</v>
      </c>
      <c r="N301" s="194" t="str">
        <f t="shared" si="142"/>
        <v>□■</v>
      </c>
      <c r="O301" s="176" t="s">
        <v>51</v>
      </c>
      <c r="P301" s="6"/>
      <c r="Q301" s="217"/>
      <c r="R301" s="6"/>
      <c r="S301" s="187"/>
      <c r="T301" s="187"/>
      <c r="U301" s="187"/>
      <c r="V301" s="187"/>
      <c r="W301" s="1"/>
      <c r="X301" s="1"/>
      <c r="Y301" s="1"/>
      <c r="Z301" s="1"/>
      <c r="AB301" s="6"/>
      <c r="AC301" s="187"/>
      <c r="AD301" s="6"/>
      <c r="AE301" s="187"/>
      <c r="AF301" s="187"/>
      <c r="AG301" s="187"/>
      <c r="AH301" s="187"/>
      <c r="AI301" s="1"/>
      <c r="AJ301" s="1"/>
      <c r="AK301" s="1"/>
      <c r="AL301" s="1"/>
      <c r="AN301" s="6"/>
      <c r="AO301" s="6"/>
    </row>
    <row r="302" spans="2:41" ht="22.5" x14ac:dyDescent="0.35">
      <c r="B302" s="3" t="s">
        <v>111</v>
      </c>
      <c r="C302" s="3" t="str">
        <f t="shared" si="144"/>
        <v>XT5LSIG0.98</v>
      </c>
      <c r="D302" s="181">
        <v>0.98</v>
      </c>
      <c r="E302" s="211">
        <v>1</v>
      </c>
      <c r="F302" s="211">
        <v>0</v>
      </c>
      <c r="G302" s="211">
        <v>1</v>
      </c>
      <c r="H302" s="211">
        <v>1</v>
      </c>
      <c r="I302" s="211">
        <v>1</v>
      </c>
      <c r="J302" s="193" t="str">
        <f t="shared" si="143"/>
        <v>□■</v>
      </c>
      <c r="K302" s="189" t="str">
        <f t="shared" si="139"/>
        <v>■□</v>
      </c>
      <c r="L302" s="189" t="str">
        <f t="shared" si="140"/>
        <v>□■</v>
      </c>
      <c r="M302" s="189" t="str">
        <f t="shared" si="141"/>
        <v>□■</v>
      </c>
      <c r="N302" s="194" t="str">
        <f t="shared" si="142"/>
        <v>□■</v>
      </c>
      <c r="O302" s="176" t="s">
        <v>51</v>
      </c>
      <c r="P302" s="6"/>
      <c r="Q302" s="217"/>
      <c r="R302" s="6"/>
      <c r="S302" s="187"/>
      <c r="T302" s="187"/>
      <c r="U302" s="187"/>
      <c r="V302" s="187"/>
      <c r="W302" s="1"/>
      <c r="X302" s="1"/>
      <c r="Y302" s="1"/>
      <c r="Z302" s="1"/>
      <c r="AB302" s="6"/>
      <c r="AC302" s="187"/>
      <c r="AD302" s="6"/>
      <c r="AE302" s="187"/>
      <c r="AF302" s="187"/>
      <c r="AG302" s="187"/>
      <c r="AH302" s="187"/>
      <c r="AI302" s="1"/>
      <c r="AJ302" s="1"/>
      <c r="AK302" s="1"/>
      <c r="AL302" s="1"/>
      <c r="AN302" s="6"/>
      <c r="AO302" s="6"/>
    </row>
    <row r="303" spans="2:41" ht="23" thickBot="1" x14ac:dyDescent="0.4">
      <c r="B303" s="3" t="s">
        <v>111</v>
      </c>
      <c r="C303" s="3" t="str">
        <f t="shared" si="144"/>
        <v>XT5LSIG1</v>
      </c>
      <c r="D303" s="182">
        <v>1</v>
      </c>
      <c r="E303" s="212" t="s">
        <v>36</v>
      </c>
      <c r="F303" s="212">
        <v>1</v>
      </c>
      <c r="G303" s="212">
        <v>1</v>
      </c>
      <c r="H303" s="212">
        <v>1</v>
      </c>
      <c r="I303" s="212">
        <v>1</v>
      </c>
      <c r="J303" s="214" t="str">
        <f t="shared" si="143"/>
        <v>□□</v>
      </c>
      <c r="K303" s="215" t="str">
        <f t="shared" si="139"/>
        <v>□■</v>
      </c>
      <c r="L303" s="215" t="str">
        <f t="shared" si="140"/>
        <v>□■</v>
      </c>
      <c r="M303" s="215" t="str">
        <f t="shared" si="141"/>
        <v>□■</v>
      </c>
      <c r="N303" s="216" t="str">
        <f t="shared" si="142"/>
        <v>□■</v>
      </c>
      <c r="O303" s="176" t="s">
        <v>51</v>
      </c>
      <c r="P303" s="6"/>
      <c r="Q303" s="217"/>
      <c r="R303" s="6"/>
      <c r="S303" s="187"/>
      <c r="T303" s="187"/>
      <c r="U303" s="187"/>
      <c r="V303" s="187"/>
      <c r="W303" s="1"/>
      <c r="X303" s="1"/>
      <c r="Y303" s="1"/>
      <c r="Z303" s="1"/>
      <c r="AB303" s="6"/>
      <c r="AC303" s="187"/>
      <c r="AD303" s="6"/>
      <c r="AE303" s="187"/>
      <c r="AF303" s="187"/>
      <c r="AG303" s="187"/>
      <c r="AH303" s="187"/>
      <c r="AI303" s="1"/>
      <c r="AJ303" s="1"/>
      <c r="AK303" s="1"/>
      <c r="AL303" s="1"/>
      <c r="AN303" s="6"/>
      <c r="AO303" s="6"/>
    </row>
    <row r="304" spans="2:41" ht="22.5" x14ac:dyDescent="0.35">
      <c r="B304" s="3" t="s">
        <v>112</v>
      </c>
      <c r="C304" s="3" t="str">
        <f t="shared" si="144"/>
        <v>XT6LSIG0.4</v>
      </c>
      <c r="D304" s="180">
        <v>0.4</v>
      </c>
      <c r="E304" s="210">
        <v>0</v>
      </c>
      <c r="F304" s="210">
        <v>0</v>
      </c>
      <c r="G304" s="210">
        <v>0</v>
      </c>
      <c r="H304" s="210">
        <v>0</v>
      </c>
      <c r="I304" s="210">
        <v>0</v>
      </c>
      <c r="J304" s="190" t="str">
        <f>IF(E304=0,"■□",IF(E304=1,"□■","□□"))</f>
        <v>■□</v>
      </c>
      <c r="K304" s="191" t="str">
        <f t="shared" si="139"/>
        <v>■□</v>
      </c>
      <c r="L304" s="191" t="str">
        <f t="shared" si="140"/>
        <v>■□</v>
      </c>
      <c r="M304" s="191" t="str">
        <f t="shared" si="141"/>
        <v>■□</v>
      </c>
      <c r="N304" s="192" t="str">
        <f t="shared" si="142"/>
        <v>■□</v>
      </c>
      <c r="O304" s="176" t="s">
        <v>51</v>
      </c>
      <c r="P304" s="6"/>
      <c r="Q304" s="217"/>
      <c r="R304" s="6"/>
      <c r="S304" s="187"/>
      <c r="T304" s="187"/>
      <c r="U304" s="187"/>
      <c r="V304" s="187"/>
      <c r="W304" s="1"/>
      <c r="X304" s="1"/>
      <c r="Y304" s="1"/>
      <c r="Z304" s="1"/>
      <c r="AB304" s="6"/>
      <c r="AC304" s="187"/>
      <c r="AD304" s="6"/>
      <c r="AE304" s="187"/>
      <c r="AF304" s="187"/>
      <c r="AG304" s="187"/>
      <c r="AH304" s="187"/>
      <c r="AI304" s="1"/>
      <c r="AJ304" s="1"/>
      <c r="AK304" s="1"/>
      <c r="AL304" s="1"/>
      <c r="AN304" s="6"/>
      <c r="AO304" s="6"/>
    </row>
    <row r="305" spans="2:41" ht="22.5" x14ac:dyDescent="0.35">
      <c r="B305" s="3" t="s">
        <v>112</v>
      </c>
      <c r="C305" s="3" t="str">
        <f t="shared" si="144"/>
        <v>XT6LSIG0.42</v>
      </c>
      <c r="D305" s="181">
        <v>0.42000000000000004</v>
      </c>
      <c r="E305" s="211">
        <v>1</v>
      </c>
      <c r="F305" s="211">
        <v>0</v>
      </c>
      <c r="G305" s="211">
        <v>0</v>
      </c>
      <c r="H305" s="211">
        <v>0</v>
      </c>
      <c r="I305" s="211">
        <v>0</v>
      </c>
      <c r="J305" s="193" t="str">
        <f t="shared" ref="J305:J334" si="145">IF(E305=0,"■□",IF(E305=1,"□■","□□"))</f>
        <v>□■</v>
      </c>
      <c r="K305" s="189" t="str">
        <f t="shared" si="139"/>
        <v>■□</v>
      </c>
      <c r="L305" s="189" t="str">
        <f t="shared" si="140"/>
        <v>■□</v>
      </c>
      <c r="M305" s="189" t="str">
        <f t="shared" si="141"/>
        <v>■□</v>
      </c>
      <c r="N305" s="194" t="str">
        <f t="shared" si="142"/>
        <v>■□</v>
      </c>
      <c r="O305" s="176" t="s">
        <v>51</v>
      </c>
      <c r="P305" s="6"/>
      <c r="Q305" s="217"/>
      <c r="R305" s="6"/>
      <c r="S305" s="187"/>
      <c r="T305" s="187"/>
      <c r="U305" s="187"/>
      <c r="V305" s="187"/>
      <c r="W305" s="1"/>
      <c r="X305" s="1"/>
      <c r="Y305" s="1"/>
      <c r="Z305" s="1"/>
      <c r="AB305" s="6"/>
      <c r="AC305" s="187"/>
      <c r="AD305" s="6"/>
      <c r="AE305" s="187"/>
      <c r="AF305" s="187"/>
      <c r="AG305" s="187"/>
      <c r="AH305" s="187"/>
      <c r="AI305" s="1"/>
      <c r="AJ305" s="1"/>
      <c r="AK305" s="1"/>
      <c r="AL305" s="1"/>
      <c r="AN305" s="6"/>
      <c r="AO305" s="6"/>
    </row>
    <row r="306" spans="2:41" ht="22.5" x14ac:dyDescent="0.35">
      <c r="B306" s="3" t="s">
        <v>112</v>
      </c>
      <c r="C306" s="3" t="str">
        <f t="shared" si="144"/>
        <v>XT6LSIG0.44</v>
      </c>
      <c r="D306" s="181">
        <v>0.44</v>
      </c>
      <c r="E306" s="211">
        <v>0</v>
      </c>
      <c r="F306" s="211">
        <v>1</v>
      </c>
      <c r="G306" s="211">
        <v>0</v>
      </c>
      <c r="H306" s="211">
        <v>0</v>
      </c>
      <c r="I306" s="211">
        <v>0</v>
      </c>
      <c r="J306" s="193" t="str">
        <f t="shared" si="145"/>
        <v>■□</v>
      </c>
      <c r="K306" s="189" t="str">
        <f t="shared" si="139"/>
        <v>□■</v>
      </c>
      <c r="L306" s="189" t="str">
        <f t="shared" si="140"/>
        <v>■□</v>
      </c>
      <c r="M306" s="189" t="str">
        <f t="shared" si="141"/>
        <v>■□</v>
      </c>
      <c r="N306" s="194" t="str">
        <f t="shared" si="142"/>
        <v>■□</v>
      </c>
      <c r="O306" s="176" t="s">
        <v>51</v>
      </c>
      <c r="P306" s="6"/>
      <c r="Q306" s="217"/>
      <c r="R306" s="6"/>
      <c r="S306" s="187"/>
      <c r="T306" s="187"/>
      <c r="U306" s="187"/>
      <c r="V306" s="187"/>
      <c r="W306" s="1"/>
      <c r="X306" s="1"/>
      <c r="Y306" s="1"/>
      <c r="Z306" s="1"/>
      <c r="AB306" s="6"/>
      <c r="AC306" s="187"/>
      <c r="AD306" s="6"/>
      <c r="AE306" s="187"/>
      <c r="AF306" s="187"/>
      <c r="AG306" s="187"/>
      <c r="AH306" s="187"/>
      <c r="AI306" s="1"/>
      <c r="AJ306" s="1"/>
      <c r="AK306" s="1"/>
      <c r="AL306" s="1"/>
      <c r="AN306" s="6"/>
      <c r="AO306" s="6"/>
    </row>
    <row r="307" spans="2:41" ht="22.5" x14ac:dyDescent="0.35">
      <c r="B307" s="3" t="s">
        <v>112</v>
      </c>
      <c r="C307" s="3" t="str">
        <f t="shared" si="144"/>
        <v>XT6LSIG0.46</v>
      </c>
      <c r="D307" s="181">
        <v>0.46</v>
      </c>
      <c r="E307" s="211">
        <v>1</v>
      </c>
      <c r="F307" s="211">
        <v>1</v>
      </c>
      <c r="G307" s="211">
        <v>0</v>
      </c>
      <c r="H307" s="211">
        <v>0</v>
      </c>
      <c r="I307" s="211">
        <v>0</v>
      </c>
      <c r="J307" s="193" t="str">
        <f t="shared" si="145"/>
        <v>□■</v>
      </c>
      <c r="K307" s="189" t="str">
        <f t="shared" si="139"/>
        <v>□■</v>
      </c>
      <c r="L307" s="189" t="str">
        <f t="shared" si="140"/>
        <v>■□</v>
      </c>
      <c r="M307" s="189" t="str">
        <f t="shared" si="141"/>
        <v>■□</v>
      </c>
      <c r="N307" s="194" t="str">
        <f t="shared" si="142"/>
        <v>■□</v>
      </c>
      <c r="O307" s="176" t="s">
        <v>51</v>
      </c>
      <c r="P307" s="6"/>
      <c r="Q307" s="217"/>
      <c r="R307" s="6"/>
      <c r="S307" s="187"/>
      <c r="T307" s="187"/>
      <c r="U307" s="187"/>
      <c r="V307" s="187"/>
      <c r="W307" s="1"/>
      <c r="X307" s="1"/>
      <c r="Y307" s="1"/>
      <c r="Z307" s="1"/>
      <c r="AB307" s="6"/>
      <c r="AC307" s="187"/>
      <c r="AD307" s="6"/>
      <c r="AE307" s="187"/>
      <c r="AF307" s="187"/>
      <c r="AG307" s="187"/>
      <c r="AH307" s="187"/>
      <c r="AI307" s="1"/>
      <c r="AJ307" s="1"/>
      <c r="AK307" s="1"/>
      <c r="AL307" s="1"/>
      <c r="AN307" s="6"/>
      <c r="AO307" s="6"/>
    </row>
    <row r="308" spans="2:41" ht="22.5" x14ac:dyDescent="0.35">
      <c r="B308" s="3" t="s">
        <v>112</v>
      </c>
      <c r="C308" s="3" t="str">
        <f t="shared" si="144"/>
        <v>XT6LSIG0.48</v>
      </c>
      <c r="D308" s="181">
        <v>0.48000000000000004</v>
      </c>
      <c r="E308" s="211">
        <v>0</v>
      </c>
      <c r="F308" s="211">
        <v>0</v>
      </c>
      <c r="G308" s="211">
        <v>1</v>
      </c>
      <c r="H308" s="211">
        <v>0</v>
      </c>
      <c r="I308" s="211">
        <v>0</v>
      </c>
      <c r="J308" s="193" t="str">
        <f t="shared" si="145"/>
        <v>■□</v>
      </c>
      <c r="K308" s="189" t="str">
        <f t="shared" ref="K308:K334" si="146">IF(F308=0,"■□",IF(F308=1,"□■","□□"))</f>
        <v>■□</v>
      </c>
      <c r="L308" s="189" t="str">
        <f t="shared" ref="L308:L334" si="147">IF(G308=0,"■□",IF(G308=1,"□■","□□"))</f>
        <v>□■</v>
      </c>
      <c r="M308" s="189" t="str">
        <f t="shared" ref="M308:M334" si="148">IF(H308=0,"■□",IF(H308=1,"□■","□□"))</f>
        <v>■□</v>
      </c>
      <c r="N308" s="194" t="str">
        <f t="shared" ref="N308:N334" si="149">IF(I308=0,"■□",IF(I308=1,"□■","□□"))</f>
        <v>■□</v>
      </c>
      <c r="O308" s="176" t="s">
        <v>51</v>
      </c>
      <c r="P308" s="6"/>
      <c r="Q308" s="217"/>
      <c r="R308" s="6"/>
      <c r="S308" s="187"/>
      <c r="T308" s="187"/>
      <c r="U308" s="187"/>
      <c r="V308" s="187"/>
      <c r="W308" s="1"/>
      <c r="X308" s="1"/>
      <c r="Y308" s="1"/>
      <c r="Z308" s="1"/>
      <c r="AB308" s="6"/>
      <c r="AC308" s="187"/>
      <c r="AD308" s="6"/>
      <c r="AE308" s="187"/>
      <c r="AF308" s="187"/>
      <c r="AG308" s="187"/>
      <c r="AH308" s="187"/>
      <c r="AI308" s="1"/>
      <c r="AJ308" s="1"/>
      <c r="AK308" s="1"/>
      <c r="AL308" s="1"/>
      <c r="AN308" s="6"/>
      <c r="AO308" s="6"/>
    </row>
    <row r="309" spans="2:41" ht="22.5" x14ac:dyDescent="0.35">
      <c r="B309" s="3" t="s">
        <v>112</v>
      </c>
      <c r="C309" s="3" t="str">
        <f t="shared" si="144"/>
        <v>XT6LSIG0.5</v>
      </c>
      <c r="D309" s="181">
        <v>0.5</v>
      </c>
      <c r="E309" s="211">
        <v>1</v>
      </c>
      <c r="F309" s="211">
        <v>0</v>
      </c>
      <c r="G309" s="211">
        <v>1</v>
      </c>
      <c r="H309" s="211">
        <v>0</v>
      </c>
      <c r="I309" s="211">
        <v>0</v>
      </c>
      <c r="J309" s="193" t="str">
        <f t="shared" si="145"/>
        <v>□■</v>
      </c>
      <c r="K309" s="189" t="str">
        <f t="shared" si="146"/>
        <v>■□</v>
      </c>
      <c r="L309" s="189" t="str">
        <f t="shared" si="147"/>
        <v>□■</v>
      </c>
      <c r="M309" s="189" t="str">
        <f t="shared" si="148"/>
        <v>■□</v>
      </c>
      <c r="N309" s="194" t="str">
        <f t="shared" si="149"/>
        <v>■□</v>
      </c>
      <c r="O309" s="176" t="s">
        <v>51</v>
      </c>
      <c r="P309" s="6"/>
      <c r="Q309" s="217"/>
      <c r="R309" s="6"/>
      <c r="S309" s="187"/>
      <c r="T309" s="187"/>
      <c r="U309" s="187"/>
      <c r="V309" s="187"/>
      <c r="W309" s="1"/>
      <c r="X309" s="1"/>
      <c r="Y309" s="1"/>
      <c r="Z309" s="1"/>
      <c r="AB309" s="6"/>
      <c r="AC309" s="187"/>
      <c r="AD309" s="6"/>
      <c r="AE309" s="187"/>
      <c r="AF309" s="187"/>
      <c r="AG309" s="187"/>
      <c r="AH309" s="187"/>
      <c r="AI309" s="1"/>
      <c r="AJ309" s="1"/>
      <c r="AK309" s="1"/>
      <c r="AL309" s="1"/>
      <c r="AN309" s="6"/>
      <c r="AO309" s="6"/>
    </row>
    <row r="310" spans="2:41" ht="22.5" x14ac:dyDescent="0.35">
      <c r="B310" s="3" t="s">
        <v>112</v>
      </c>
      <c r="C310" s="3" t="str">
        <f t="shared" si="144"/>
        <v>XT6LSIG0.52</v>
      </c>
      <c r="D310" s="181">
        <v>0.52</v>
      </c>
      <c r="E310" s="211">
        <v>0</v>
      </c>
      <c r="F310" s="211">
        <v>1</v>
      </c>
      <c r="G310" s="211">
        <v>1</v>
      </c>
      <c r="H310" s="211">
        <v>0</v>
      </c>
      <c r="I310" s="211">
        <v>0</v>
      </c>
      <c r="J310" s="193" t="str">
        <f t="shared" si="145"/>
        <v>■□</v>
      </c>
      <c r="K310" s="189" t="str">
        <f t="shared" si="146"/>
        <v>□■</v>
      </c>
      <c r="L310" s="189" t="str">
        <f t="shared" si="147"/>
        <v>□■</v>
      </c>
      <c r="M310" s="189" t="str">
        <f t="shared" si="148"/>
        <v>■□</v>
      </c>
      <c r="N310" s="194" t="str">
        <f t="shared" si="149"/>
        <v>■□</v>
      </c>
      <c r="O310" s="176" t="s">
        <v>51</v>
      </c>
      <c r="P310" s="6"/>
      <c r="Q310" s="217"/>
      <c r="R310" s="6"/>
      <c r="S310" s="187"/>
      <c r="T310" s="187"/>
      <c r="U310" s="187"/>
      <c r="V310" s="187"/>
      <c r="W310" s="1"/>
      <c r="X310" s="1"/>
      <c r="Y310" s="1"/>
      <c r="Z310" s="1"/>
      <c r="AB310" s="6"/>
      <c r="AC310" s="187"/>
      <c r="AD310" s="6"/>
      <c r="AE310" s="187"/>
      <c r="AF310" s="187"/>
      <c r="AG310" s="187"/>
      <c r="AH310" s="187"/>
      <c r="AI310" s="1"/>
      <c r="AJ310" s="1"/>
      <c r="AK310" s="1"/>
      <c r="AL310" s="1"/>
      <c r="AN310" s="6"/>
      <c r="AO310" s="6"/>
    </row>
    <row r="311" spans="2:41" ht="22.5" x14ac:dyDescent="0.35">
      <c r="B311" s="3" t="s">
        <v>112</v>
      </c>
      <c r="C311" s="3" t="str">
        <f t="shared" si="144"/>
        <v>XT6LSIG0.54</v>
      </c>
      <c r="D311" s="181">
        <v>0.54</v>
      </c>
      <c r="E311" s="211">
        <v>1</v>
      </c>
      <c r="F311" s="211">
        <v>1</v>
      </c>
      <c r="G311" s="211">
        <v>1</v>
      </c>
      <c r="H311" s="211">
        <v>0</v>
      </c>
      <c r="I311" s="211">
        <v>0</v>
      </c>
      <c r="J311" s="193" t="str">
        <f t="shared" si="145"/>
        <v>□■</v>
      </c>
      <c r="K311" s="189" t="str">
        <f t="shared" si="146"/>
        <v>□■</v>
      </c>
      <c r="L311" s="189" t="str">
        <f t="shared" si="147"/>
        <v>□■</v>
      </c>
      <c r="M311" s="189" t="str">
        <f t="shared" si="148"/>
        <v>■□</v>
      </c>
      <c r="N311" s="194" t="str">
        <f t="shared" si="149"/>
        <v>■□</v>
      </c>
      <c r="O311" s="176" t="s">
        <v>51</v>
      </c>
      <c r="P311" s="6"/>
      <c r="Q311" s="217"/>
      <c r="R311" s="6"/>
      <c r="S311" s="187"/>
      <c r="T311" s="187"/>
      <c r="U311" s="187"/>
      <c r="V311" s="187"/>
      <c r="W311" s="1"/>
      <c r="X311" s="1"/>
      <c r="Y311" s="1"/>
      <c r="Z311" s="1"/>
      <c r="AB311" s="6"/>
      <c r="AC311" s="187"/>
      <c r="AD311" s="6"/>
      <c r="AE311" s="187"/>
      <c r="AF311" s="187"/>
      <c r="AG311" s="187"/>
      <c r="AH311" s="187"/>
      <c r="AI311" s="1"/>
      <c r="AJ311" s="1"/>
      <c r="AK311" s="1"/>
      <c r="AL311" s="1"/>
      <c r="AN311" s="6"/>
      <c r="AO311" s="6"/>
    </row>
    <row r="312" spans="2:41" ht="22.5" x14ac:dyDescent="0.35">
      <c r="B312" s="3" t="s">
        <v>112</v>
      </c>
      <c r="C312" s="3" t="str">
        <f t="shared" si="144"/>
        <v>XT6LSIG0.56</v>
      </c>
      <c r="D312" s="181">
        <v>0.56000000000000005</v>
      </c>
      <c r="E312" s="211">
        <v>0</v>
      </c>
      <c r="F312" s="211">
        <v>0</v>
      </c>
      <c r="G312" s="211">
        <v>0</v>
      </c>
      <c r="H312" s="211">
        <v>1</v>
      </c>
      <c r="I312" s="211">
        <v>0</v>
      </c>
      <c r="J312" s="193" t="str">
        <f t="shared" si="145"/>
        <v>■□</v>
      </c>
      <c r="K312" s="189" t="str">
        <f t="shared" si="146"/>
        <v>■□</v>
      </c>
      <c r="L312" s="189" t="str">
        <f t="shared" si="147"/>
        <v>■□</v>
      </c>
      <c r="M312" s="189" t="str">
        <f t="shared" si="148"/>
        <v>□■</v>
      </c>
      <c r="N312" s="194" t="str">
        <f t="shared" si="149"/>
        <v>■□</v>
      </c>
      <c r="O312" s="176" t="s">
        <v>51</v>
      </c>
      <c r="P312" s="6"/>
      <c r="Q312" s="217"/>
      <c r="R312" s="6"/>
      <c r="S312" s="187"/>
      <c r="T312" s="187"/>
      <c r="U312" s="187"/>
      <c r="V312" s="187"/>
      <c r="W312" s="1"/>
      <c r="X312" s="1"/>
      <c r="Y312" s="1"/>
      <c r="Z312" s="1"/>
      <c r="AB312" s="6"/>
      <c r="AC312" s="187"/>
      <c r="AD312" s="6"/>
      <c r="AE312" s="187"/>
      <c r="AF312" s="187"/>
      <c r="AG312" s="187"/>
      <c r="AH312" s="187"/>
      <c r="AI312" s="1"/>
      <c r="AJ312" s="1"/>
      <c r="AK312" s="1"/>
      <c r="AL312" s="1"/>
      <c r="AN312" s="6"/>
      <c r="AO312" s="6"/>
    </row>
    <row r="313" spans="2:41" ht="22.5" x14ac:dyDescent="0.35">
      <c r="B313" s="3" t="s">
        <v>112</v>
      </c>
      <c r="C313" s="3" t="str">
        <f t="shared" si="144"/>
        <v>XT6LSIG0.58</v>
      </c>
      <c r="D313" s="181">
        <v>0.58000000000000007</v>
      </c>
      <c r="E313" s="211">
        <v>1</v>
      </c>
      <c r="F313" s="211">
        <v>0</v>
      </c>
      <c r="G313" s="211">
        <v>0</v>
      </c>
      <c r="H313" s="211">
        <v>1</v>
      </c>
      <c r="I313" s="211">
        <v>0</v>
      </c>
      <c r="J313" s="193" t="str">
        <f t="shared" si="145"/>
        <v>□■</v>
      </c>
      <c r="K313" s="189" t="str">
        <f t="shared" si="146"/>
        <v>■□</v>
      </c>
      <c r="L313" s="189" t="str">
        <f t="shared" si="147"/>
        <v>■□</v>
      </c>
      <c r="M313" s="189" t="str">
        <f t="shared" si="148"/>
        <v>□■</v>
      </c>
      <c r="N313" s="194" t="str">
        <f t="shared" si="149"/>
        <v>■□</v>
      </c>
      <c r="O313" s="176" t="s">
        <v>51</v>
      </c>
      <c r="P313" s="6"/>
      <c r="Q313" s="217"/>
      <c r="R313" s="6"/>
      <c r="S313" s="187"/>
      <c r="T313" s="187"/>
      <c r="U313" s="187"/>
      <c r="V313" s="187"/>
      <c r="W313" s="1"/>
      <c r="X313" s="1"/>
      <c r="Y313" s="1"/>
      <c r="Z313" s="1"/>
      <c r="AB313" s="6"/>
      <c r="AC313" s="187"/>
      <c r="AD313" s="6"/>
      <c r="AE313" s="187"/>
      <c r="AF313" s="187"/>
      <c r="AG313" s="187"/>
      <c r="AH313" s="187"/>
      <c r="AI313" s="1"/>
      <c r="AJ313" s="1"/>
      <c r="AK313" s="1"/>
      <c r="AL313" s="1"/>
      <c r="AN313" s="6"/>
      <c r="AO313" s="6"/>
    </row>
    <row r="314" spans="2:41" ht="22.5" x14ac:dyDescent="0.35">
      <c r="B314" s="3" t="s">
        <v>112</v>
      </c>
      <c r="C314" s="3" t="str">
        <f t="shared" si="144"/>
        <v>XT6LSIG0.6</v>
      </c>
      <c r="D314" s="181">
        <v>0.6</v>
      </c>
      <c r="E314" s="211">
        <v>0</v>
      </c>
      <c r="F314" s="211">
        <v>1</v>
      </c>
      <c r="G314" s="211">
        <v>0</v>
      </c>
      <c r="H314" s="211">
        <v>1</v>
      </c>
      <c r="I314" s="211">
        <v>0</v>
      </c>
      <c r="J314" s="193" t="str">
        <f t="shared" si="145"/>
        <v>■□</v>
      </c>
      <c r="K314" s="189" t="str">
        <f t="shared" si="146"/>
        <v>□■</v>
      </c>
      <c r="L314" s="189" t="str">
        <f t="shared" si="147"/>
        <v>■□</v>
      </c>
      <c r="M314" s="189" t="str">
        <f t="shared" si="148"/>
        <v>□■</v>
      </c>
      <c r="N314" s="194" t="str">
        <f t="shared" si="149"/>
        <v>■□</v>
      </c>
      <c r="O314" s="176" t="s">
        <v>51</v>
      </c>
      <c r="P314" s="6"/>
      <c r="Q314" s="217"/>
      <c r="R314" s="6"/>
      <c r="S314" s="187"/>
      <c r="T314" s="187"/>
      <c r="U314" s="187"/>
      <c r="V314" s="187"/>
      <c r="W314" s="1"/>
      <c r="X314" s="1"/>
      <c r="Y314" s="1"/>
      <c r="Z314" s="1"/>
      <c r="AB314" s="6"/>
      <c r="AC314" s="187"/>
      <c r="AD314" s="6"/>
      <c r="AE314" s="187"/>
      <c r="AF314" s="187"/>
      <c r="AG314" s="187"/>
      <c r="AH314" s="187"/>
      <c r="AI314" s="1"/>
      <c r="AJ314" s="1"/>
      <c r="AK314" s="1"/>
      <c r="AL314" s="1"/>
      <c r="AN314" s="6"/>
      <c r="AO314" s="6"/>
    </row>
    <row r="315" spans="2:41" ht="22.5" x14ac:dyDescent="0.35">
      <c r="B315" s="3" t="s">
        <v>112</v>
      </c>
      <c r="C315" s="3" t="str">
        <f t="shared" si="144"/>
        <v>XT6LSIG0.62</v>
      </c>
      <c r="D315" s="181">
        <v>0.62</v>
      </c>
      <c r="E315" s="211">
        <v>1</v>
      </c>
      <c r="F315" s="211">
        <v>1</v>
      </c>
      <c r="G315" s="211">
        <v>0</v>
      </c>
      <c r="H315" s="211">
        <v>1</v>
      </c>
      <c r="I315" s="211">
        <v>0</v>
      </c>
      <c r="J315" s="193" t="str">
        <f t="shared" si="145"/>
        <v>□■</v>
      </c>
      <c r="K315" s="189" t="str">
        <f t="shared" si="146"/>
        <v>□■</v>
      </c>
      <c r="L315" s="189" t="str">
        <f t="shared" si="147"/>
        <v>■□</v>
      </c>
      <c r="M315" s="189" t="str">
        <f t="shared" si="148"/>
        <v>□■</v>
      </c>
      <c r="N315" s="194" t="str">
        <f t="shared" si="149"/>
        <v>■□</v>
      </c>
      <c r="O315" s="176" t="s">
        <v>51</v>
      </c>
      <c r="P315" s="6"/>
      <c r="Q315" s="217"/>
      <c r="R315" s="6"/>
      <c r="S315" s="187"/>
      <c r="T315" s="187"/>
      <c r="U315" s="187"/>
      <c r="V315" s="187"/>
      <c r="W315" s="1"/>
      <c r="X315" s="1"/>
      <c r="Y315" s="1"/>
      <c r="Z315" s="1"/>
      <c r="AB315" s="6"/>
      <c r="AC315" s="187"/>
      <c r="AD315" s="6"/>
      <c r="AE315" s="187"/>
      <c r="AF315" s="187"/>
      <c r="AG315" s="187"/>
      <c r="AH315" s="187"/>
      <c r="AI315" s="1"/>
      <c r="AJ315" s="1"/>
      <c r="AK315" s="1"/>
      <c r="AL315" s="1"/>
      <c r="AN315" s="6"/>
      <c r="AO315" s="6"/>
    </row>
    <row r="316" spans="2:41" ht="22.5" x14ac:dyDescent="0.35">
      <c r="B316" s="3" t="s">
        <v>112</v>
      </c>
      <c r="C316" s="3" t="str">
        <f t="shared" si="144"/>
        <v>XT6LSIG0.64</v>
      </c>
      <c r="D316" s="181">
        <v>0.64</v>
      </c>
      <c r="E316" s="211">
        <v>0</v>
      </c>
      <c r="F316" s="211">
        <v>0</v>
      </c>
      <c r="G316" s="211">
        <v>1</v>
      </c>
      <c r="H316" s="211">
        <v>1</v>
      </c>
      <c r="I316" s="211">
        <v>0</v>
      </c>
      <c r="J316" s="193" t="str">
        <f t="shared" si="145"/>
        <v>■□</v>
      </c>
      <c r="K316" s="189" t="str">
        <f t="shared" si="146"/>
        <v>■□</v>
      </c>
      <c r="L316" s="189" t="str">
        <f t="shared" si="147"/>
        <v>□■</v>
      </c>
      <c r="M316" s="189" t="str">
        <f t="shared" si="148"/>
        <v>□■</v>
      </c>
      <c r="N316" s="194" t="str">
        <f t="shared" si="149"/>
        <v>■□</v>
      </c>
      <c r="O316" s="176" t="s">
        <v>51</v>
      </c>
      <c r="P316" s="6"/>
      <c r="Q316" s="217"/>
      <c r="R316" s="6"/>
      <c r="S316" s="187"/>
      <c r="T316" s="187"/>
      <c r="U316" s="187"/>
      <c r="V316" s="187"/>
      <c r="W316" s="1"/>
      <c r="X316" s="1"/>
      <c r="Y316" s="1"/>
      <c r="Z316" s="1"/>
      <c r="AB316" s="6"/>
      <c r="AC316" s="187"/>
      <c r="AD316" s="6"/>
      <c r="AE316" s="187"/>
      <c r="AF316" s="187"/>
      <c r="AG316" s="187"/>
      <c r="AH316" s="187"/>
      <c r="AI316" s="1"/>
      <c r="AJ316" s="1"/>
      <c r="AK316" s="1"/>
      <c r="AL316" s="1"/>
      <c r="AN316" s="6"/>
      <c r="AO316" s="6"/>
    </row>
    <row r="317" spans="2:41" ht="22.5" x14ac:dyDescent="0.35">
      <c r="B317" s="3" t="s">
        <v>112</v>
      </c>
      <c r="C317" s="3" t="str">
        <f t="shared" si="144"/>
        <v>XT6LSIG0.66</v>
      </c>
      <c r="D317" s="181">
        <v>0.66</v>
      </c>
      <c r="E317" s="211">
        <v>1</v>
      </c>
      <c r="F317" s="211">
        <v>0</v>
      </c>
      <c r="G317" s="211">
        <v>1</v>
      </c>
      <c r="H317" s="211">
        <v>1</v>
      </c>
      <c r="I317" s="211">
        <v>0</v>
      </c>
      <c r="J317" s="193" t="str">
        <f t="shared" si="145"/>
        <v>□■</v>
      </c>
      <c r="K317" s="189" t="str">
        <f t="shared" si="146"/>
        <v>■□</v>
      </c>
      <c r="L317" s="189" t="str">
        <f t="shared" si="147"/>
        <v>□■</v>
      </c>
      <c r="M317" s="189" t="str">
        <f t="shared" si="148"/>
        <v>□■</v>
      </c>
      <c r="N317" s="194" t="str">
        <f t="shared" si="149"/>
        <v>■□</v>
      </c>
      <c r="O317" s="176" t="s">
        <v>51</v>
      </c>
      <c r="P317" s="6"/>
      <c r="Q317" s="217"/>
      <c r="R317" s="6"/>
      <c r="S317" s="187"/>
      <c r="T317" s="187"/>
      <c r="U317" s="187"/>
      <c r="V317" s="187"/>
      <c r="W317" s="1"/>
      <c r="X317" s="1"/>
      <c r="Y317" s="1"/>
      <c r="Z317" s="1"/>
      <c r="AB317" s="6"/>
      <c r="AC317" s="187"/>
      <c r="AD317" s="6"/>
      <c r="AE317" s="187"/>
      <c r="AF317" s="187"/>
      <c r="AG317" s="187"/>
      <c r="AH317" s="187"/>
      <c r="AI317" s="1"/>
      <c r="AJ317" s="1"/>
      <c r="AK317" s="1"/>
      <c r="AL317" s="1"/>
      <c r="AN317" s="6"/>
      <c r="AO317" s="6"/>
    </row>
    <row r="318" spans="2:41" ht="22.5" x14ac:dyDescent="0.35">
      <c r="B318" s="3" t="s">
        <v>112</v>
      </c>
      <c r="C318" s="3" t="str">
        <f t="shared" si="144"/>
        <v>XT6LSIG0.68</v>
      </c>
      <c r="D318" s="181">
        <v>0.68</v>
      </c>
      <c r="E318" s="211">
        <v>0</v>
      </c>
      <c r="F318" s="211">
        <v>1</v>
      </c>
      <c r="G318" s="211">
        <v>1</v>
      </c>
      <c r="H318" s="211">
        <v>1</v>
      </c>
      <c r="I318" s="211">
        <v>0</v>
      </c>
      <c r="J318" s="193" t="str">
        <f t="shared" si="145"/>
        <v>■□</v>
      </c>
      <c r="K318" s="189" t="str">
        <f t="shared" si="146"/>
        <v>□■</v>
      </c>
      <c r="L318" s="189" t="str">
        <f t="shared" si="147"/>
        <v>□■</v>
      </c>
      <c r="M318" s="189" t="str">
        <f t="shared" si="148"/>
        <v>□■</v>
      </c>
      <c r="N318" s="194" t="str">
        <f t="shared" si="149"/>
        <v>■□</v>
      </c>
      <c r="O318" s="176" t="s">
        <v>51</v>
      </c>
      <c r="P318" s="6"/>
      <c r="Q318" s="217"/>
      <c r="R318" s="6"/>
      <c r="S318" s="187"/>
      <c r="T318" s="187"/>
      <c r="U318" s="187"/>
      <c r="V318" s="187"/>
      <c r="W318" s="1"/>
      <c r="X318" s="1"/>
      <c r="Y318" s="1"/>
      <c r="Z318" s="1"/>
      <c r="AB318" s="6"/>
      <c r="AC318" s="187"/>
      <c r="AD318" s="6"/>
      <c r="AE318" s="187"/>
      <c r="AF318" s="187"/>
      <c r="AG318" s="187"/>
      <c r="AH318" s="187"/>
      <c r="AI318" s="1"/>
      <c r="AJ318" s="1"/>
      <c r="AK318" s="1"/>
      <c r="AL318" s="1"/>
      <c r="AN318" s="6"/>
      <c r="AO318" s="6"/>
    </row>
    <row r="319" spans="2:41" ht="22.5" x14ac:dyDescent="0.35">
      <c r="B319" s="3" t="s">
        <v>112</v>
      </c>
      <c r="C319" s="3" t="str">
        <f t="shared" si="144"/>
        <v>XT6LSIG0.7</v>
      </c>
      <c r="D319" s="181">
        <v>0.70000000000000007</v>
      </c>
      <c r="E319" s="211">
        <v>1</v>
      </c>
      <c r="F319" s="211">
        <v>1</v>
      </c>
      <c r="G319" s="211">
        <v>1</v>
      </c>
      <c r="H319" s="211">
        <v>1</v>
      </c>
      <c r="I319" s="211">
        <v>0</v>
      </c>
      <c r="J319" s="193" t="str">
        <f t="shared" si="145"/>
        <v>□■</v>
      </c>
      <c r="K319" s="189" t="str">
        <f t="shared" si="146"/>
        <v>□■</v>
      </c>
      <c r="L319" s="189" t="str">
        <f t="shared" si="147"/>
        <v>□■</v>
      </c>
      <c r="M319" s="189" t="str">
        <f t="shared" si="148"/>
        <v>□■</v>
      </c>
      <c r="N319" s="194" t="str">
        <f t="shared" si="149"/>
        <v>■□</v>
      </c>
      <c r="O319" s="176" t="s">
        <v>51</v>
      </c>
      <c r="P319" s="6"/>
      <c r="Q319" s="217"/>
      <c r="R319" s="6"/>
      <c r="S319" s="187"/>
      <c r="T319" s="187"/>
      <c r="U319" s="187"/>
      <c r="V319" s="187"/>
      <c r="W319" s="1"/>
      <c r="X319" s="1"/>
      <c r="Y319" s="1"/>
      <c r="Z319" s="1"/>
      <c r="AB319" s="6"/>
      <c r="AC319" s="187"/>
      <c r="AD319" s="6"/>
      <c r="AE319" s="187"/>
      <c r="AF319" s="187"/>
      <c r="AG319" s="187"/>
      <c r="AH319" s="187"/>
      <c r="AI319" s="1"/>
      <c r="AJ319" s="1"/>
      <c r="AK319" s="1"/>
      <c r="AL319" s="1"/>
      <c r="AN319" s="6"/>
      <c r="AO319" s="6"/>
    </row>
    <row r="320" spans="2:41" ht="22.5" x14ac:dyDescent="0.35">
      <c r="B320" s="3" t="s">
        <v>112</v>
      </c>
      <c r="C320" s="3" t="str">
        <f t="shared" si="144"/>
        <v>XT6LSIG0.72</v>
      </c>
      <c r="D320" s="181">
        <v>0.72</v>
      </c>
      <c r="E320" s="211">
        <v>0</v>
      </c>
      <c r="F320" s="211">
        <v>0</v>
      </c>
      <c r="G320" s="211">
        <v>0</v>
      </c>
      <c r="H320" s="211">
        <v>0</v>
      </c>
      <c r="I320" s="211">
        <v>1</v>
      </c>
      <c r="J320" s="193" t="str">
        <f t="shared" si="145"/>
        <v>■□</v>
      </c>
      <c r="K320" s="189" t="str">
        <f t="shared" si="146"/>
        <v>■□</v>
      </c>
      <c r="L320" s="189" t="str">
        <f t="shared" si="147"/>
        <v>■□</v>
      </c>
      <c r="M320" s="189" t="str">
        <f t="shared" si="148"/>
        <v>■□</v>
      </c>
      <c r="N320" s="194" t="str">
        <f t="shared" si="149"/>
        <v>□■</v>
      </c>
      <c r="O320" s="176" t="s">
        <v>51</v>
      </c>
      <c r="P320" s="6"/>
      <c r="Q320" s="217"/>
      <c r="R320" s="6"/>
      <c r="S320" s="187"/>
      <c r="T320" s="187"/>
      <c r="U320" s="187"/>
      <c r="V320" s="187"/>
      <c r="W320" s="1"/>
      <c r="X320" s="1"/>
      <c r="Y320" s="1"/>
      <c r="Z320" s="1"/>
      <c r="AB320" s="6"/>
      <c r="AC320" s="187"/>
      <c r="AD320" s="6"/>
      <c r="AE320" s="187"/>
      <c r="AF320" s="187"/>
      <c r="AG320" s="187"/>
      <c r="AH320" s="187"/>
      <c r="AI320" s="1"/>
      <c r="AJ320" s="1"/>
      <c r="AK320" s="1"/>
      <c r="AL320" s="1"/>
      <c r="AN320" s="6"/>
      <c r="AO320" s="6"/>
    </row>
    <row r="321" spans="2:41" ht="22.5" x14ac:dyDescent="0.35">
      <c r="B321" s="3" t="s">
        <v>112</v>
      </c>
      <c r="C321" s="3" t="str">
        <f t="shared" si="144"/>
        <v>XT6LSIG0.74</v>
      </c>
      <c r="D321" s="181">
        <v>0.74</v>
      </c>
      <c r="E321" s="211">
        <v>1</v>
      </c>
      <c r="F321" s="211">
        <v>0</v>
      </c>
      <c r="G321" s="211">
        <v>0</v>
      </c>
      <c r="H321" s="211">
        <v>0</v>
      </c>
      <c r="I321" s="211">
        <v>1</v>
      </c>
      <c r="J321" s="193" t="str">
        <f t="shared" si="145"/>
        <v>□■</v>
      </c>
      <c r="K321" s="189" t="str">
        <f t="shared" si="146"/>
        <v>■□</v>
      </c>
      <c r="L321" s="189" t="str">
        <f t="shared" si="147"/>
        <v>■□</v>
      </c>
      <c r="M321" s="189" t="str">
        <f t="shared" si="148"/>
        <v>■□</v>
      </c>
      <c r="N321" s="194" t="str">
        <f t="shared" si="149"/>
        <v>□■</v>
      </c>
      <c r="O321" s="176" t="s">
        <v>51</v>
      </c>
      <c r="P321" s="6"/>
      <c r="Q321" s="217"/>
      <c r="R321" s="6"/>
      <c r="S321" s="187"/>
      <c r="T321" s="187"/>
      <c r="U321" s="187"/>
      <c r="V321" s="187"/>
      <c r="W321" s="1"/>
      <c r="X321" s="1"/>
      <c r="Y321" s="1"/>
      <c r="Z321" s="1"/>
      <c r="AB321" s="6"/>
      <c r="AC321" s="187"/>
      <c r="AD321" s="6"/>
      <c r="AE321" s="187"/>
      <c r="AF321" s="187"/>
      <c r="AG321" s="187"/>
      <c r="AH321" s="187"/>
      <c r="AI321" s="1"/>
      <c r="AJ321" s="1"/>
      <c r="AK321" s="1"/>
      <c r="AL321" s="1"/>
      <c r="AN321" s="6"/>
      <c r="AO321" s="6"/>
    </row>
    <row r="322" spans="2:41" ht="22.5" x14ac:dyDescent="0.35">
      <c r="B322" s="3" t="s">
        <v>112</v>
      </c>
      <c r="C322" s="3" t="str">
        <f t="shared" si="144"/>
        <v>XT6LSIG0.76</v>
      </c>
      <c r="D322" s="181">
        <v>0.76</v>
      </c>
      <c r="E322" s="211">
        <v>0</v>
      </c>
      <c r="F322" s="211">
        <v>1</v>
      </c>
      <c r="G322" s="211">
        <v>0</v>
      </c>
      <c r="H322" s="211">
        <v>0</v>
      </c>
      <c r="I322" s="211">
        <v>1</v>
      </c>
      <c r="J322" s="193" t="str">
        <f t="shared" si="145"/>
        <v>■□</v>
      </c>
      <c r="K322" s="189" t="str">
        <f t="shared" si="146"/>
        <v>□■</v>
      </c>
      <c r="L322" s="189" t="str">
        <f t="shared" si="147"/>
        <v>■□</v>
      </c>
      <c r="M322" s="189" t="str">
        <f t="shared" si="148"/>
        <v>■□</v>
      </c>
      <c r="N322" s="194" t="str">
        <f t="shared" si="149"/>
        <v>□■</v>
      </c>
      <c r="O322" s="176" t="s">
        <v>51</v>
      </c>
      <c r="P322" s="6"/>
      <c r="Q322" s="217"/>
      <c r="R322" s="6"/>
      <c r="S322" s="187"/>
      <c r="T322" s="187"/>
      <c r="U322" s="187"/>
      <c r="V322" s="187"/>
      <c r="W322" s="1"/>
      <c r="X322" s="1"/>
      <c r="Y322" s="1"/>
      <c r="Z322" s="1"/>
      <c r="AB322" s="6"/>
      <c r="AC322" s="187"/>
      <c r="AD322" s="6"/>
      <c r="AE322" s="187"/>
      <c r="AF322" s="187"/>
      <c r="AG322" s="187"/>
      <c r="AH322" s="187"/>
      <c r="AI322" s="1"/>
      <c r="AJ322" s="1"/>
      <c r="AK322" s="1"/>
      <c r="AL322" s="1"/>
      <c r="AN322" s="6"/>
      <c r="AO322" s="6"/>
    </row>
    <row r="323" spans="2:41" ht="22.5" x14ac:dyDescent="0.35">
      <c r="B323" s="3" t="s">
        <v>112</v>
      </c>
      <c r="C323" s="3" t="str">
        <f t="shared" si="144"/>
        <v>XT6LSIG0.78</v>
      </c>
      <c r="D323" s="181">
        <v>0.78</v>
      </c>
      <c r="E323" s="211">
        <v>1</v>
      </c>
      <c r="F323" s="211">
        <v>1</v>
      </c>
      <c r="G323" s="211">
        <v>0</v>
      </c>
      <c r="H323" s="211">
        <v>0</v>
      </c>
      <c r="I323" s="211">
        <v>1</v>
      </c>
      <c r="J323" s="193" t="str">
        <f t="shared" si="145"/>
        <v>□■</v>
      </c>
      <c r="K323" s="189" t="str">
        <f t="shared" si="146"/>
        <v>□■</v>
      </c>
      <c r="L323" s="189" t="str">
        <f t="shared" si="147"/>
        <v>■□</v>
      </c>
      <c r="M323" s="189" t="str">
        <f t="shared" si="148"/>
        <v>■□</v>
      </c>
      <c r="N323" s="194" t="str">
        <f t="shared" si="149"/>
        <v>□■</v>
      </c>
      <c r="O323" s="176" t="s">
        <v>51</v>
      </c>
      <c r="P323" s="6"/>
      <c r="Q323" s="217"/>
      <c r="R323" s="6"/>
      <c r="S323" s="187"/>
      <c r="T323" s="187"/>
      <c r="U323" s="187"/>
      <c r="V323" s="187"/>
      <c r="W323" s="1"/>
      <c r="X323" s="1"/>
      <c r="Y323" s="1"/>
      <c r="Z323" s="1"/>
      <c r="AB323" s="6"/>
      <c r="AC323" s="187"/>
      <c r="AD323" s="6"/>
      <c r="AE323" s="187"/>
      <c r="AF323" s="187"/>
      <c r="AG323" s="187"/>
      <c r="AH323" s="187"/>
      <c r="AI323" s="1"/>
      <c r="AJ323" s="1"/>
      <c r="AK323" s="1"/>
      <c r="AL323" s="1"/>
      <c r="AN323" s="6"/>
      <c r="AO323" s="6"/>
    </row>
    <row r="324" spans="2:41" ht="22.5" x14ac:dyDescent="0.35">
      <c r="B324" s="3" t="s">
        <v>112</v>
      </c>
      <c r="C324" s="3" t="str">
        <f t="shared" si="144"/>
        <v>XT6LSIG0.8</v>
      </c>
      <c r="D324" s="181">
        <v>0.8</v>
      </c>
      <c r="E324" s="211">
        <v>0</v>
      </c>
      <c r="F324" s="211">
        <v>0</v>
      </c>
      <c r="G324" s="211">
        <v>1</v>
      </c>
      <c r="H324" s="211">
        <v>0</v>
      </c>
      <c r="I324" s="211">
        <v>1</v>
      </c>
      <c r="J324" s="193" t="str">
        <f t="shared" si="145"/>
        <v>■□</v>
      </c>
      <c r="K324" s="189" t="str">
        <f t="shared" si="146"/>
        <v>■□</v>
      </c>
      <c r="L324" s="189" t="str">
        <f t="shared" si="147"/>
        <v>□■</v>
      </c>
      <c r="M324" s="189" t="str">
        <f t="shared" si="148"/>
        <v>■□</v>
      </c>
      <c r="N324" s="194" t="str">
        <f t="shared" si="149"/>
        <v>□■</v>
      </c>
      <c r="O324" s="176" t="s">
        <v>51</v>
      </c>
      <c r="P324" s="6"/>
      <c r="Q324" s="217"/>
      <c r="R324" s="6"/>
      <c r="S324" s="187"/>
      <c r="T324" s="187"/>
      <c r="U324" s="187"/>
      <c r="V324" s="187"/>
      <c r="W324" s="1"/>
      <c r="X324" s="1"/>
      <c r="Y324" s="1"/>
      <c r="Z324" s="1"/>
      <c r="AB324" s="6"/>
      <c r="AC324" s="187"/>
      <c r="AD324" s="6"/>
      <c r="AE324" s="187"/>
      <c r="AF324" s="187"/>
      <c r="AG324" s="187"/>
      <c r="AH324" s="187"/>
      <c r="AI324" s="1"/>
      <c r="AJ324" s="1"/>
      <c r="AK324" s="1"/>
      <c r="AL324" s="1"/>
      <c r="AN324" s="6"/>
      <c r="AO324" s="6"/>
    </row>
    <row r="325" spans="2:41" ht="22.5" x14ac:dyDescent="0.35">
      <c r="B325" s="3" t="s">
        <v>112</v>
      </c>
      <c r="C325" s="3" t="str">
        <f t="shared" si="144"/>
        <v>XT6LSIG0.82</v>
      </c>
      <c r="D325" s="181">
        <v>0.82000000000000006</v>
      </c>
      <c r="E325" s="211">
        <v>1</v>
      </c>
      <c r="F325" s="211">
        <v>0</v>
      </c>
      <c r="G325" s="211">
        <v>1</v>
      </c>
      <c r="H325" s="211">
        <v>0</v>
      </c>
      <c r="I325" s="211">
        <v>1</v>
      </c>
      <c r="J325" s="193" t="str">
        <f t="shared" si="145"/>
        <v>□■</v>
      </c>
      <c r="K325" s="189" t="str">
        <f t="shared" si="146"/>
        <v>■□</v>
      </c>
      <c r="L325" s="189" t="str">
        <f t="shared" si="147"/>
        <v>□■</v>
      </c>
      <c r="M325" s="189" t="str">
        <f t="shared" si="148"/>
        <v>■□</v>
      </c>
      <c r="N325" s="194" t="str">
        <f t="shared" si="149"/>
        <v>□■</v>
      </c>
      <c r="O325" s="176" t="s">
        <v>51</v>
      </c>
      <c r="P325" s="6"/>
      <c r="Q325" s="217"/>
      <c r="R325" s="6"/>
      <c r="S325" s="187"/>
      <c r="T325" s="187"/>
      <c r="U325" s="187"/>
      <c r="V325" s="187"/>
      <c r="W325" s="1"/>
      <c r="X325" s="1"/>
      <c r="Y325" s="1"/>
      <c r="Z325" s="1"/>
      <c r="AB325" s="6"/>
      <c r="AC325" s="187"/>
      <c r="AD325" s="6"/>
      <c r="AE325" s="187"/>
      <c r="AF325" s="187"/>
      <c r="AG325" s="187"/>
      <c r="AH325" s="187"/>
      <c r="AI325" s="1"/>
      <c r="AJ325" s="1"/>
      <c r="AK325" s="1"/>
      <c r="AL325" s="1"/>
      <c r="AN325" s="6"/>
      <c r="AO325" s="6"/>
    </row>
    <row r="326" spans="2:41" ht="22.5" x14ac:dyDescent="0.35">
      <c r="B326" s="3" t="s">
        <v>112</v>
      </c>
      <c r="C326" s="3" t="str">
        <f t="shared" si="144"/>
        <v>XT6LSIG0.84</v>
      </c>
      <c r="D326" s="181">
        <v>0.84000000000000008</v>
      </c>
      <c r="E326" s="211">
        <v>0</v>
      </c>
      <c r="F326" s="211">
        <v>1</v>
      </c>
      <c r="G326" s="211">
        <v>1</v>
      </c>
      <c r="H326" s="211">
        <v>0</v>
      </c>
      <c r="I326" s="211">
        <v>1</v>
      </c>
      <c r="J326" s="193" t="str">
        <f t="shared" si="145"/>
        <v>■□</v>
      </c>
      <c r="K326" s="189" t="str">
        <f t="shared" si="146"/>
        <v>□■</v>
      </c>
      <c r="L326" s="189" t="str">
        <f t="shared" si="147"/>
        <v>□■</v>
      </c>
      <c r="M326" s="189" t="str">
        <f t="shared" si="148"/>
        <v>■□</v>
      </c>
      <c r="N326" s="194" t="str">
        <f t="shared" si="149"/>
        <v>□■</v>
      </c>
      <c r="O326" s="176" t="s">
        <v>51</v>
      </c>
      <c r="P326" s="6"/>
      <c r="Q326" s="217"/>
      <c r="R326" s="6"/>
      <c r="S326" s="187"/>
      <c r="T326" s="187"/>
      <c r="U326" s="187"/>
      <c r="V326" s="187"/>
      <c r="W326" s="1"/>
      <c r="X326" s="1"/>
      <c r="Y326" s="1"/>
      <c r="Z326" s="1"/>
      <c r="AB326" s="6"/>
      <c r="AC326" s="187"/>
      <c r="AD326" s="6"/>
      <c r="AE326" s="187"/>
      <c r="AF326" s="187"/>
      <c r="AG326" s="187"/>
      <c r="AH326" s="187"/>
      <c r="AI326" s="1"/>
      <c r="AJ326" s="1"/>
      <c r="AK326" s="1"/>
      <c r="AL326" s="1"/>
      <c r="AN326" s="6"/>
      <c r="AO326" s="6"/>
    </row>
    <row r="327" spans="2:41" ht="22.5" x14ac:dyDescent="0.35">
      <c r="B327" s="3" t="s">
        <v>112</v>
      </c>
      <c r="C327" s="3" t="str">
        <f t="shared" si="144"/>
        <v>XT6LSIG0.86</v>
      </c>
      <c r="D327" s="181">
        <v>0.8600000000000001</v>
      </c>
      <c r="E327" s="211">
        <v>1</v>
      </c>
      <c r="F327" s="211">
        <v>1</v>
      </c>
      <c r="G327" s="211">
        <v>1</v>
      </c>
      <c r="H327" s="211">
        <v>0</v>
      </c>
      <c r="I327" s="211">
        <v>1</v>
      </c>
      <c r="J327" s="193" t="str">
        <f t="shared" si="145"/>
        <v>□■</v>
      </c>
      <c r="K327" s="189" t="str">
        <f t="shared" si="146"/>
        <v>□■</v>
      </c>
      <c r="L327" s="189" t="str">
        <f t="shared" si="147"/>
        <v>□■</v>
      </c>
      <c r="M327" s="189" t="str">
        <f t="shared" si="148"/>
        <v>■□</v>
      </c>
      <c r="N327" s="194" t="str">
        <f t="shared" si="149"/>
        <v>□■</v>
      </c>
      <c r="O327" s="176" t="s">
        <v>51</v>
      </c>
      <c r="P327" s="6"/>
      <c r="Q327" s="217"/>
      <c r="R327" s="6"/>
      <c r="S327" s="187"/>
      <c r="T327" s="187"/>
      <c r="U327" s="187"/>
      <c r="V327" s="187"/>
      <c r="W327" s="1"/>
      <c r="X327" s="1"/>
      <c r="Y327" s="1"/>
      <c r="Z327" s="1"/>
      <c r="AB327" s="6"/>
      <c r="AC327" s="187"/>
      <c r="AD327" s="6"/>
      <c r="AE327" s="187"/>
      <c r="AF327" s="187"/>
      <c r="AG327" s="187"/>
      <c r="AH327" s="187"/>
      <c r="AI327" s="1"/>
      <c r="AJ327" s="1"/>
      <c r="AK327" s="1"/>
      <c r="AL327" s="1"/>
      <c r="AN327" s="6"/>
      <c r="AO327" s="6"/>
    </row>
    <row r="328" spans="2:41" ht="22.5" x14ac:dyDescent="0.35">
      <c r="B328" s="3" t="s">
        <v>112</v>
      </c>
      <c r="C328" s="3" t="str">
        <f t="shared" si="144"/>
        <v>XT6LSIG0.88</v>
      </c>
      <c r="D328" s="181">
        <v>0.88000000000000012</v>
      </c>
      <c r="E328" s="211">
        <v>0</v>
      </c>
      <c r="F328" s="211">
        <v>0</v>
      </c>
      <c r="G328" s="211">
        <v>0</v>
      </c>
      <c r="H328" s="211">
        <v>1</v>
      </c>
      <c r="I328" s="211">
        <v>1</v>
      </c>
      <c r="J328" s="193" t="str">
        <f t="shared" si="145"/>
        <v>■□</v>
      </c>
      <c r="K328" s="189" t="str">
        <f t="shared" si="146"/>
        <v>■□</v>
      </c>
      <c r="L328" s="189" t="str">
        <f t="shared" si="147"/>
        <v>■□</v>
      </c>
      <c r="M328" s="189" t="str">
        <f t="shared" si="148"/>
        <v>□■</v>
      </c>
      <c r="N328" s="194" t="str">
        <f t="shared" si="149"/>
        <v>□■</v>
      </c>
      <c r="O328" s="176" t="s">
        <v>51</v>
      </c>
      <c r="P328" s="6"/>
      <c r="Q328" s="217"/>
      <c r="R328" s="6"/>
      <c r="S328" s="187"/>
      <c r="T328" s="187"/>
      <c r="U328" s="187"/>
      <c r="V328" s="187"/>
      <c r="W328" s="1"/>
      <c r="X328" s="1"/>
      <c r="Y328" s="1"/>
      <c r="Z328" s="1"/>
      <c r="AB328" s="6"/>
      <c r="AC328" s="187"/>
      <c r="AD328" s="6"/>
      <c r="AE328" s="187"/>
      <c r="AF328" s="187"/>
      <c r="AG328" s="187"/>
      <c r="AH328" s="187"/>
      <c r="AI328" s="1"/>
      <c r="AJ328" s="1"/>
      <c r="AK328" s="1"/>
      <c r="AL328" s="1"/>
      <c r="AN328" s="6"/>
      <c r="AO328" s="6"/>
    </row>
    <row r="329" spans="2:41" ht="22.5" x14ac:dyDescent="0.35">
      <c r="B329" s="3" t="s">
        <v>112</v>
      </c>
      <c r="C329" s="3" t="str">
        <f t="shared" si="144"/>
        <v>XT6LSIG0.9</v>
      </c>
      <c r="D329" s="181">
        <v>0.90000000000000013</v>
      </c>
      <c r="E329" s="211">
        <v>1</v>
      </c>
      <c r="F329" s="211">
        <v>0</v>
      </c>
      <c r="G329" s="211">
        <v>0</v>
      </c>
      <c r="H329" s="211">
        <v>1</v>
      </c>
      <c r="I329" s="211">
        <v>1</v>
      </c>
      <c r="J329" s="193" t="str">
        <f t="shared" si="145"/>
        <v>□■</v>
      </c>
      <c r="K329" s="189" t="str">
        <f t="shared" si="146"/>
        <v>■□</v>
      </c>
      <c r="L329" s="189" t="str">
        <f t="shared" si="147"/>
        <v>■□</v>
      </c>
      <c r="M329" s="189" t="str">
        <f t="shared" si="148"/>
        <v>□■</v>
      </c>
      <c r="N329" s="194" t="str">
        <f t="shared" si="149"/>
        <v>□■</v>
      </c>
      <c r="O329" s="176" t="s">
        <v>51</v>
      </c>
      <c r="P329" s="6"/>
      <c r="Q329" s="217"/>
      <c r="R329" s="6"/>
      <c r="S329" s="187"/>
      <c r="T329" s="187"/>
      <c r="U329" s="187"/>
      <c r="V329" s="187"/>
      <c r="W329" s="1"/>
      <c r="X329" s="1"/>
      <c r="Y329" s="1"/>
      <c r="Z329" s="1"/>
      <c r="AB329" s="6"/>
      <c r="AC329" s="187"/>
      <c r="AD329" s="6"/>
      <c r="AE329" s="187"/>
      <c r="AF329" s="187"/>
      <c r="AG329" s="187"/>
      <c r="AH329" s="187"/>
      <c r="AI329" s="1"/>
      <c r="AJ329" s="1"/>
      <c r="AK329" s="1"/>
      <c r="AL329" s="1"/>
      <c r="AN329" s="6"/>
      <c r="AO329" s="6"/>
    </row>
    <row r="330" spans="2:41" ht="22.5" x14ac:dyDescent="0.35">
      <c r="B330" s="3" t="s">
        <v>112</v>
      </c>
      <c r="C330" s="3" t="str">
        <f t="shared" si="144"/>
        <v>XT6LSIG0.92</v>
      </c>
      <c r="D330" s="181">
        <v>0.91999999999999993</v>
      </c>
      <c r="E330" s="211">
        <v>0</v>
      </c>
      <c r="F330" s="211">
        <v>1</v>
      </c>
      <c r="G330" s="211">
        <v>0</v>
      </c>
      <c r="H330" s="211">
        <v>1</v>
      </c>
      <c r="I330" s="211">
        <v>1</v>
      </c>
      <c r="J330" s="193" t="str">
        <f t="shared" si="145"/>
        <v>■□</v>
      </c>
      <c r="K330" s="189" t="str">
        <f t="shared" si="146"/>
        <v>□■</v>
      </c>
      <c r="L330" s="189" t="str">
        <f t="shared" si="147"/>
        <v>■□</v>
      </c>
      <c r="M330" s="189" t="str">
        <f t="shared" si="148"/>
        <v>□■</v>
      </c>
      <c r="N330" s="194" t="str">
        <f t="shared" si="149"/>
        <v>□■</v>
      </c>
      <c r="O330" s="176" t="s">
        <v>51</v>
      </c>
      <c r="P330" s="6"/>
      <c r="Q330" s="217"/>
      <c r="R330" s="6"/>
      <c r="S330" s="187"/>
      <c r="T330" s="187"/>
      <c r="U330" s="187"/>
      <c r="V330" s="187"/>
      <c r="W330" s="1"/>
      <c r="X330" s="1"/>
      <c r="Y330" s="1"/>
      <c r="Z330" s="1"/>
      <c r="AB330" s="6"/>
      <c r="AC330" s="187"/>
      <c r="AD330" s="6"/>
      <c r="AE330" s="187"/>
      <c r="AF330" s="187"/>
      <c r="AG330" s="187"/>
      <c r="AH330" s="187"/>
      <c r="AI330" s="1"/>
      <c r="AJ330" s="1"/>
      <c r="AK330" s="1"/>
      <c r="AL330" s="1"/>
      <c r="AN330" s="6"/>
      <c r="AO330" s="6"/>
    </row>
    <row r="331" spans="2:41" ht="22.5" x14ac:dyDescent="0.35">
      <c r="B331" s="3" t="s">
        <v>112</v>
      </c>
      <c r="C331" s="3" t="str">
        <f t="shared" si="144"/>
        <v>XT6LSIG0.94</v>
      </c>
      <c r="D331" s="181">
        <v>0.94</v>
      </c>
      <c r="E331" s="211">
        <v>1</v>
      </c>
      <c r="F331" s="211">
        <v>1</v>
      </c>
      <c r="G331" s="211">
        <v>0</v>
      </c>
      <c r="H331" s="211">
        <v>1</v>
      </c>
      <c r="I331" s="211">
        <v>1</v>
      </c>
      <c r="J331" s="193" t="str">
        <f t="shared" si="145"/>
        <v>□■</v>
      </c>
      <c r="K331" s="189" t="str">
        <f t="shared" si="146"/>
        <v>□■</v>
      </c>
      <c r="L331" s="189" t="str">
        <f t="shared" si="147"/>
        <v>■□</v>
      </c>
      <c r="M331" s="189" t="str">
        <f t="shared" si="148"/>
        <v>□■</v>
      </c>
      <c r="N331" s="194" t="str">
        <f t="shared" si="149"/>
        <v>□■</v>
      </c>
      <c r="O331" s="176" t="s">
        <v>51</v>
      </c>
      <c r="P331" s="6"/>
      <c r="Q331" s="217"/>
      <c r="R331" s="6"/>
      <c r="S331" s="187"/>
      <c r="T331" s="187"/>
      <c r="U331" s="187"/>
      <c r="V331" s="187"/>
      <c r="W331" s="1"/>
      <c r="X331" s="1"/>
      <c r="Y331" s="1"/>
      <c r="Z331" s="1"/>
      <c r="AB331" s="6"/>
      <c r="AC331" s="187"/>
      <c r="AD331" s="6"/>
      <c r="AE331" s="187"/>
      <c r="AF331" s="187"/>
      <c r="AG331" s="187"/>
      <c r="AH331" s="187"/>
      <c r="AI331" s="1"/>
      <c r="AJ331" s="1"/>
      <c r="AK331" s="1"/>
      <c r="AL331" s="1"/>
      <c r="AN331" s="6"/>
      <c r="AO331" s="6"/>
    </row>
    <row r="332" spans="2:41" ht="22.5" x14ac:dyDescent="0.35">
      <c r="B332" s="3" t="s">
        <v>112</v>
      </c>
      <c r="C332" s="3" t="str">
        <f t="shared" si="144"/>
        <v>XT6LSIG0.96</v>
      </c>
      <c r="D332" s="181">
        <v>0.96</v>
      </c>
      <c r="E332" s="211">
        <v>0</v>
      </c>
      <c r="F332" s="211">
        <v>0</v>
      </c>
      <c r="G332" s="211">
        <v>1</v>
      </c>
      <c r="H332" s="211">
        <v>1</v>
      </c>
      <c r="I332" s="211">
        <v>1</v>
      </c>
      <c r="J332" s="193" t="str">
        <f t="shared" si="145"/>
        <v>■□</v>
      </c>
      <c r="K332" s="189" t="str">
        <f t="shared" si="146"/>
        <v>■□</v>
      </c>
      <c r="L332" s="189" t="str">
        <f t="shared" si="147"/>
        <v>□■</v>
      </c>
      <c r="M332" s="189" t="str">
        <f t="shared" si="148"/>
        <v>□■</v>
      </c>
      <c r="N332" s="194" t="str">
        <f t="shared" si="149"/>
        <v>□■</v>
      </c>
      <c r="O332" s="176" t="s">
        <v>51</v>
      </c>
      <c r="P332" s="6"/>
      <c r="Q332" s="217"/>
      <c r="R332" s="6"/>
      <c r="S332" s="187"/>
      <c r="T332" s="187"/>
      <c r="U332" s="187"/>
      <c r="V332" s="187"/>
      <c r="W332" s="1"/>
      <c r="X332" s="1"/>
      <c r="Y332" s="1"/>
      <c r="Z332" s="1"/>
      <c r="AB332" s="6"/>
      <c r="AC332" s="187"/>
      <c r="AD332" s="6"/>
      <c r="AE332" s="187"/>
      <c r="AF332" s="187"/>
      <c r="AG332" s="187"/>
      <c r="AH332" s="187"/>
      <c r="AI332" s="1"/>
      <c r="AJ332" s="1"/>
      <c r="AK332" s="1"/>
      <c r="AL332" s="1"/>
      <c r="AN332" s="6"/>
      <c r="AO332" s="6"/>
    </row>
    <row r="333" spans="2:41" ht="22.5" x14ac:dyDescent="0.35">
      <c r="B333" s="3" t="s">
        <v>112</v>
      </c>
      <c r="C333" s="3" t="str">
        <f t="shared" si="144"/>
        <v>XT6LSIG0.98</v>
      </c>
      <c r="D333" s="181">
        <v>0.98</v>
      </c>
      <c r="E333" s="211">
        <v>1</v>
      </c>
      <c r="F333" s="211">
        <v>0</v>
      </c>
      <c r="G333" s="211">
        <v>1</v>
      </c>
      <c r="H333" s="211">
        <v>1</v>
      </c>
      <c r="I333" s="211">
        <v>1</v>
      </c>
      <c r="J333" s="193" t="str">
        <f t="shared" si="145"/>
        <v>□■</v>
      </c>
      <c r="K333" s="189" t="str">
        <f t="shared" si="146"/>
        <v>■□</v>
      </c>
      <c r="L333" s="189" t="str">
        <f t="shared" si="147"/>
        <v>□■</v>
      </c>
      <c r="M333" s="189" t="str">
        <f t="shared" si="148"/>
        <v>□■</v>
      </c>
      <c r="N333" s="194" t="str">
        <f t="shared" si="149"/>
        <v>□■</v>
      </c>
      <c r="O333" s="176" t="s">
        <v>51</v>
      </c>
      <c r="P333" s="6"/>
      <c r="Q333" s="217"/>
      <c r="R333" s="6"/>
      <c r="S333" s="187"/>
      <c r="T333" s="187"/>
      <c r="U333" s="187"/>
      <c r="V333" s="187"/>
      <c r="W333" s="1"/>
      <c r="X333" s="1"/>
      <c r="Y333" s="1"/>
      <c r="Z333" s="1"/>
      <c r="AB333" s="6"/>
      <c r="AC333" s="187"/>
      <c r="AD333" s="6"/>
      <c r="AE333" s="187"/>
      <c r="AF333" s="187"/>
      <c r="AG333" s="187"/>
      <c r="AH333" s="187"/>
      <c r="AI333" s="1"/>
      <c r="AJ333" s="1"/>
      <c r="AK333" s="1"/>
      <c r="AL333" s="1"/>
      <c r="AN333" s="6"/>
      <c r="AO333" s="6"/>
    </row>
    <row r="334" spans="2:41" ht="23" thickBot="1" x14ac:dyDescent="0.4">
      <c r="B334" s="3" t="s">
        <v>112</v>
      </c>
      <c r="C334" s="3" t="str">
        <f t="shared" si="144"/>
        <v>XT6LSIG1</v>
      </c>
      <c r="D334" s="182">
        <v>1</v>
      </c>
      <c r="E334" s="212" t="s">
        <v>36</v>
      </c>
      <c r="F334" s="212">
        <v>1</v>
      </c>
      <c r="G334" s="212">
        <v>1</v>
      </c>
      <c r="H334" s="212">
        <v>1</v>
      </c>
      <c r="I334" s="212">
        <v>1</v>
      </c>
      <c r="J334" s="214" t="str">
        <f t="shared" si="145"/>
        <v>□□</v>
      </c>
      <c r="K334" s="215" t="str">
        <f t="shared" si="146"/>
        <v>□■</v>
      </c>
      <c r="L334" s="215" t="str">
        <f t="shared" si="147"/>
        <v>□■</v>
      </c>
      <c r="M334" s="215" t="str">
        <f t="shared" si="148"/>
        <v>□■</v>
      </c>
      <c r="N334" s="216" t="str">
        <f t="shared" si="149"/>
        <v>□■</v>
      </c>
      <c r="O334" s="176" t="s">
        <v>51</v>
      </c>
      <c r="P334" s="6"/>
      <c r="Q334" s="217"/>
      <c r="R334" s="6"/>
      <c r="S334" s="187"/>
      <c r="T334" s="187"/>
      <c r="U334" s="187"/>
      <c r="V334" s="187"/>
      <c r="W334" s="1"/>
      <c r="X334" s="1"/>
      <c r="Y334" s="1"/>
      <c r="Z334" s="1"/>
      <c r="AB334" s="6"/>
      <c r="AC334" s="187"/>
      <c r="AD334" s="6"/>
      <c r="AE334" s="187"/>
      <c r="AF334" s="187"/>
      <c r="AG334" s="187"/>
      <c r="AH334" s="187"/>
      <c r="AI334" s="1"/>
      <c r="AJ334" s="1"/>
      <c r="AK334" s="1"/>
      <c r="AL334" s="1"/>
      <c r="AN334" s="6"/>
      <c r="AO334" s="6"/>
    </row>
    <row r="335" spans="2:41" ht="31.5" thickBot="1" x14ac:dyDescent="0.4">
      <c r="C335" s="3" t="str">
        <f t="shared" ref="C335:C386" si="150">B335&amp;D335</f>
        <v>I1, LSI and LSIG, XT7</v>
      </c>
      <c r="D335" s="179" t="s">
        <v>41</v>
      </c>
      <c r="E335" s="204"/>
      <c r="F335" s="205"/>
      <c r="G335" s="205"/>
      <c r="H335" s="205"/>
      <c r="I335" s="226"/>
      <c r="J335" s="218"/>
      <c r="K335" s="219"/>
      <c r="L335" s="220"/>
      <c r="M335" s="221"/>
      <c r="N335" s="218"/>
      <c r="O335" s="220"/>
      <c r="P335" s="6"/>
      <c r="Q335" s="217"/>
      <c r="R335" s="6"/>
      <c r="S335" s="187"/>
      <c r="T335" s="187"/>
      <c r="U335" s="187"/>
      <c r="V335" s="187"/>
      <c r="W335" s="1"/>
      <c r="X335" s="1"/>
      <c r="Y335" s="1"/>
      <c r="Z335" s="1"/>
      <c r="AB335" s="6"/>
      <c r="AC335" s="187"/>
      <c r="AD335" s="6"/>
      <c r="AE335" s="187"/>
      <c r="AF335" s="187"/>
      <c r="AG335" s="187"/>
      <c r="AH335" s="187"/>
      <c r="AI335" s="1"/>
      <c r="AJ335" s="1"/>
      <c r="AK335" s="1"/>
      <c r="AL335" s="1"/>
      <c r="AN335" s="6"/>
      <c r="AO335" s="6"/>
    </row>
    <row r="336" spans="2:41" ht="19" thickBot="1" x14ac:dyDescent="0.4">
      <c r="C336" s="3" t="str">
        <f t="shared" si="150"/>
        <v/>
      </c>
      <c r="D336" s="195"/>
      <c r="E336" s="196"/>
      <c r="F336" s="196"/>
      <c r="G336" s="196"/>
      <c r="H336" s="196"/>
      <c r="I336" s="196"/>
      <c r="J336" s="199"/>
      <c r="K336" s="200"/>
      <c r="L336" s="201"/>
      <c r="M336" s="222"/>
      <c r="N336" s="199"/>
      <c r="O336" s="201"/>
      <c r="P336" s="6"/>
      <c r="Q336" s="217"/>
      <c r="R336" s="6"/>
      <c r="S336" s="187"/>
      <c r="T336" s="187"/>
      <c r="U336" s="187"/>
      <c r="V336" s="187"/>
      <c r="W336" s="1"/>
      <c r="X336" s="1"/>
      <c r="Y336" s="1"/>
      <c r="Z336" s="1"/>
      <c r="AB336" s="6"/>
      <c r="AC336" s="187"/>
      <c r="AD336" s="6"/>
      <c r="AE336" s="187"/>
      <c r="AF336" s="187"/>
      <c r="AG336" s="187"/>
      <c r="AH336" s="187"/>
      <c r="AI336" s="1"/>
      <c r="AJ336" s="1"/>
      <c r="AK336" s="1"/>
      <c r="AL336" s="1"/>
      <c r="AN336" s="6"/>
      <c r="AO336" s="6"/>
    </row>
    <row r="337" spans="2:41" ht="22.5" x14ac:dyDescent="0.35">
      <c r="B337" s="3" t="s">
        <v>108</v>
      </c>
      <c r="C337" s="3" t="str">
        <f t="shared" si="150"/>
        <v>XT7LSI0.4</v>
      </c>
      <c r="D337" s="180">
        <v>0.4</v>
      </c>
      <c r="E337" s="210">
        <v>0</v>
      </c>
      <c r="F337" s="210">
        <v>0</v>
      </c>
      <c r="G337" s="210">
        <v>0</v>
      </c>
      <c r="H337" s="210">
        <v>0</v>
      </c>
      <c r="I337" s="210">
        <v>0</v>
      </c>
      <c r="J337" s="190" t="str">
        <f t="shared" ref="J337:J368" si="151">IF(E337=0,"■□",IF(E337=1,"□■","□□"))</f>
        <v>■□</v>
      </c>
      <c r="K337" s="191" t="str">
        <f t="shared" ref="K337:K368" si="152">IF(F337=0,"■□",IF(F337=1,"□■","□□"))</f>
        <v>■□</v>
      </c>
      <c r="L337" s="192" t="str">
        <f t="shared" ref="L337:L368" si="153">IF(G337=0,"■□",IF(G337=1,"□■","□□"))</f>
        <v>■□</v>
      </c>
      <c r="M337" s="223" t="s">
        <v>16</v>
      </c>
      <c r="N337" s="190" t="str">
        <f t="shared" ref="N337:N368" si="154">IF(H337=0,"■□",IF(H337=1,"□■","□□"))</f>
        <v>■□</v>
      </c>
      <c r="O337" s="192" t="str">
        <f t="shared" ref="O337:O368" si="155">IF(I337=0,"■□",IF(I337=1,"□■","□□"))</f>
        <v>■□</v>
      </c>
      <c r="P337" s="6"/>
      <c r="Q337" s="217"/>
      <c r="R337" s="6"/>
      <c r="S337" s="187"/>
      <c r="T337" s="187"/>
      <c r="U337" s="187"/>
      <c r="V337" s="187"/>
      <c r="W337" s="1"/>
      <c r="X337" s="1"/>
      <c r="Y337" s="1"/>
      <c r="Z337" s="1"/>
      <c r="AB337" s="6"/>
      <c r="AC337" s="187"/>
      <c r="AD337" s="6"/>
      <c r="AE337" s="187"/>
      <c r="AF337" s="187"/>
      <c r="AG337" s="187"/>
      <c r="AH337" s="187"/>
      <c r="AI337" s="1"/>
      <c r="AJ337" s="1"/>
      <c r="AK337" s="1"/>
      <c r="AL337" s="1"/>
      <c r="AN337" s="6"/>
      <c r="AO337" s="6"/>
    </row>
    <row r="338" spans="2:41" ht="22.5" x14ac:dyDescent="0.35">
      <c r="B338" s="3" t="s">
        <v>108</v>
      </c>
      <c r="C338" s="3" t="str">
        <f t="shared" si="150"/>
        <v>XT7LSI0.42</v>
      </c>
      <c r="D338" s="181">
        <v>0.42000000000000004</v>
      </c>
      <c r="E338" s="211">
        <v>0</v>
      </c>
      <c r="F338" s="211">
        <v>0</v>
      </c>
      <c r="G338" s="211">
        <v>0</v>
      </c>
      <c r="H338" s="211">
        <v>0</v>
      </c>
      <c r="I338" s="211">
        <v>1</v>
      </c>
      <c r="J338" s="193" t="str">
        <f t="shared" si="151"/>
        <v>■□</v>
      </c>
      <c r="K338" s="189" t="str">
        <f t="shared" si="152"/>
        <v>■□</v>
      </c>
      <c r="L338" s="194" t="str">
        <f t="shared" si="153"/>
        <v>■□</v>
      </c>
      <c r="M338" s="224" t="s">
        <v>16</v>
      </c>
      <c r="N338" s="193" t="str">
        <f t="shared" si="154"/>
        <v>■□</v>
      </c>
      <c r="O338" s="194" t="str">
        <f t="shared" si="155"/>
        <v>□■</v>
      </c>
      <c r="P338" s="6"/>
      <c r="Q338" s="217"/>
      <c r="R338" s="6"/>
      <c r="S338" s="187"/>
      <c r="T338" s="187"/>
      <c r="U338" s="187"/>
      <c r="V338" s="187"/>
      <c r="W338" s="1"/>
      <c r="X338" s="1"/>
      <c r="Y338" s="1"/>
      <c r="Z338" s="1"/>
      <c r="AB338" s="6"/>
      <c r="AC338" s="187"/>
      <c r="AD338" s="6"/>
      <c r="AE338" s="187"/>
      <c r="AF338" s="187"/>
      <c r="AG338" s="187"/>
      <c r="AH338" s="187"/>
      <c r="AI338" s="1"/>
      <c r="AJ338" s="1"/>
      <c r="AK338" s="1"/>
      <c r="AL338" s="1"/>
      <c r="AN338" s="6"/>
      <c r="AO338" s="6"/>
    </row>
    <row r="339" spans="2:41" ht="22.5" x14ac:dyDescent="0.35">
      <c r="B339" s="3" t="s">
        <v>108</v>
      </c>
      <c r="C339" s="3" t="str">
        <f t="shared" si="150"/>
        <v>XT7LSI0.45</v>
      </c>
      <c r="D339" s="181">
        <v>0.45</v>
      </c>
      <c r="E339" s="211">
        <v>0</v>
      </c>
      <c r="F339" s="211">
        <v>0</v>
      </c>
      <c r="G339" s="211">
        <v>0</v>
      </c>
      <c r="H339" s="211">
        <v>1</v>
      </c>
      <c r="I339" s="211">
        <v>0</v>
      </c>
      <c r="J339" s="193" t="str">
        <f t="shared" si="151"/>
        <v>■□</v>
      </c>
      <c r="K339" s="189" t="str">
        <f t="shared" si="152"/>
        <v>■□</v>
      </c>
      <c r="L339" s="194" t="str">
        <f t="shared" si="153"/>
        <v>■□</v>
      </c>
      <c r="M339" s="224" t="s">
        <v>16</v>
      </c>
      <c r="N339" s="193" t="str">
        <f t="shared" si="154"/>
        <v>□■</v>
      </c>
      <c r="O339" s="194" t="str">
        <f t="shared" si="155"/>
        <v>■□</v>
      </c>
      <c r="P339" s="6"/>
      <c r="Q339" s="217"/>
      <c r="R339" s="6"/>
      <c r="S339" s="187"/>
      <c r="T339" s="187"/>
      <c r="U339" s="187"/>
      <c r="V339" s="187"/>
      <c r="W339" s="1"/>
      <c r="X339" s="1"/>
      <c r="Y339" s="1"/>
      <c r="Z339" s="1"/>
      <c r="AB339" s="6"/>
      <c r="AC339" s="187"/>
      <c r="AD339" s="6"/>
      <c r="AE339" s="187"/>
      <c r="AF339" s="187"/>
      <c r="AG339" s="187"/>
      <c r="AH339" s="187"/>
      <c r="AI339" s="1"/>
      <c r="AJ339" s="1"/>
      <c r="AK339" s="1"/>
      <c r="AL339" s="1"/>
      <c r="AN339" s="6"/>
      <c r="AO339" s="6"/>
    </row>
    <row r="340" spans="2:41" ht="22.5" x14ac:dyDescent="0.35">
      <c r="B340" s="3" t="s">
        <v>108</v>
      </c>
      <c r="C340" s="3" t="str">
        <f t="shared" si="150"/>
        <v>XT7LSI0.47</v>
      </c>
      <c r="D340" s="181">
        <v>0.47000000000000003</v>
      </c>
      <c r="E340" s="211">
        <v>0</v>
      </c>
      <c r="F340" s="211">
        <v>0</v>
      </c>
      <c r="G340" s="211">
        <v>0</v>
      </c>
      <c r="H340" s="211">
        <v>1</v>
      </c>
      <c r="I340" s="211">
        <v>1</v>
      </c>
      <c r="J340" s="193" t="str">
        <f t="shared" si="151"/>
        <v>■□</v>
      </c>
      <c r="K340" s="189" t="str">
        <f t="shared" si="152"/>
        <v>■□</v>
      </c>
      <c r="L340" s="194" t="str">
        <f t="shared" si="153"/>
        <v>■□</v>
      </c>
      <c r="M340" s="224" t="s">
        <v>16</v>
      </c>
      <c r="N340" s="193" t="str">
        <f t="shared" si="154"/>
        <v>□■</v>
      </c>
      <c r="O340" s="194" t="str">
        <f t="shared" si="155"/>
        <v>□■</v>
      </c>
      <c r="P340" s="6"/>
      <c r="Q340" s="217"/>
      <c r="R340" s="6"/>
      <c r="S340" s="187"/>
      <c r="T340" s="187"/>
      <c r="U340" s="187"/>
      <c r="V340" s="187"/>
      <c r="W340" s="1"/>
      <c r="X340" s="1"/>
      <c r="Y340" s="1"/>
      <c r="Z340" s="1"/>
      <c r="AB340" s="6"/>
      <c r="AC340" s="187"/>
      <c r="AD340" s="6"/>
      <c r="AE340" s="187"/>
      <c r="AF340" s="187"/>
      <c r="AG340" s="187"/>
      <c r="AH340" s="187"/>
      <c r="AI340" s="1"/>
      <c r="AJ340" s="1"/>
      <c r="AK340" s="1"/>
      <c r="AL340" s="1"/>
      <c r="AN340" s="6"/>
      <c r="AO340" s="6"/>
    </row>
    <row r="341" spans="2:41" ht="22.5" x14ac:dyDescent="0.35">
      <c r="B341" s="3" t="s">
        <v>108</v>
      </c>
      <c r="C341" s="3" t="str">
        <f t="shared" si="150"/>
        <v>XT7LSI0.5</v>
      </c>
      <c r="D341" s="181">
        <v>0.5</v>
      </c>
      <c r="E341" s="211">
        <v>0</v>
      </c>
      <c r="F341" s="211">
        <v>0</v>
      </c>
      <c r="G341" s="211">
        <v>1</v>
      </c>
      <c r="H341" s="211">
        <v>0</v>
      </c>
      <c r="I341" s="211">
        <v>0</v>
      </c>
      <c r="J341" s="193" t="str">
        <f t="shared" si="151"/>
        <v>■□</v>
      </c>
      <c r="K341" s="189" t="str">
        <f t="shared" si="152"/>
        <v>■□</v>
      </c>
      <c r="L341" s="194" t="str">
        <f t="shared" si="153"/>
        <v>□■</v>
      </c>
      <c r="M341" s="224" t="s">
        <v>16</v>
      </c>
      <c r="N341" s="193" t="str">
        <f t="shared" si="154"/>
        <v>■□</v>
      </c>
      <c r="O341" s="194" t="str">
        <f t="shared" si="155"/>
        <v>■□</v>
      </c>
      <c r="P341" s="6"/>
      <c r="Q341" s="217"/>
      <c r="R341" s="6"/>
      <c r="S341" s="187"/>
      <c r="T341" s="187"/>
      <c r="U341" s="187"/>
      <c r="V341" s="187"/>
      <c r="W341" s="1"/>
      <c r="X341" s="1"/>
      <c r="Y341" s="1"/>
      <c r="Z341" s="1"/>
      <c r="AB341" s="6"/>
      <c r="AC341" s="187"/>
      <c r="AD341" s="6"/>
      <c r="AE341" s="187"/>
      <c r="AF341" s="187"/>
      <c r="AG341" s="187"/>
      <c r="AH341" s="187"/>
      <c r="AI341" s="1"/>
      <c r="AJ341" s="1"/>
      <c r="AK341" s="1"/>
      <c r="AL341" s="1"/>
      <c r="AN341" s="6"/>
      <c r="AO341" s="6"/>
    </row>
    <row r="342" spans="2:41" ht="22.5" x14ac:dyDescent="0.35">
      <c r="B342" s="3" t="s">
        <v>108</v>
      </c>
      <c r="C342" s="3" t="str">
        <f t="shared" si="150"/>
        <v>XT7LSI0.52</v>
      </c>
      <c r="D342" s="181">
        <v>0.52</v>
      </c>
      <c r="E342" s="211">
        <v>0</v>
      </c>
      <c r="F342" s="211">
        <v>0</v>
      </c>
      <c r="G342" s="211">
        <v>1</v>
      </c>
      <c r="H342" s="211">
        <v>0</v>
      </c>
      <c r="I342" s="211">
        <v>1</v>
      </c>
      <c r="J342" s="193" t="str">
        <f t="shared" si="151"/>
        <v>■□</v>
      </c>
      <c r="K342" s="189" t="str">
        <f t="shared" si="152"/>
        <v>■□</v>
      </c>
      <c r="L342" s="194" t="str">
        <f t="shared" si="153"/>
        <v>□■</v>
      </c>
      <c r="M342" s="224" t="s">
        <v>16</v>
      </c>
      <c r="N342" s="193" t="str">
        <f t="shared" si="154"/>
        <v>■□</v>
      </c>
      <c r="O342" s="194" t="str">
        <f t="shared" si="155"/>
        <v>□■</v>
      </c>
      <c r="P342" s="6"/>
      <c r="Q342" s="217"/>
      <c r="R342" s="6"/>
      <c r="S342" s="187"/>
      <c r="T342" s="187"/>
      <c r="U342" s="187"/>
      <c r="V342" s="187"/>
      <c r="W342" s="1"/>
      <c r="X342" s="1"/>
      <c r="Y342" s="1"/>
      <c r="Z342" s="1"/>
      <c r="AB342" s="6"/>
      <c r="AC342" s="187"/>
      <c r="AD342" s="6"/>
      <c r="AE342" s="187"/>
      <c r="AF342" s="187"/>
      <c r="AG342" s="187"/>
      <c r="AH342" s="187"/>
      <c r="AI342" s="1"/>
      <c r="AJ342" s="1"/>
      <c r="AK342" s="1"/>
      <c r="AL342" s="1"/>
      <c r="AN342" s="6"/>
      <c r="AO342" s="6"/>
    </row>
    <row r="343" spans="2:41" ht="22.5" x14ac:dyDescent="0.35">
      <c r="B343" s="3" t="s">
        <v>108</v>
      </c>
      <c r="C343" s="3" t="str">
        <f t="shared" si="150"/>
        <v>XT7LSI0.55</v>
      </c>
      <c r="D343" s="181">
        <v>0.55000000000000004</v>
      </c>
      <c r="E343" s="211">
        <v>0</v>
      </c>
      <c r="F343" s="211">
        <v>0</v>
      </c>
      <c r="G343" s="211">
        <v>1</v>
      </c>
      <c r="H343" s="211">
        <v>1</v>
      </c>
      <c r="I343" s="211">
        <v>0</v>
      </c>
      <c r="J343" s="193" t="str">
        <f t="shared" si="151"/>
        <v>■□</v>
      </c>
      <c r="K343" s="189" t="str">
        <f t="shared" si="152"/>
        <v>■□</v>
      </c>
      <c r="L343" s="194" t="str">
        <f t="shared" si="153"/>
        <v>□■</v>
      </c>
      <c r="M343" s="224" t="s">
        <v>16</v>
      </c>
      <c r="N343" s="193" t="str">
        <f t="shared" si="154"/>
        <v>□■</v>
      </c>
      <c r="O343" s="194" t="str">
        <f t="shared" si="155"/>
        <v>■□</v>
      </c>
      <c r="P343" s="6"/>
      <c r="Q343" s="217"/>
      <c r="R343" s="6"/>
      <c r="S343" s="187"/>
      <c r="T343" s="187"/>
      <c r="U343" s="187"/>
      <c r="V343" s="187"/>
      <c r="W343" s="1"/>
      <c r="X343" s="1"/>
      <c r="Y343" s="1"/>
      <c r="Z343" s="1"/>
      <c r="AB343" s="6"/>
      <c r="AC343" s="187"/>
      <c r="AD343" s="6"/>
      <c r="AE343" s="187"/>
      <c r="AF343" s="187"/>
      <c r="AG343" s="187"/>
      <c r="AH343" s="187"/>
      <c r="AI343" s="1"/>
      <c r="AJ343" s="1"/>
      <c r="AK343" s="1"/>
      <c r="AL343" s="1"/>
      <c r="AN343" s="6"/>
      <c r="AO343" s="6"/>
    </row>
    <row r="344" spans="2:41" ht="22.5" x14ac:dyDescent="0.35">
      <c r="B344" s="3" t="s">
        <v>108</v>
      </c>
      <c r="C344" s="3" t="str">
        <f t="shared" si="150"/>
        <v>XT7LSI0.57</v>
      </c>
      <c r="D344" s="181">
        <v>0.57000000000000006</v>
      </c>
      <c r="E344" s="211">
        <v>0</v>
      </c>
      <c r="F344" s="211">
        <v>0</v>
      </c>
      <c r="G344" s="211">
        <v>1</v>
      </c>
      <c r="H344" s="211">
        <v>1</v>
      </c>
      <c r="I344" s="211">
        <v>1</v>
      </c>
      <c r="J344" s="193" t="str">
        <f t="shared" si="151"/>
        <v>■□</v>
      </c>
      <c r="K344" s="189" t="str">
        <f t="shared" si="152"/>
        <v>■□</v>
      </c>
      <c r="L344" s="194" t="str">
        <f t="shared" si="153"/>
        <v>□■</v>
      </c>
      <c r="M344" s="224" t="s">
        <v>16</v>
      </c>
      <c r="N344" s="193" t="str">
        <f t="shared" si="154"/>
        <v>□■</v>
      </c>
      <c r="O344" s="194" t="str">
        <f t="shared" si="155"/>
        <v>□■</v>
      </c>
      <c r="P344" s="6"/>
      <c r="Q344" s="217"/>
      <c r="R344" s="6"/>
      <c r="S344" s="187"/>
      <c r="T344" s="187"/>
      <c r="U344" s="187"/>
      <c r="V344" s="187"/>
      <c r="W344" s="1"/>
      <c r="X344" s="1"/>
      <c r="Y344" s="1"/>
      <c r="Z344" s="1"/>
      <c r="AB344" s="6"/>
      <c r="AC344" s="187"/>
      <c r="AD344" s="6"/>
      <c r="AE344" s="187"/>
      <c r="AF344" s="187"/>
      <c r="AG344" s="187"/>
      <c r="AH344" s="187"/>
      <c r="AI344" s="1"/>
      <c r="AJ344" s="1"/>
      <c r="AK344" s="1"/>
      <c r="AL344" s="1"/>
      <c r="AN344" s="6"/>
      <c r="AO344" s="6"/>
    </row>
    <row r="345" spans="2:41" ht="22.5" x14ac:dyDescent="0.35">
      <c r="B345" s="3" t="s">
        <v>108</v>
      </c>
      <c r="C345" s="3" t="str">
        <f t="shared" si="150"/>
        <v>XT7LSI0.6</v>
      </c>
      <c r="D345" s="181">
        <v>0.6</v>
      </c>
      <c r="E345" s="211">
        <v>0</v>
      </c>
      <c r="F345" s="211">
        <v>1</v>
      </c>
      <c r="G345" s="211">
        <v>0</v>
      </c>
      <c r="H345" s="211">
        <v>0</v>
      </c>
      <c r="I345" s="211">
        <v>0</v>
      </c>
      <c r="J345" s="193" t="str">
        <f t="shared" si="151"/>
        <v>■□</v>
      </c>
      <c r="K345" s="189" t="str">
        <f t="shared" si="152"/>
        <v>□■</v>
      </c>
      <c r="L345" s="194" t="str">
        <f t="shared" si="153"/>
        <v>■□</v>
      </c>
      <c r="M345" s="224" t="s">
        <v>16</v>
      </c>
      <c r="N345" s="193" t="str">
        <f t="shared" si="154"/>
        <v>■□</v>
      </c>
      <c r="O345" s="194" t="str">
        <f t="shared" si="155"/>
        <v>■□</v>
      </c>
      <c r="P345" s="6"/>
      <c r="Q345" s="217"/>
      <c r="R345" s="6"/>
      <c r="S345" s="187"/>
      <c r="T345" s="187"/>
      <c r="U345" s="187"/>
      <c r="V345" s="187"/>
      <c r="W345" s="1"/>
      <c r="X345" s="1"/>
      <c r="Y345" s="1"/>
      <c r="Z345" s="1"/>
      <c r="AB345" s="6"/>
      <c r="AC345" s="187"/>
      <c r="AD345" s="6"/>
      <c r="AE345" s="187"/>
      <c r="AF345" s="187"/>
      <c r="AG345" s="187"/>
      <c r="AH345" s="187"/>
      <c r="AI345" s="1"/>
      <c r="AJ345" s="1"/>
      <c r="AK345" s="1"/>
      <c r="AL345" s="1"/>
      <c r="AN345" s="6"/>
      <c r="AO345" s="6"/>
    </row>
    <row r="346" spans="2:41" ht="22.5" x14ac:dyDescent="0.35">
      <c r="B346" s="3" t="s">
        <v>108</v>
      </c>
      <c r="C346" s="3" t="str">
        <f t="shared" si="150"/>
        <v>XT7LSI0.62</v>
      </c>
      <c r="D346" s="181">
        <v>0.62</v>
      </c>
      <c r="E346" s="211">
        <v>0</v>
      </c>
      <c r="F346" s="211">
        <v>1</v>
      </c>
      <c r="G346" s="211">
        <v>0</v>
      </c>
      <c r="H346" s="211">
        <v>0</v>
      </c>
      <c r="I346" s="211">
        <v>1</v>
      </c>
      <c r="J346" s="193" t="str">
        <f t="shared" si="151"/>
        <v>■□</v>
      </c>
      <c r="K346" s="189" t="str">
        <f t="shared" si="152"/>
        <v>□■</v>
      </c>
      <c r="L346" s="194" t="str">
        <f t="shared" si="153"/>
        <v>■□</v>
      </c>
      <c r="M346" s="224" t="s">
        <v>16</v>
      </c>
      <c r="N346" s="193" t="str">
        <f t="shared" si="154"/>
        <v>■□</v>
      </c>
      <c r="O346" s="194" t="str">
        <f t="shared" si="155"/>
        <v>□■</v>
      </c>
      <c r="P346" s="6"/>
      <c r="Q346" s="217"/>
      <c r="R346" s="6"/>
      <c r="S346" s="187"/>
      <c r="T346" s="187"/>
      <c r="U346" s="187"/>
      <c r="V346" s="187"/>
      <c r="W346" s="1"/>
      <c r="X346" s="1"/>
      <c r="Y346" s="1"/>
      <c r="Z346" s="1"/>
      <c r="AB346" s="6"/>
      <c r="AC346" s="187"/>
      <c r="AD346" s="6"/>
      <c r="AE346" s="187"/>
      <c r="AF346" s="187"/>
      <c r="AG346" s="187"/>
      <c r="AH346" s="187"/>
      <c r="AI346" s="1"/>
      <c r="AJ346" s="1"/>
      <c r="AK346" s="1"/>
      <c r="AL346" s="1"/>
      <c r="AN346" s="6"/>
      <c r="AO346" s="6"/>
    </row>
    <row r="347" spans="2:41" ht="22.5" x14ac:dyDescent="0.35">
      <c r="B347" s="3" t="s">
        <v>108</v>
      </c>
      <c r="C347" s="3" t="str">
        <f t="shared" si="150"/>
        <v>XT7LSI0.65</v>
      </c>
      <c r="D347" s="181">
        <v>0.65</v>
      </c>
      <c r="E347" s="211">
        <v>0</v>
      </c>
      <c r="F347" s="211">
        <v>1</v>
      </c>
      <c r="G347" s="211">
        <v>0</v>
      </c>
      <c r="H347" s="211">
        <v>1</v>
      </c>
      <c r="I347" s="211">
        <v>0</v>
      </c>
      <c r="J347" s="193" t="str">
        <f t="shared" si="151"/>
        <v>■□</v>
      </c>
      <c r="K347" s="189" t="str">
        <f t="shared" si="152"/>
        <v>□■</v>
      </c>
      <c r="L347" s="194" t="str">
        <f t="shared" si="153"/>
        <v>■□</v>
      </c>
      <c r="M347" s="224" t="s">
        <v>16</v>
      </c>
      <c r="N347" s="193" t="str">
        <f t="shared" si="154"/>
        <v>□■</v>
      </c>
      <c r="O347" s="194" t="str">
        <f t="shared" si="155"/>
        <v>■□</v>
      </c>
      <c r="P347" s="6"/>
      <c r="Q347" s="217"/>
      <c r="R347" s="6"/>
      <c r="S347" s="187"/>
      <c r="T347" s="187"/>
      <c r="U347" s="187"/>
      <c r="V347" s="187"/>
      <c r="W347" s="1"/>
      <c r="X347" s="1"/>
      <c r="Y347" s="1"/>
      <c r="Z347" s="1"/>
      <c r="AB347" s="6"/>
      <c r="AC347" s="187"/>
      <c r="AD347" s="6"/>
      <c r="AE347" s="187"/>
      <c r="AF347" s="187"/>
      <c r="AG347" s="187"/>
      <c r="AH347" s="187"/>
      <c r="AI347" s="1"/>
      <c r="AJ347" s="1"/>
      <c r="AK347" s="1"/>
      <c r="AL347" s="1"/>
      <c r="AN347" s="6"/>
      <c r="AO347" s="6"/>
    </row>
    <row r="348" spans="2:41" ht="22.5" x14ac:dyDescent="0.35">
      <c r="B348" s="3" t="s">
        <v>108</v>
      </c>
      <c r="C348" s="3" t="str">
        <f t="shared" si="150"/>
        <v>XT7LSI0.67</v>
      </c>
      <c r="D348" s="181">
        <v>0.66999999999999993</v>
      </c>
      <c r="E348" s="211">
        <v>0</v>
      </c>
      <c r="F348" s="211">
        <v>1</v>
      </c>
      <c r="G348" s="211">
        <v>0</v>
      </c>
      <c r="H348" s="211">
        <v>1</v>
      </c>
      <c r="I348" s="211">
        <v>1</v>
      </c>
      <c r="J348" s="193" t="str">
        <f t="shared" si="151"/>
        <v>■□</v>
      </c>
      <c r="K348" s="189" t="str">
        <f t="shared" si="152"/>
        <v>□■</v>
      </c>
      <c r="L348" s="194" t="str">
        <f t="shared" si="153"/>
        <v>■□</v>
      </c>
      <c r="M348" s="224" t="s">
        <v>16</v>
      </c>
      <c r="N348" s="193" t="str">
        <f t="shared" si="154"/>
        <v>□■</v>
      </c>
      <c r="O348" s="194" t="str">
        <f t="shared" si="155"/>
        <v>□■</v>
      </c>
      <c r="P348" s="6"/>
      <c r="Q348" s="217"/>
      <c r="R348" s="6"/>
      <c r="S348" s="187"/>
      <c r="T348" s="187"/>
      <c r="U348" s="187"/>
      <c r="V348" s="187"/>
      <c r="W348" s="1"/>
      <c r="X348" s="1"/>
      <c r="Y348" s="1"/>
      <c r="Z348" s="1"/>
      <c r="AB348" s="6"/>
      <c r="AC348" s="187"/>
      <c r="AD348" s="6"/>
      <c r="AE348" s="187"/>
      <c r="AF348" s="187"/>
      <c r="AG348" s="187"/>
      <c r="AH348" s="187"/>
      <c r="AI348" s="1"/>
      <c r="AJ348" s="1"/>
      <c r="AK348" s="1"/>
      <c r="AL348" s="1"/>
      <c r="AN348" s="6"/>
      <c r="AO348" s="6"/>
    </row>
    <row r="349" spans="2:41" ht="22.5" x14ac:dyDescent="0.35">
      <c r="B349" s="3" t="s">
        <v>108</v>
      </c>
      <c r="C349" s="3" t="str">
        <f t="shared" si="150"/>
        <v>XT7LSI0.7</v>
      </c>
      <c r="D349" s="181">
        <v>0.7</v>
      </c>
      <c r="E349" s="211">
        <v>0</v>
      </c>
      <c r="F349" s="211">
        <v>1</v>
      </c>
      <c r="G349" s="211">
        <v>1</v>
      </c>
      <c r="H349" s="211">
        <v>0</v>
      </c>
      <c r="I349" s="211">
        <v>0</v>
      </c>
      <c r="J349" s="193" t="str">
        <f t="shared" si="151"/>
        <v>■□</v>
      </c>
      <c r="K349" s="189" t="str">
        <f t="shared" si="152"/>
        <v>□■</v>
      </c>
      <c r="L349" s="194" t="str">
        <f t="shared" si="153"/>
        <v>□■</v>
      </c>
      <c r="M349" s="224" t="s">
        <v>16</v>
      </c>
      <c r="N349" s="193" t="str">
        <f t="shared" si="154"/>
        <v>■□</v>
      </c>
      <c r="O349" s="194" t="str">
        <f t="shared" si="155"/>
        <v>■□</v>
      </c>
      <c r="P349" s="6"/>
      <c r="Q349" s="217"/>
      <c r="R349" s="6"/>
      <c r="S349" s="187"/>
      <c r="T349" s="187"/>
      <c r="U349" s="187"/>
      <c r="V349" s="187"/>
      <c r="W349" s="1"/>
      <c r="X349" s="1"/>
      <c r="Y349" s="1"/>
      <c r="Z349" s="1"/>
      <c r="AB349" s="6"/>
      <c r="AC349" s="187"/>
      <c r="AD349" s="6"/>
      <c r="AE349" s="187"/>
      <c r="AF349" s="187"/>
      <c r="AG349" s="187"/>
      <c r="AH349" s="187"/>
      <c r="AI349" s="1"/>
      <c r="AJ349" s="1"/>
      <c r="AK349" s="1"/>
      <c r="AL349" s="1"/>
      <c r="AN349" s="6"/>
      <c r="AO349" s="6"/>
    </row>
    <row r="350" spans="2:41" ht="22.5" x14ac:dyDescent="0.35">
      <c r="B350" s="3" t="s">
        <v>108</v>
      </c>
      <c r="C350" s="3" t="str">
        <f t="shared" si="150"/>
        <v>XT7LSI0.72</v>
      </c>
      <c r="D350" s="181">
        <v>0.72</v>
      </c>
      <c r="E350" s="211">
        <v>0</v>
      </c>
      <c r="F350" s="211">
        <v>1</v>
      </c>
      <c r="G350" s="211">
        <v>1</v>
      </c>
      <c r="H350" s="211">
        <v>0</v>
      </c>
      <c r="I350" s="211">
        <v>1</v>
      </c>
      <c r="J350" s="193" t="str">
        <f t="shared" si="151"/>
        <v>■□</v>
      </c>
      <c r="K350" s="189" t="str">
        <f t="shared" si="152"/>
        <v>□■</v>
      </c>
      <c r="L350" s="194" t="str">
        <f t="shared" si="153"/>
        <v>□■</v>
      </c>
      <c r="M350" s="224" t="s">
        <v>16</v>
      </c>
      <c r="N350" s="193" t="str">
        <f t="shared" si="154"/>
        <v>■□</v>
      </c>
      <c r="O350" s="194" t="str">
        <f t="shared" si="155"/>
        <v>□■</v>
      </c>
      <c r="P350" s="6"/>
      <c r="Q350" s="217"/>
      <c r="R350" s="6"/>
      <c r="S350" s="187"/>
      <c r="T350" s="187"/>
      <c r="U350" s="187"/>
      <c r="V350" s="187"/>
      <c r="W350" s="1"/>
      <c r="X350" s="1"/>
      <c r="Y350" s="1"/>
      <c r="Z350" s="1"/>
      <c r="AB350" s="6"/>
      <c r="AC350" s="187"/>
      <c r="AD350" s="6"/>
      <c r="AE350" s="187"/>
      <c r="AF350" s="187"/>
      <c r="AG350" s="187"/>
      <c r="AH350" s="187"/>
      <c r="AI350" s="1"/>
      <c r="AJ350" s="1"/>
      <c r="AK350" s="1"/>
      <c r="AL350" s="1"/>
      <c r="AN350" s="6"/>
      <c r="AO350" s="6"/>
    </row>
    <row r="351" spans="2:41" ht="22.5" x14ac:dyDescent="0.35">
      <c r="B351" s="3" t="s">
        <v>108</v>
      </c>
      <c r="C351" s="3" t="str">
        <f t="shared" si="150"/>
        <v>XT7LSI0.75</v>
      </c>
      <c r="D351" s="181">
        <v>0.75</v>
      </c>
      <c r="E351" s="211">
        <v>0</v>
      </c>
      <c r="F351" s="211">
        <v>1</v>
      </c>
      <c r="G351" s="211">
        <v>1</v>
      </c>
      <c r="H351" s="211">
        <v>1</v>
      </c>
      <c r="I351" s="211">
        <v>0</v>
      </c>
      <c r="J351" s="193" t="str">
        <f t="shared" si="151"/>
        <v>■□</v>
      </c>
      <c r="K351" s="189" t="str">
        <f t="shared" si="152"/>
        <v>□■</v>
      </c>
      <c r="L351" s="194" t="str">
        <f t="shared" si="153"/>
        <v>□■</v>
      </c>
      <c r="M351" s="224" t="s">
        <v>16</v>
      </c>
      <c r="N351" s="193" t="str">
        <f t="shared" si="154"/>
        <v>□■</v>
      </c>
      <c r="O351" s="194" t="str">
        <f t="shared" si="155"/>
        <v>■□</v>
      </c>
      <c r="P351" s="6"/>
      <c r="Q351" s="217"/>
      <c r="R351" s="6"/>
      <c r="S351" s="187"/>
      <c r="T351" s="187"/>
      <c r="U351" s="187"/>
      <c r="V351" s="187"/>
      <c r="W351" s="1"/>
      <c r="X351" s="1"/>
      <c r="Y351" s="1"/>
      <c r="Z351" s="1"/>
      <c r="AB351" s="6"/>
      <c r="AC351" s="187"/>
      <c r="AD351" s="6"/>
      <c r="AE351" s="187"/>
      <c r="AF351" s="187"/>
      <c r="AG351" s="187"/>
      <c r="AH351" s="187"/>
      <c r="AI351" s="1"/>
      <c r="AJ351" s="1"/>
      <c r="AK351" s="1"/>
      <c r="AL351" s="1"/>
      <c r="AN351" s="6"/>
      <c r="AO351" s="6"/>
    </row>
    <row r="352" spans="2:41" ht="22.5" x14ac:dyDescent="0.35">
      <c r="B352" s="3" t="s">
        <v>108</v>
      </c>
      <c r="C352" s="3" t="str">
        <f t="shared" si="150"/>
        <v>XT7LSI0.77</v>
      </c>
      <c r="D352" s="181">
        <v>0.77</v>
      </c>
      <c r="E352" s="211">
        <v>0</v>
      </c>
      <c r="F352" s="211">
        <v>1</v>
      </c>
      <c r="G352" s="211">
        <v>1</v>
      </c>
      <c r="H352" s="211">
        <v>1</v>
      </c>
      <c r="I352" s="211">
        <v>1</v>
      </c>
      <c r="J352" s="193" t="str">
        <f t="shared" si="151"/>
        <v>■□</v>
      </c>
      <c r="K352" s="189" t="str">
        <f t="shared" si="152"/>
        <v>□■</v>
      </c>
      <c r="L352" s="194" t="str">
        <f t="shared" si="153"/>
        <v>□■</v>
      </c>
      <c r="M352" s="224" t="s">
        <v>16</v>
      </c>
      <c r="N352" s="193" t="str">
        <f t="shared" si="154"/>
        <v>□■</v>
      </c>
      <c r="O352" s="194" t="str">
        <f t="shared" si="155"/>
        <v>□■</v>
      </c>
      <c r="P352" s="6"/>
      <c r="Q352" s="217"/>
      <c r="R352" s="6"/>
      <c r="S352" s="187"/>
      <c r="T352" s="187"/>
      <c r="U352" s="187"/>
      <c r="V352" s="187"/>
      <c r="W352" s="1"/>
      <c r="X352" s="1"/>
      <c r="Y352" s="1"/>
      <c r="Z352" s="1"/>
      <c r="AB352" s="6"/>
      <c r="AC352" s="187"/>
      <c r="AD352" s="6"/>
      <c r="AE352" s="187"/>
      <c r="AF352" s="187"/>
      <c r="AG352" s="187"/>
      <c r="AH352" s="187"/>
      <c r="AI352" s="1"/>
      <c r="AJ352" s="1"/>
      <c r="AK352" s="1"/>
      <c r="AL352" s="1"/>
      <c r="AN352" s="6"/>
      <c r="AO352" s="6"/>
    </row>
    <row r="353" spans="2:41" ht="22.5" x14ac:dyDescent="0.35">
      <c r="B353" s="3" t="s">
        <v>108</v>
      </c>
      <c r="C353" s="3" t="str">
        <f t="shared" si="150"/>
        <v>XT7LSI0.8</v>
      </c>
      <c r="D353" s="181">
        <v>0.8</v>
      </c>
      <c r="E353" s="211">
        <v>1</v>
      </c>
      <c r="F353" s="211">
        <v>0</v>
      </c>
      <c r="G353" s="211">
        <v>0</v>
      </c>
      <c r="H353" s="211">
        <v>0</v>
      </c>
      <c r="I353" s="211">
        <v>0</v>
      </c>
      <c r="J353" s="193" t="str">
        <f t="shared" si="151"/>
        <v>□■</v>
      </c>
      <c r="K353" s="189" t="str">
        <f t="shared" si="152"/>
        <v>■□</v>
      </c>
      <c r="L353" s="194" t="str">
        <f t="shared" si="153"/>
        <v>■□</v>
      </c>
      <c r="M353" s="224" t="s">
        <v>16</v>
      </c>
      <c r="N353" s="193" t="str">
        <f t="shared" si="154"/>
        <v>■□</v>
      </c>
      <c r="O353" s="194" t="str">
        <f t="shared" si="155"/>
        <v>■□</v>
      </c>
      <c r="P353" s="6"/>
      <c r="Q353" s="217"/>
      <c r="R353" s="6"/>
      <c r="S353" s="187"/>
      <c r="T353" s="187"/>
      <c r="U353" s="187"/>
      <c r="V353" s="187"/>
      <c r="W353" s="1"/>
      <c r="X353" s="1"/>
      <c r="Y353" s="1"/>
      <c r="Z353" s="1"/>
      <c r="AB353" s="6"/>
      <c r="AC353" s="187"/>
      <c r="AD353" s="6"/>
      <c r="AE353" s="187"/>
      <c r="AF353" s="187"/>
      <c r="AG353" s="187"/>
      <c r="AH353" s="187"/>
      <c r="AI353" s="1"/>
      <c r="AJ353" s="1"/>
      <c r="AK353" s="1"/>
      <c r="AL353" s="1"/>
      <c r="AN353" s="6"/>
      <c r="AO353" s="6"/>
    </row>
    <row r="354" spans="2:41" ht="22.5" x14ac:dyDescent="0.35">
      <c r="B354" s="3" t="s">
        <v>108</v>
      </c>
      <c r="C354" s="3" t="str">
        <f t="shared" si="150"/>
        <v>XT7LSI0.82</v>
      </c>
      <c r="D354" s="181">
        <v>0.82000000000000006</v>
      </c>
      <c r="E354" s="211">
        <v>1</v>
      </c>
      <c r="F354" s="211">
        <v>0</v>
      </c>
      <c r="G354" s="211">
        <v>0</v>
      </c>
      <c r="H354" s="211">
        <v>0</v>
      </c>
      <c r="I354" s="211">
        <v>1</v>
      </c>
      <c r="J354" s="193" t="str">
        <f t="shared" si="151"/>
        <v>□■</v>
      </c>
      <c r="K354" s="189" t="str">
        <f t="shared" si="152"/>
        <v>■□</v>
      </c>
      <c r="L354" s="194" t="str">
        <f t="shared" si="153"/>
        <v>■□</v>
      </c>
      <c r="M354" s="224" t="s">
        <v>16</v>
      </c>
      <c r="N354" s="193" t="str">
        <f t="shared" si="154"/>
        <v>■□</v>
      </c>
      <c r="O354" s="194" t="str">
        <f t="shared" si="155"/>
        <v>□■</v>
      </c>
      <c r="P354" s="6"/>
      <c r="Q354" s="217"/>
      <c r="R354" s="6"/>
      <c r="S354" s="187"/>
      <c r="T354" s="187"/>
      <c r="U354" s="187"/>
      <c r="V354" s="187"/>
      <c r="W354" s="1"/>
      <c r="X354" s="1"/>
      <c r="Y354" s="1"/>
      <c r="Z354" s="1"/>
      <c r="AB354" s="6"/>
      <c r="AC354" s="187"/>
      <c r="AD354" s="6"/>
      <c r="AE354" s="187"/>
      <c r="AF354" s="187"/>
      <c r="AG354" s="187"/>
      <c r="AH354" s="187"/>
      <c r="AI354" s="1"/>
      <c r="AJ354" s="1"/>
      <c r="AK354" s="1"/>
      <c r="AL354" s="1"/>
      <c r="AN354" s="6"/>
      <c r="AO354" s="6"/>
    </row>
    <row r="355" spans="2:41" ht="22.5" x14ac:dyDescent="0.35">
      <c r="B355" s="3" t="s">
        <v>108</v>
      </c>
      <c r="C355" s="3" t="str">
        <f t="shared" si="150"/>
        <v>XT7LSI0.85</v>
      </c>
      <c r="D355" s="181">
        <v>0.85000000000000009</v>
      </c>
      <c r="E355" s="211">
        <v>1</v>
      </c>
      <c r="F355" s="211">
        <v>0</v>
      </c>
      <c r="G355" s="211">
        <v>0</v>
      </c>
      <c r="H355" s="211">
        <v>1</v>
      </c>
      <c r="I355" s="211">
        <v>0</v>
      </c>
      <c r="J355" s="193" t="str">
        <f t="shared" si="151"/>
        <v>□■</v>
      </c>
      <c r="K355" s="189" t="str">
        <f t="shared" si="152"/>
        <v>■□</v>
      </c>
      <c r="L355" s="194" t="str">
        <f t="shared" si="153"/>
        <v>■□</v>
      </c>
      <c r="M355" s="224" t="s">
        <v>16</v>
      </c>
      <c r="N355" s="193" t="str">
        <f t="shared" si="154"/>
        <v>□■</v>
      </c>
      <c r="O355" s="194" t="str">
        <f t="shared" si="155"/>
        <v>■□</v>
      </c>
      <c r="P355" s="6"/>
      <c r="Q355" s="217"/>
      <c r="R355" s="6"/>
      <c r="S355" s="187"/>
      <c r="T355" s="187"/>
      <c r="U355" s="187"/>
      <c r="V355" s="187"/>
      <c r="W355" s="1"/>
      <c r="X355" s="1"/>
      <c r="Y355" s="1"/>
      <c r="Z355" s="1"/>
      <c r="AB355" s="6"/>
      <c r="AC355" s="187"/>
      <c r="AD355" s="6"/>
      <c r="AE355" s="187"/>
      <c r="AF355" s="187"/>
      <c r="AG355" s="187"/>
      <c r="AH355" s="187"/>
      <c r="AI355" s="1"/>
      <c r="AJ355" s="1"/>
      <c r="AK355" s="1"/>
      <c r="AL355" s="1"/>
      <c r="AN355" s="6"/>
      <c r="AO355" s="6"/>
    </row>
    <row r="356" spans="2:41" ht="22.5" x14ac:dyDescent="0.35">
      <c r="B356" s="3" t="s">
        <v>108</v>
      </c>
      <c r="C356" s="3" t="str">
        <f t="shared" si="150"/>
        <v>XT7LSI0.87</v>
      </c>
      <c r="D356" s="181">
        <v>0.87000000000000011</v>
      </c>
      <c r="E356" s="211">
        <v>1</v>
      </c>
      <c r="F356" s="211">
        <v>0</v>
      </c>
      <c r="G356" s="211">
        <v>0</v>
      </c>
      <c r="H356" s="211">
        <v>1</v>
      </c>
      <c r="I356" s="211">
        <v>1</v>
      </c>
      <c r="J356" s="193" t="str">
        <f t="shared" si="151"/>
        <v>□■</v>
      </c>
      <c r="K356" s="189" t="str">
        <f t="shared" si="152"/>
        <v>■□</v>
      </c>
      <c r="L356" s="194" t="str">
        <f t="shared" si="153"/>
        <v>■□</v>
      </c>
      <c r="M356" s="224" t="s">
        <v>16</v>
      </c>
      <c r="N356" s="193" t="str">
        <f t="shared" si="154"/>
        <v>□■</v>
      </c>
      <c r="O356" s="194" t="str">
        <f t="shared" si="155"/>
        <v>□■</v>
      </c>
      <c r="P356" s="6"/>
      <c r="Q356" s="217"/>
      <c r="R356" s="6"/>
      <c r="S356" s="187"/>
      <c r="T356" s="187"/>
      <c r="U356" s="187"/>
      <c r="V356" s="187"/>
      <c r="W356" s="1"/>
      <c r="X356" s="1"/>
      <c r="Y356" s="1"/>
      <c r="Z356" s="1"/>
      <c r="AB356" s="6"/>
      <c r="AC356" s="187"/>
      <c r="AD356" s="6"/>
      <c r="AE356" s="187"/>
      <c r="AF356" s="187"/>
      <c r="AG356" s="187"/>
      <c r="AH356" s="187"/>
      <c r="AI356" s="1"/>
      <c r="AJ356" s="1"/>
      <c r="AK356" s="1"/>
      <c r="AL356" s="1"/>
      <c r="AN356" s="6"/>
      <c r="AO356" s="6"/>
    </row>
    <row r="357" spans="2:41" ht="22.5" x14ac:dyDescent="0.35">
      <c r="B357" s="3" t="s">
        <v>108</v>
      </c>
      <c r="C357" s="3" t="str">
        <f t="shared" si="150"/>
        <v>XT7LSI0.9</v>
      </c>
      <c r="D357" s="181">
        <v>0.9</v>
      </c>
      <c r="E357" s="211">
        <v>1</v>
      </c>
      <c r="F357" s="211">
        <v>0</v>
      </c>
      <c r="G357" s="211">
        <v>1</v>
      </c>
      <c r="H357" s="211">
        <v>0</v>
      </c>
      <c r="I357" s="211">
        <v>0</v>
      </c>
      <c r="J357" s="193" t="str">
        <f t="shared" si="151"/>
        <v>□■</v>
      </c>
      <c r="K357" s="189" t="str">
        <f t="shared" si="152"/>
        <v>■□</v>
      </c>
      <c r="L357" s="194" t="str">
        <f t="shared" si="153"/>
        <v>□■</v>
      </c>
      <c r="M357" s="224" t="s">
        <v>16</v>
      </c>
      <c r="N357" s="193" t="str">
        <f t="shared" si="154"/>
        <v>■□</v>
      </c>
      <c r="O357" s="194" t="str">
        <f t="shared" si="155"/>
        <v>■□</v>
      </c>
      <c r="P357" s="6"/>
      <c r="Q357" s="217"/>
      <c r="R357" s="6"/>
      <c r="S357" s="187"/>
      <c r="T357" s="187"/>
      <c r="U357" s="187"/>
      <c r="V357" s="187"/>
      <c r="W357" s="1"/>
      <c r="X357" s="1"/>
      <c r="Y357" s="1"/>
      <c r="Z357" s="1"/>
      <c r="AB357" s="6"/>
      <c r="AC357" s="187"/>
      <c r="AD357" s="6"/>
      <c r="AE357" s="187"/>
      <c r="AF357" s="187"/>
      <c r="AG357" s="187"/>
      <c r="AH357" s="187"/>
      <c r="AI357" s="1"/>
      <c r="AJ357" s="1"/>
      <c r="AK357" s="1"/>
      <c r="AL357" s="1"/>
      <c r="AN357" s="6"/>
      <c r="AO357" s="6"/>
    </row>
    <row r="358" spans="2:41" ht="22.5" x14ac:dyDescent="0.35">
      <c r="B358" s="3" t="s">
        <v>108</v>
      </c>
      <c r="C358" s="3" t="str">
        <f t="shared" si="150"/>
        <v>XT7LSI0.92</v>
      </c>
      <c r="D358" s="181">
        <v>0.92</v>
      </c>
      <c r="E358" s="211">
        <v>1</v>
      </c>
      <c r="F358" s="211">
        <v>0</v>
      </c>
      <c r="G358" s="211">
        <v>1</v>
      </c>
      <c r="H358" s="211">
        <v>0</v>
      </c>
      <c r="I358" s="211">
        <v>1</v>
      </c>
      <c r="J358" s="193" t="str">
        <f t="shared" si="151"/>
        <v>□■</v>
      </c>
      <c r="K358" s="189" t="str">
        <f t="shared" si="152"/>
        <v>■□</v>
      </c>
      <c r="L358" s="194" t="str">
        <f t="shared" si="153"/>
        <v>□■</v>
      </c>
      <c r="M358" s="224" t="s">
        <v>16</v>
      </c>
      <c r="N358" s="193" t="str">
        <f t="shared" si="154"/>
        <v>■□</v>
      </c>
      <c r="O358" s="194" t="str">
        <f t="shared" si="155"/>
        <v>□■</v>
      </c>
      <c r="P358" s="6"/>
      <c r="Q358" s="217"/>
      <c r="R358" s="6"/>
      <c r="S358" s="187"/>
      <c r="T358" s="187"/>
      <c r="U358" s="187"/>
      <c r="V358" s="187"/>
      <c r="W358" s="1"/>
      <c r="X358" s="1"/>
      <c r="Y358" s="1"/>
      <c r="Z358" s="1"/>
      <c r="AB358" s="6"/>
      <c r="AC358" s="187"/>
      <c r="AD358" s="6"/>
      <c r="AE358" s="187"/>
      <c r="AF358" s="187"/>
      <c r="AG358" s="187"/>
      <c r="AH358" s="187"/>
      <c r="AI358" s="1"/>
      <c r="AJ358" s="1"/>
      <c r="AK358" s="1"/>
      <c r="AL358" s="1"/>
      <c r="AN358" s="6"/>
      <c r="AO358" s="6"/>
    </row>
    <row r="359" spans="2:41" ht="22.5" x14ac:dyDescent="0.35">
      <c r="B359" s="3" t="s">
        <v>108</v>
      </c>
      <c r="C359" s="3" t="str">
        <f t="shared" si="150"/>
        <v>XT7LSI0.95</v>
      </c>
      <c r="D359" s="181">
        <v>0.95000000000000007</v>
      </c>
      <c r="E359" s="211">
        <v>1</v>
      </c>
      <c r="F359" s="211">
        <v>0</v>
      </c>
      <c r="G359" s="211">
        <v>1</v>
      </c>
      <c r="H359" s="211">
        <v>1</v>
      </c>
      <c r="I359" s="211">
        <v>0</v>
      </c>
      <c r="J359" s="193" t="str">
        <f t="shared" si="151"/>
        <v>□■</v>
      </c>
      <c r="K359" s="189" t="str">
        <f t="shared" si="152"/>
        <v>■□</v>
      </c>
      <c r="L359" s="194" t="str">
        <f t="shared" si="153"/>
        <v>□■</v>
      </c>
      <c r="M359" s="224" t="s">
        <v>16</v>
      </c>
      <c r="N359" s="193" t="str">
        <f t="shared" si="154"/>
        <v>□■</v>
      </c>
      <c r="O359" s="194" t="str">
        <f t="shared" si="155"/>
        <v>■□</v>
      </c>
      <c r="P359" s="6"/>
      <c r="Q359" s="217"/>
      <c r="R359" s="6"/>
      <c r="S359" s="187"/>
      <c r="T359" s="187"/>
      <c r="U359" s="187"/>
      <c r="V359" s="187"/>
      <c r="W359" s="1"/>
      <c r="X359" s="1"/>
      <c r="Y359" s="1"/>
      <c r="Z359" s="1"/>
      <c r="AB359" s="6"/>
      <c r="AC359" s="187"/>
      <c r="AD359" s="6"/>
      <c r="AE359" s="187"/>
      <c r="AF359" s="187"/>
      <c r="AG359" s="187"/>
      <c r="AH359" s="187"/>
      <c r="AI359" s="1"/>
      <c r="AJ359" s="1"/>
      <c r="AK359" s="1"/>
      <c r="AL359" s="1"/>
      <c r="AN359" s="6"/>
      <c r="AO359" s="6"/>
    </row>
    <row r="360" spans="2:41" ht="22.5" x14ac:dyDescent="0.35">
      <c r="B360" s="3" t="s">
        <v>108</v>
      </c>
      <c r="C360" s="3" t="str">
        <f t="shared" si="150"/>
        <v>XT7LSI0.97</v>
      </c>
      <c r="D360" s="181">
        <v>0.97</v>
      </c>
      <c r="E360" s="211">
        <v>1</v>
      </c>
      <c r="F360" s="211">
        <v>0</v>
      </c>
      <c r="G360" s="211">
        <v>1</v>
      </c>
      <c r="H360" s="211">
        <v>1</v>
      </c>
      <c r="I360" s="211">
        <v>1</v>
      </c>
      <c r="J360" s="193" t="str">
        <f t="shared" si="151"/>
        <v>□■</v>
      </c>
      <c r="K360" s="189" t="str">
        <f t="shared" si="152"/>
        <v>■□</v>
      </c>
      <c r="L360" s="194" t="str">
        <f t="shared" si="153"/>
        <v>□■</v>
      </c>
      <c r="M360" s="224" t="s">
        <v>16</v>
      </c>
      <c r="N360" s="193" t="str">
        <f t="shared" si="154"/>
        <v>□■</v>
      </c>
      <c r="O360" s="194" t="str">
        <f t="shared" si="155"/>
        <v>□■</v>
      </c>
      <c r="P360" s="6"/>
      <c r="Q360" s="217"/>
      <c r="R360" s="6"/>
      <c r="S360" s="187"/>
      <c r="T360" s="187"/>
      <c r="U360" s="187"/>
      <c r="V360" s="187"/>
      <c r="W360" s="1"/>
      <c r="X360" s="1"/>
      <c r="Y360" s="1"/>
      <c r="Z360" s="1"/>
      <c r="AB360" s="6"/>
      <c r="AC360" s="187"/>
      <c r="AD360" s="6"/>
      <c r="AE360" s="187"/>
      <c r="AF360" s="187"/>
      <c r="AG360" s="187"/>
      <c r="AH360" s="187"/>
      <c r="AI360" s="1"/>
      <c r="AJ360" s="1"/>
      <c r="AK360" s="1"/>
      <c r="AL360" s="1"/>
      <c r="AN360" s="6"/>
      <c r="AO360" s="6"/>
    </row>
    <row r="361" spans="2:41" ht="23" thickBot="1" x14ac:dyDescent="0.4">
      <c r="B361" s="3" t="s">
        <v>108</v>
      </c>
      <c r="C361" s="3" t="str">
        <f t="shared" si="150"/>
        <v>XT7LSI1</v>
      </c>
      <c r="D361" s="182">
        <v>1</v>
      </c>
      <c r="E361" s="212">
        <v>1</v>
      </c>
      <c r="F361" s="212">
        <v>1</v>
      </c>
      <c r="G361" s="212">
        <v>0</v>
      </c>
      <c r="H361" s="212" t="s">
        <v>36</v>
      </c>
      <c r="I361" s="212" t="s">
        <v>36</v>
      </c>
      <c r="J361" s="214" t="str">
        <f t="shared" si="151"/>
        <v>□■</v>
      </c>
      <c r="K361" s="215" t="str">
        <f t="shared" si="152"/>
        <v>□■</v>
      </c>
      <c r="L361" s="216" t="str">
        <f t="shared" si="153"/>
        <v>■□</v>
      </c>
      <c r="M361" s="225" t="s">
        <v>16</v>
      </c>
      <c r="N361" s="214" t="str">
        <f t="shared" si="154"/>
        <v>□□</v>
      </c>
      <c r="O361" s="216" t="str">
        <f t="shared" si="155"/>
        <v>□□</v>
      </c>
      <c r="P361" s="6"/>
      <c r="Q361" s="217"/>
      <c r="R361" s="6"/>
      <c r="S361" s="187"/>
      <c r="T361" s="187"/>
      <c r="U361" s="187"/>
      <c r="V361" s="187"/>
      <c r="W361" s="1"/>
      <c r="X361" s="1"/>
      <c r="Y361" s="1"/>
      <c r="Z361" s="1"/>
      <c r="AB361" s="6"/>
      <c r="AC361" s="187"/>
      <c r="AD361" s="6"/>
      <c r="AE361" s="187"/>
      <c r="AF361" s="187"/>
      <c r="AG361" s="187"/>
      <c r="AH361" s="187"/>
      <c r="AI361" s="1"/>
      <c r="AJ361" s="1"/>
      <c r="AK361" s="1"/>
      <c r="AL361" s="1"/>
      <c r="AN361" s="6"/>
      <c r="AO361" s="6"/>
    </row>
    <row r="362" spans="2:41" ht="22.5" x14ac:dyDescent="0.35">
      <c r="B362" s="3" t="s">
        <v>113</v>
      </c>
      <c r="C362" s="3" t="str">
        <f t="shared" si="150"/>
        <v>XT7LSIG0.4</v>
      </c>
      <c r="D362" s="180">
        <v>0.4</v>
      </c>
      <c r="E362" s="210">
        <v>0</v>
      </c>
      <c r="F362" s="210">
        <v>0</v>
      </c>
      <c r="G362" s="210">
        <v>0</v>
      </c>
      <c r="H362" s="210">
        <v>0</v>
      </c>
      <c r="I362" s="210">
        <v>0</v>
      </c>
      <c r="J362" s="190" t="str">
        <f t="shared" si="151"/>
        <v>■□</v>
      </c>
      <c r="K362" s="191" t="str">
        <f t="shared" si="152"/>
        <v>■□</v>
      </c>
      <c r="L362" s="192" t="str">
        <f t="shared" si="153"/>
        <v>■□</v>
      </c>
      <c r="M362" s="223" t="s">
        <v>16</v>
      </c>
      <c r="N362" s="190" t="str">
        <f t="shared" si="154"/>
        <v>■□</v>
      </c>
      <c r="O362" s="192" t="str">
        <f t="shared" si="155"/>
        <v>■□</v>
      </c>
      <c r="P362" s="6"/>
      <c r="Q362" s="217"/>
      <c r="R362" s="6"/>
      <c r="S362" s="187"/>
      <c r="T362" s="187"/>
      <c r="U362" s="187"/>
      <c r="V362" s="187"/>
      <c r="W362" s="1"/>
      <c r="X362" s="1"/>
      <c r="Y362" s="1"/>
      <c r="Z362" s="1"/>
      <c r="AB362" s="6"/>
      <c r="AC362" s="187"/>
      <c r="AD362" s="6"/>
      <c r="AE362" s="187"/>
      <c r="AF362" s="187"/>
      <c r="AG362" s="187"/>
      <c r="AH362" s="187"/>
      <c r="AI362" s="1"/>
      <c r="AJ362" s="1"/>
      <c r="AK362" s="1"/>
      <c r="AL362" s="1"/>
      <c r="AN362" s="6"/>
      <c r="AO362" s="6"/>
    </row>
    <row r="363" spans="2:41" ht="22.5" x14ac:dyDescent="0.35">
      <c r="B363" s="3" t="s">
        <v>113</v>
      </c>
      <c r="C363" s="3" t="str">
        <f t="shared" si="150"/>
        <v>XT7LSIG0.42</v>
      </c>
      <c r="D363" s="181">
        <v>0.42000000000000004</v>
      </c>
      <c r="E363" s="211">
        <v>0</v>
      </c>
      <c r="F363" s="211">
        <v>0</v>
      </c>
      <c r="G363" s="211">
        <v>0</v>
      </c>
      <c r="H363" s="211">
        <v>0</v>
      </c>
      <c r="I363" s="211">
        <v>1</v>
      </c>
      <c r="J363" s="193" t="str">
        <f t="shared" si="151"/>
        <v>■□</v>
      </c>
      <c r="K363" s="189" t="str">
        <f t="shared" si="152"/>
        <v>■□</v>
      </c>
      <c r="L363" s="194" t="str">
        <f t="shared" si="153"/>
        <v>■□</v>
      </c>
      <c r="M363" s="224" t="s">
        <v>16</v>
      </c>
      <c r="N363" s="193" t="str">
        <f t="shared" si="154"/>
        <v>■□</v>
      </c>
      <c r="O363" s="194" t="str">
        <f t="shared" si="155"/>
        <v>□■</v>
      </c>
      <c r="P363" s="6"/>
      <c r="Q363" s="217"/>
      <c r="R363" s="6"/>
      <c r="S363" s="187"/>
      <c r="T363" s="187"/>
      <c r="U363" s="187"/>
      <c r="V363" s="187"/>
      <c r="W363" s="1"/>
      <c r="X363" s="1"/>
      <c r="Y363" s="1"/>
      <c r="Z363" s="1"/>
      <c r="AB363" s="6"/>
      <c r="AC363" s="187"/>
      <c r="AD363" s="6"/>
      <c r="AE363" s="187"/>
      <c r="AF363" s="187"/>
      <c r="AG363" s="187"/>
      <c r="AH363" s="187"/>
      <c r="AI363" s="1"/>
      <c r="AJ363" s="1"/>
      <c r="AK363" s="1"/>
      <c r="AL363" s="1"/>
      <c r="AN363" s="6"/>
      <c r="AO363" s="6"/>
    </row>
    <row r="364" spans="2:41" ht="22.5" x14ac:dyDescent="0.35">
      <c r="B364" s="3" t="s">
        <v>113</v>
      </c>
      <c r="C364" s="3" t="str">
        <f t="shared" si="150"/>
        <v>XT7LSIG0.45</v>
      </c>
      <c r="D364" s="181">
        <v>0.45</v>
      </c>
      <c r="E364" s="211">
        <v>0</v>
      </c>
      <c r="F364" s="211">
        <v>0</v>
      </c>
      <c r="G364" s="211">
        <v>0</v>
      </c>
      <c r="H364" s="211">
        <v>1</v>
      </c>
      <c r="I364" s="211">
        <v>0</v>
      </c>
      <c r="J364" s="193" t="str">
        <f t="shared" si="151"/>
        <v>■□</v>
      </c>
      <c r="K364" s="189" t="str">
        <f t="shared" si="152"/>
        <v>■□</v>
      </c>
      <c r="L364" s="194" t="str">
        <f t="shared" si="153"/>
        <v>■□</v>
      </c>
      <c r="M364" s="224" t="s">
        <v>16</v>
      </c>
      <c r="N364" s="193" t="str">
        <f t="shared" si="154"/>
        <v>□■</v>
      </c>
      <c r="O364" s="194" t="str">
        <f t="shared" si="155"/>
        <v>■□</v>
      </c>
      <c r="P364" s="6"/>
      <c r="Q364" s="217"/>
      <c r="R364" s="6"/>
      <c r="S364" s="187"/>
      <c r="T364" s="187"/>
      <c r="U364" s="187"/>
      <c r="V364" s="187"/>
      <c r="W364" s="1"/>
      <c r="X364" s="1"/>
      <c r="Y364" s="1"/>
      <c r="Z364" s="1"/>
      <c r="AB364" s="6"/>
      <c r="AC364" s="187"/>
      <c r="AD364" s="6"/>
      <c r="AE364" s="187"/>
      <c r="AF364" s="187"/>
      <c r="AG364" s="187"/>
      <c r="AH364" s="187"/>
      <c r="AI364" s="1"/>
      <c r="AJ364" s="1"/>
      <c r="AK364" s="1"/>
      <c r="AL364" s="1"/>
      <c r="AN364" s="6"/>
      <c r="AO364" s="6"/>
    </row>
    <row r="365" spans="2:41" ht="22.5" x14ac:dyDescent="0.35">
      <c r="B365" s="3" t="s">
        <v>113</v>
      </c>
      <c r="C365" s="3" t="str">
        <f t="shared" si="150"/>
        <v>XT7LSIG0.47</v>
      </c>
      <c r="D365" s="181">
        <v>0.47000000000000003</v>
      </c>
      <c r="E365" s="211">
        <v>0</v>
      </c>
      <c r="F365" s="211">
        <v>0</v>
      </c>
      <c r="G365" s="211">
        <v>0</v>
      </c>
      <c r="H365" s="211">
        <v>1</v>
      </c>
      <c r="I365" s="211">
        <v>1</v>
      </c>
      <c r="J365" s="193" t="str">
        <f t="shared" si="151"/>
        <v>■□</v>
      </c>
      <c r="K365" s="189" t="str">
        <f t="shared" si="152"/>
        <v>■□</v>
      </c>
      <c r="L365" s="194" t="str">
        <f t="shared" si="153"/>
        <v>■□</v>
      </c>
      <c r="M365" s="224" t="s">
        <v>16</v>
      </c>
      <c r="N365" s="193" t="str">
        <f t="shared" si="154"/>
        <v>□■</v>
      </c>
      <c r="O365" s="194" t="str">
        <f t="shared" si="155"/>
        <v>□■</v>
      </c>
      <c r="P365" s="6"/>
      <c r="Q365" s="217"/>
      <c r="R365" s="6"/>
      <c r="S365" s="187"/>
      <c r="T365" s="187"/>
      <c r="U365" s="187"/>
      <c r="V365" s="187"/>
      <c r="W365" s="1"/>
      <c r="X365" s="1"/>
      <c r="Y365" s="1"/>
      <c r="Z365" s="1"/>
      <c r="AB365" s="6"/>
      <c r="AC365" s="187"/>
      <c r="AD365" s="6"/>
      <c r="AE365" s="187"/>
      <c r="AF365" s="187"/>
      <c r="AG365" s="187"/>
      <c r="AH365" s="187"/>
      <c r="AI365" s="1"/>
      <c r="AJ365" s="1"/>
      <c r="AK365" s="1"/>
      <c r="AL365" s="1"/>
      <c r="AN365" s="6"/>
      <c r="AO365" s="6"/>
    </row>
    <row r="366" spans="2:41" ht="22.5" x14ac:dyDescent="0.35">
      <c r="B366" s="3" t="s">
        <v>113</v>
      </c>
      <c r="C366" s="3" t="str">
        <f t="shared" si="150"/>
        <v>XT7LSIG0.5</v>
      </c>
      <c r="D366" s="181">
        <v>0.5</v>
      </c>
      <c r="E366" s="211">
        <v>0</v>
      </c>
      <c r="F366" s="211">
        <v>0</v>
      </c>
      <c r="G366" s="211">
        <v>1</v>
      </c>
      <c r="H366" s="211">
        <v>0</v>
      </c>
      <c r="I366" s="211">
        <v>0</v>
      </c>
      <c r="J366" s="193" t="str">
        <f t="shared" si="151"/>
        <v>■□</v>
      </c>
      <c r="K366" s="189" t="str">
        <f t="shared" si="152"/>
        <v>■□</v>
      </c>
      <c r="L366" s="194" t="str">
        <f t="shared" si="153"/>
        <v>□■</v>
      </c>
      <c r="M366" s="224" t="s">
        <v>16</v>
      </c>
      <c r="N366" s="193" t="str">
        <f t="shared" si="154"/>
        <v>■□</v>
      </c>
      <c r="O366" s="194" t="str">
        <f t="shared" si="155"/>
        <v>■□</v>
      </c>
      <c r="P366" s="6"/>
      <c r="Q366" s="217"/>
      <c r="R366" s="6"/>
      <c r="S366" s="187"/>
      <c r="T366" s="187"/>
      <c r="U366" s="187"/>
      <c r="V366" s="187"/>
      <c r="W366" s="1"/>
      <c r="X366" s="1"/>
      <c r="Y366" s="1"/>
      <c r="Z366" s="1"/>
      <c r="AB366" s="6"/>
      <c r="AC366" s="187"/>
      <c r="AD366" s="6"/>
      <c r="AE366" s="187"/>
      <c r="AF366" s="187"/>
      <c r="AG366" s="187"/>
      <c r="AH366" s="187"/>
      <c r="AI366" s="1"/>
      <c r="AJ366" s="1"/>
      <c r="AK366" s="1"/>
      <c r="AL366" s="1"/>
      <c r="AN366" s="6"/>
      <c r="AO366" s="6"/>
    </row>
    <row r="367" spans="2:41" ht="22.5" x14ac:dyDescent="0.35">
      <c r="B367" s="3" t="s">
        <v>113</v>
      </c>
      <c r="C367" s="3" t="str">
        <f t="shared" si="150"/>
        <v>XT7LSIG0.52</v>
      </c>
      <c r="D367" s="181">
        <v>0.52</v>
      </c>
      <c r="E367" s="211">
        <v>0</v>
      </c>
      <c r="F367" s="211">
        <v>0</v>
      </c>
      <c r="G367" s="211">
        <v>1</v>
      </c>
      <c r="H367" s="211">
        <v>0</v>
      </c>
      <c r="I367" s="211">
        <v>1</v>
      </c>
      <c r="J367" s="193" t="str">
        <f t="shared" si="151"/>
        <v>■□</v>
      </c>
      <c r="K367" s="189" t="str">
        <f t="shared" si="152"/>
        <v>■□</v>
      </c>
      <c r="L367" s="194" t="str">
        <f t="shared" si="153"/>
        <v>□■</v>
      </c>
      <c r="M367" s="224" t="s">
        <v>16</v>
      </c>
      <c r="N367" s="193" t="str">
        <f t="shared" si="154"/>
        <v>■□</v>
      </c>
      <c r="O367" s="194" t="str">
        <f t="shared" si="155"/>
        <v>□■</v>
      </c>
      <c r="P367" s="6"/>
      <c r="Q367" s="217"/>
      <c r="R367" s="6"/>
      <c r="S367" s="187"/>
      <c r="T367" s="187"/>
      <c r="U367" s="187"/>
      <c r="V367" s="187"/>
      <c r="W367" s="1"/>
      <c r="X367" s="1"/>
      <c r="Y367" s="1"/>
      <c r="Z367" s="1"/>
      <c r="AB367" s="6"/>
      <c r="AC367" s="187"/>
      <c r="AD367" s="6"/>
      <c r="AE367" s="187"/>
      <c r="AF367" s="187"/>
      <c r="AG367" s="187"/>
      <c r="AH367" s="187"/>
      <c r="AI367" s="1"/>
      <c r="AJ367" s="1"/>
      <c r="AK367" s="1"/>
      <c r="AL367" s="1"/>
      <c r="AN367" s="6"/>
      <c r="AO367" s="6"/>
    </row>
    <row r="368" spans="2:41" ht="22.5" x14ac:dyDescent="0.35">
      <c r="B368" s="3" t="s">
        <v>113</v>
      </c>
      <c r="C368" s="3" t="str">
        <f t="shared" si="150"/>
        <v>XT7LSIG0.55</v>
      </c>
      <c r="D368" s="181">
        <v>0.55000000000000004</v>
      </c>
      <c r="E368" s="211">
        <v>0</v>
      </c>
      <c r="F368" s="211">
        <v>0</v>
      </c>
      <c r="G368" s="211">
        <v>1</v>
      </c>
      <c r="H368" s="211">
        <v>1</v>
      </c>
      <c r="I368" s="211">
        <v>0</v>
      </c>
      <c r="J368" s="193" t="str">
        <f t="shared" si="151"/>
        <v>■□</v>
      </c>
      <c r="K368" s="189" t="str">
        <f t="shared" si="152"/>
        <v>■□</v>
      </c>
      <c r="L368" s="194" t="str">
        <f t="shared" si="153"/>
        <v>□■</v>
      </c>
      <c r="M368" s="224" t="s">
        <v>16</v>
      </c>
      <c r="N368" s="193" t="str">
        <f t="shared" si="154"/>
        <v>□■</v>
      </c>
      <c r="O368" s="194" t="str">
        <f t="shared" si="155"/>
        <v>■□</v>
      </c>
      <c r="P368" s="6"/>
      <c r="Q368" s="217"/>
      <c r="R368" s="6"/>
      <c r="S368" s="187"/>
      <c r="T368" s="187"/>
      <c r="U368" s="187"/>
      <c r="V368" s="187"/>
      <c r="W368" s="1"/>
      <c r="X368" s="1"/>
      <c r="Y368" s="1"/>
      <c r="Z368" s="1"/>
      <c r="AB368" s="6"/>
      <c r="AC368" s="187"/>
      <c r="AD368" s="6"/>
      <c r="AE368" s="187"/>
      <c r="AF368" s="187"/>
      <c r="AG368" s="187"/>
      <c r="AH368" s="187"/>
      <c r="AI368" s="1"/>
      <c r="AJ368" s="1"/>
      <c r="AK368" s="1"/>
      <c r="AL368" s="1"/>
      <c r="AN368" s="6"/>
      <c r="AO368" s="6"/>
    </row>
    <row r="369" spans="2:41" ht="22.5" x14ac:dyDescent="0.35">
      <c r="B369" s="3" t="s">
        <v>113</v>
      </c>
      <c r="C369" s="3" t="str">
        <f t="shared" si="150"/>
        <v>XT7LSIG0.57</v>
      </c>
      <c r="D369" s="181">
        <v>0.57000000000000006</v>
      </c>
      <c r="E369" s="211">
        <v>0</v>
      </c>
      <c r="F369" s="211">
        <v>0</v>
      </c>
      <c r="G369" s="211">
        <v>1</v>
      </c>
      <c r="H369" s="211">
        <v>1</v>
      </c>
      <c r="I369" s="211">
        <v>1</v>
      </c>
      <c r="J369" s="193" t="str">
        <f t="shared" ref="J369:J386" si="156">IF(E369=0,"■□",IF(E369=1,"□■","□□"))</f>
        <v>■□</v>
      </c>
      <c r="K369" s="189" t="str">
        <f t="shared" ref="K369:K386" si="157">IF(F369=0,"■□",IF(F369=1,"□■","□□"))</f>
        <v>■□</v>
      </c>
      <c r="L369" s="194" t="str">
        <f t="shared" ref="L369:L386" si="158">IF(G369=0,"■□",IF(G369=1,"□■","□□"))</f>
        <v>□■</v>
      </c>
      <c r="M369" s="224" t="s">
        <v>16</v>
      </c>
      <c r="N369" s="193" t="str">
        <f t="shared" ref="N369:N386" si="159">IF(H369=0,"■□",IF(H369=1,"□■","□□"))</f>
        <v>□■</v>
      </c>
      <c r="O369" s="194" t="str">
        <f t="shared" ref="O369:O386" si="160">IF(I369=0,"■□",IF(I369=1,"□■","□□"))</f>
        <v>□■</v>
      </c>
      <c r="P369" s="6"/>
      <c r="Q369" s="217"/>
      <c r="R369" s="6"/>
      <c r="S369" s="187"/>
      <c r="T369" s="187"/>
      <c r="U369" s="187"/>
      <c r="V369" s="187"/>
      <c r="W369" s="1"/>
      <c r="X369" s="1"/>
      <c r="Y369" s="1"/>
      <c r="Z369" s="1"/>
      <c r="AB369" s="6"/>
      <c r="AC369" s="187"/>
      <c r="AD369" s="6"/>
      <c r="AE369" s="187"/>
      <c r="AF369" s="187"/>
      <c r="AG369" s="187"/>
      <c r="AH369" s="187"/>
      <c r="AI369" s="1"/>
      <c r="AJ369" s="1"/>
      <c r="AK369" s="1"/>
      <c r="AL369" s="1"/>
      <c r="AN369" s="6"/>
      <c r="AO369" s="6"/>
    </row>
    <row r="370" spans="2:41" ht="22.5" x14ac:dyDescent="0.35">
      <c r="B370" s="3" t="s">
        <v>113</v>
      </c>
      <c r="C370" s="3" t="str">
        <f t="shared" si="150"/>
        <v>XT7LSIG0.6</v>
      </c>
      <c r="D370" s="181">
        <v>0.6</v>
      </c>
      <c r="E370" s="211">
        <v>0</v>
      </c>
      <c r="F370" s="211">
        <v>1</v>
      </c>
      <c r="G370" s="211">
        <v>0</v>
      </c>
      <c r="H370" s="211">
        <v>0</v>
      </c>
      <c r="I370" s="211">
        <v>0</v>
      </c>
      <c r="J370" s="193" t="str">
        <f t="shared" si="156"/>
        <v>■□</v>
      </c>
      <c r="K370" s="189" t="str">
        <f t="shared" si="157"/>
        <v>□■</v>
      </c>
      <c r="L370" s="194" t="str">
        <f t="shared" si="158"/>
        <v>■□</v>
      </c>
      <c r="M370" s="224" t="s">
        <v>16</v>
      </c>
      <c r="N370" s="193" t="str">
        <f t="shared" si="159"/>
        <v>■□</v>
      </c>
      <c r="O370" s="194" t="str">
        <f t="shared" si="160"/>
        <v>■□</v>
      </c>
      <c r="P370" s="6"/>
      <c r="Q370" s="217"/>
      <c r="R370" s="6"/>
      <c r="S370" s="187"/>
      <c r="T370" s="187"/>
      <c r="U370" s="187"/>
      <c r="V370" s="187"/>
      <c r="W370" s="1"/>
      <c r="X370" s="1"/>
      <c r="Y370" s="1"/>
      <c r="Z370" s="1"/>
      <c r="AB370" s="6"/>
      <c r="AC370" s="187"/>
      <c r="AD370" s="6"/>
      <c r="AE370" s="187"/>
      <c r="AF370" s="187"/>
      <c r="AG370" s="187"/>
      <c r="AH370" s="187"/>
      <c r="AI370" s="1"/>
      <c r="AJ370" s="1"/>
      <c r="AK370" s="1"/>
      <c r="AL370" s="1"/>
      <c r="AN370" s="6"/>
      <c r="AO370" s="6"/>
    </row>
    <row r="371" spans="2:41" ht="22.5" x14ac:dyDescent="0.35">
      <c r="B371" s="3" t="s">
        <v>113</v>
      </c>
      <c r="C371" s="3" t="str">
        <f t="shared" si="150"/>
        <v>XT7LSIG0.62</v>
      </c>
      <c r="D371" s="181">
        <v>0.62</v>
      </c>
      <c r="E371" s="211">
        <v>0</v>
      </c>
      <c r="F371" s="211">
        <v>1</v>
      </c>
      <c r="G371" s="211">
        <v>0</v>
      </c>
      <c r="H371" s="211">
        <v>0</v>
      </c>
      <c r="I371" s="211">
        <v>1</v>
      </c>
      <c r="J371" s="193" t="str">
        <f t="shared" si="156"/>
        <v>■□</v>
      </c>
      <c r="K371" s="189" t="str">
        <f t="shared" si="157"/>
        <v>□■</v>
      </c>
      <c r="L371" s="194" t="str">
        <f t="shared" si="158"/>
        <v>■□</v>
      </c>
      <c r="M371" s="224" t="s">
        <v>16</v>
      </c>
      <c r="N371" s="193" t="str">
        <f t="shared" si="159"/>
        <v>■□</v>
      </c>
      <c r="O371" s="194" t="str">
        <f t="shared" si="160"/>
        <v>□■</v>
      </c>
      <c r="P371" s="6"/>
      <c r="Q371" s="217"/>
      <c r="R371" s="6"/>
      <c r="S371" s="187"/>
      <c r="T371" s="187"/>
      <c r="U371" s="187"/>
      <c r="V371" s="187"/>
      <c r="W371" s="1"/>
      <c r="X371" s="1"/>
      <c r="Y371" s="1"/>
      <c r="Z371" s="1"/>
      <c r="AB371" s="6"/>
      <c r="AC371" s="187"/>
      <c r="AD371" s="6"/>
      <c r="AE371" s="187"/>
      <c r="AF371" s="187"/>
      <c r="AG371" s="187"/>
      <c r="AH371" s="187"/>
      <c r="AI371" s="1"/>
      <c r="AJ371" s="1"/>
      <c r="AK371" s="1"/>
      <c r="AL371" s="1"/>
      <c r="AN371" s="6"/>
      <c r="AO371" s="6"/>
    </row>
    <row r="372" spans="2:41" ht="22.5" x14ac:dyDescent="0.35">
      <c r="B372" s="3" t="s">
        <v>113</v>
      </c>
      <c r="C372" s="3" t="str">
        <f t="shared" si="150"/>
        <v>XT7LSIG0.65</v>
      </c>
      <c r="D372" s="181">
        <v>0.65</v>
      </c>
      <c r="E372" s="211">
        <v>0</v>
      </c>
      <c r="F372" s="211">
        <v>1</v>
      </c>
      <c r="G372" s="211">
        <v>0</v>
      </c>
      <c r="H372" s="211">
        <v>1</v>
      </c>
      <c r="I372" s="211">
        <v>0</v>
      </c>
      <c r="J372" s="193" t="str">
        <f t="shared" si="156"/>
        <v>■□</v>
      </c>
      <c r="K372" s="189" t="str">
        <f t="shared" si="157"/>
        <v>□■</v>
      </c>
      <c r="L372" s="194" t="str">
        <f t="shared" si="158"/>
        <v>■□</v>
      </c>
      <c r="M372" s="224" t="s">
        <v>16</v>
      </c>
      <c r="N372" s="193" t="str">
        <f t="shared" si="159"/>
        <v>□■</v>
      </c>
      <c r="O372" s="194" t="str">
        <f t="shared" si="160"/>
        <v>■□</v>
      </c>
      <c r="P372" s="6"/>
      <c r="Q372" s="217"/>
      <c r="R372" s="6"/>
      <c r="S372" s="187"/>
      <c r="T372" s="187"/>
      <c r="U372" s="187"/>
      <c r="V372" s="187"/>
      <c r="W372" s="1"/>
      <c r="X372" s="1"/>
      <c r="Y372" s="1"/>
      <c r="Z372" s="1"/>
      <c r="AB372" s="6"/>
      <c r="AC372" s="187"/>
      <c r="AD372" s="6"/>
      <c r="AE372" s="187"/>
      <c r="AF372" s="187"/>
      <c r="AG372" s="187"/>
      <c r="AH372" s="187"/>
      <c r="AI372" s="1"/>
      <c r="AJ372" s="1"/>
      <c r="AK372" s="1"/>
      <c r="AL372" s="1"/>
      <c r="AN372" s="6"/>
      <c r="AO372" s="6"/>
    </row>
    <row r="373" spans="2:41" ht="22.5" x14ac:dyDescent="0.35">
      <c r="B373" s="3" t="s">
        <v>113</v>
      </c>
      <c r="C373" s="3" t="str">
        <f t="shared" si="150"/>
        <v>XT7LSIG0.67</v>
      </c>
      <c r="D373" s="181">
        <v>0.66999999999999993</v>
      </c>
      <c r="E373" s="211">
        <v>0</v>
      </c>
      <c r="F373" s="211">
        <v>1</v>
      </c>
      <c r="G373" s="211">
        <v>0</v>
      </c>
      <c r="H373" s="211">
        <v>1</v>
      </c>
      <c r="I373" s="211">
        <v>1</v>
      </c>
      <c r="J373" s="193" t="str">
        <f t="shared" si="156"/>
        <v>■□</v>
      </c>
      <c r="K373" s="189" t="str">
        <f t="shared" si="157"/>
        <v>□■</v>
      </c>
      <c r="L373" s="194" t="str">
        <f t="shared" si="158"/>
        <v>■□</v>
      </c>
      <c r="M373" s="224" t="s">
        <v>16</v>
      </c>
      <c r="N373" s="193" t="str">
        <f t="shared" si="159"/>
        <v>□■</v>
      </c>
      <c r="O373" s="194" t="str">
        <f t="shared" si="160"/>
        <v>□■</v>
      </c>
      <c r="P373" s="6"/>
      <c r="Q373" s="217"/>
      <c r="R373" s="6"/>
      <c r="S373" s="187"/>
      <c r="T373" s="187"/>
      <c r="U373" s="187"/>
      <c r="V373" s="187"/>
      <c r="W373" s="1"/>
      <c r="X373" s="1"/>
      <c r="Y373" s="1"/>
      <c r="Z373" s="1"/>
      <c r="AB373" s="6"/>
      <c r="AC373" s="187"/>
      <c r="AD373" s="6"/>
      <c r="AE373" s="187"/>
      <c r="AF373" s="187"/>
      <c r="AG373" s="187"/>
      <c r="AH373" s="187"/>
      <c r="AI373" s="1"/>
      <c r="AJ373" s="1"/>
      <c r="AK373" s="1"/>
      <c r="AL373" s="1"/>
      <c r="AN373" s="6"/>
      <c r="AO373" s="6"/>
    </row>
    <row r="374" spans="2:41" ht="22.5" x14ac:dyDescent="0.35">
      <c r="B374" s="3" t="s">
        <v>113</v>
      </c>
      <c r="C374" s="3" t="str">
        <f t="shared" si="150"/>
        <v>XT7LSIG0.7</v>
      </c>
      <c r="D374" s="181">
        <v>0.7</v>
      </c>
      <c r="E374" s="211">
        <v>0</v>
      </c>
      <c r="F374" s="211">
        <v>1</v>
      </c>
      <c r="G374" s="211">
        <v>1</v>
      </c>
      <c r="H374" s="211">
        <v>0</v>
      </c>
      <c r="I374" s="211">
        <v>0</v>
      </c>
      <c r="J374" s="193" t="str">
        <f t="shared" si="156"/>
        <v>■□</v>
      </c>
      <c r="K374" s="189" t="str">
        <f t="shared" si="157"/>
        <v>□■</v>
      </c>
      <c r="L374" s="194" t="str">
        <f t="shared" si="158"/>
        <v>□■</v>
      </c>
      <c r="M374" s="224" t="s">
        <v>16</v>
      </c>
      <c r="N374" s="193" t="str">
        <f t="shared" si="159"/>
        <v>■□</v>
      </c>
      <c r="O374" s="194" t="str">
        <f t="shared" si="160"/>
        <v>■□</v>
      </c>
      <c r="P374" s="6"/>
      <c r="Q374" s="217"/>
      <c r="R374" s="6"/>
      <c r="S374" s="187"/>
      <c r="T374" s="187"/>
      <c r="U374" s="187"/>
      <c r="V374" s="187"/>
      <c r="W374" s="1"/>
      <c r="X374" s="1"/>
      <c r="Y374" s="1"/>
      <c r="Z374" s="1"/>
      <c r="AB374" s="6"/>
      <c r="AC374" s="187"/>
      <c r="AD374" s="6"/>
      <c r="AE374" s="187"/>
      <c r="AF374" s="187"/>
      <c r="AG374" s="187"/>
      <c r="AH374" s="187"/>
      <c r="AI374" s="1"/>
      <c r="AJ374" s="1"/>
      <c r="AK374" s="1"/>
      <c r="AL374" s="1"/>
      <c r="AN374" s="6"/>
      <c r="AO374" s="6"/>
    </row>
    <row r="375" spans="2:41" ht="22.5" x14ac:dyDescent="0.35">
      <c r="B375" s="3" t="s">
        <v>113</v>
      </c>
      <c r="C375" s="3" t="str">
        <f t="shared" si="150"/>
        <v>XT7LSIG0.72</v>
      </c>
      <c r="D375" s="181">
        <v>0.72</v>
      </c>
      <c r="E375" s="211">
        <v>0</v>
      </c>
      <c r="F375" s="211">
        <v>1</v>
      </c>
      <c r="G375" s="211">
        <v>1</v>
      </c>
      <c r="H375" s="211">
        <v>0</v>
      </c>
      <c r="I375" s="211">
        <v>1</v>
      </c>
      <c r="J375" s="193" t="str">
        <f t="shared" si="156"/>
        <v>■□</v>
      </c>
      <c r="K375" s="189" t="str">
        <f t="shared" si="157"/>
        <v>□■</v>
      </c>
      <c r="L375" s="194" t="str">
        <f t="shared" si="158"/>
        <v>□■</v>
      </c>
      <c r="M375" s="224" t="s">
        <v>16</v>
      </c>
      <c r="N375" s="193" t="str">
        <f t="shared" si="159"/>
        <v>■□</v>
      </c>
      <c r="O375" s="194" t="str">
        <f t="shared" si="160"/>
        <v>□■</v>
      </c>
      <c r="P375" s="6"/>
      <c r="Q375" s="217"/>
      <c r="R375" s="6"/>
      <c r="S375" s="187"/>
      <c r="T375" s="187"/>
      <c r="U375" s="187"/>
      <c r="V375" s="187"/>
      <c r="W375" s="1"/>
      <c r="X375" s="1"/>
      <c r="Y375" s="1"/>
      <c r="Z375" s="1"/>
      <c r="AB375" s="6"/>
      <c r="AC375" s="187"/>
      <c r="AD375" s="6"/>
      <c r="AE375" s="187"/>
      <c r="AF375" s="187"/>
      <c r="AG375" s="187"/>
      <c r="AH375" s="187"/>
      <c r="AI375" s="1"/>
      <c r="AJ375" s="1"/>
      <c r="AK375" s="1"/>
      <c r="AL375" s="1"/>
      <c r="AN375" s="6"/>
      <c r="AO375" s="6"/>
    </row>
    <row r="376" spans="2:41" ht="22.5" x14ac:dyDescent="0.35">
      <c r="B376" s="3" t="s">
        <v>113</v>
      </c>
      <c r="C376" s="3" t="str">
        <f t="shared" si="150"/>
        <v>XT7LSIG0.75</v>
      </c>
      <c r="D376" s="181">
        <v>0.75</v>
      </c>
      <c r="E376" s="211">
        <v>0</v>
      </c>
      <c r="F376" s="211">
        <v>1</v>
      </c>
      <c r="G376" s="211">
        <v>1</v>
      </c>
      <c r="H376" s="211">
        <v>1</v>
      </c>
      <c r="I376" s="211">
        <v>0</v>
      </c>
      <c r="J376" s="193" t="str">
        <f t="shared" si="156"/>
        <v>■□</v>
      </c>
      <c r="K376" s="189" t="str">
        <f t="shared" si="157"/>
        <v>□■</v>
      </c>
      <c r="L376" s="194" t="str">
        <f t="shared" si="158"/>
        <v>□■</v>
      </c>
      <c r="M376" s="224" t="s">
        <v>16</v>
      </c>
      <c r="N376" s="193" t="str">
        <f t="shared" si="159"/>
        <v>□■</v>
      </c>
      <c r="O376" s="194" t="str">
        <f t="shared" si="160"/>
        <v>■□</v>
      </c>
      <c r="P376" s="6"/>
      <c r="Q376" s="217"/>
      <c r="R376" s="6"/>
      <c r="S376" s="187"/>
      <c r="T376" s="187"/>
      <c r="U376" s="187"/>
      <c r="V376" s="187"/>
      <c r="W376" s="1"/>
      <c r="X376" s="1"/>
      <c r="Y376" s="1"/>
      <c r="Z376" s="1"/>
      <c r="AB376" s="6"/>
      <c r="AC376" s="187"/>
      <c r="AD376" s="6"/>
      <c r="AE376" s="187"/>
      <c r="AF376" s="187"/>
      <c r="AG376" s="187"/>
      <c r="AH376" s="187"/>
      <c r="AI376" s="1"/>
      <c r="AJ376" s="1"/>
      <c r="AK376" s="1"/>
      <c r="AL376" s="1"/>
      <c r="AN376" s="6"/>
      <c r="AO376" s="6"/>
    </row>
    <row r="377" spans="2:41" ht="22.5" x14ac:dyDescent="0.35">
      <c r="B377" s="3" t="s">
        <v>113</v>
      </c>
      <c r="C377" s="3" t="str">
        <f t="shared" si="150"/>
        <v>XT7LSIG0.77</v>
      </c>
      <c r="D377" s="181">
        <v>0.77</v>
      </c>
      <c r="E377" s="211">
        <v>0</v>
      </c>
      <c r="F377" s="211">
        <v>1</v>
      </c>
      <c r="G377" s="211">
        <v>1</v>
      </c>
      <c r="H377" s="211">
        <v>1</v>
      </c>
      <c r="I377" s="211">
        <v>1</v>
      </c>
      <c r="J377" s="193" t="str">
        <f t="shared" si="156"/>
        <v>■□</v>
      </c>
      <c r="K377" s="189" t="str">
        <f t="shared" si="157"/>
        <v>□■</v>
      </c>
      <c r="L377" s="194" t="str">
        <f t="shared" si="158"/>
        <v>□■</v>
      </c>
      <c r="M377" s="224" t="s">
        <v>16</v>
      </c>
      <c r="N377" s="193" t="str">
        <f t="shared" si="159"/>
        <v>□■</v>
      </c>
      <c r="O377" s="194" t="str">
        <f t="shared" si="160"/>
        <v>□■</v>
      </c>
      <c r="P377" s="6"/>
      <c r="Q377" s="217"/>
      <c r="R377" s="6"/>
      <c r="S377" s="187"/>
      <c r="T377" s="187"/>
      <c r="U377" s="187"/>
      <c r="V377" s="187"/>
      <c r="W377" s="1"/>
      <c r="X377" s="1"/>
      <c r="Y377" s="1"/>
      <c r="Z377" s="1"/>
      <c r="AB377" s="6"/>
      <c r="AC377" s="187"/>
      <c r="AD377" s="6"/>
      <c r="AE377" s="187"/>
      <c r="AF377" s="187"/>
      <c r="AG377" s="187"/>
      <c r="AH377" s="187"/>
      <c r="AI377" s="1"/>
      <c r="AJ377" s="1"/>
      <c r="AK377" s="1"/>
      <c r="AL377" s="1"/>
      <c r="AN377" s="6"/>
      <c r="AO377" s="6"/>
    </row>
    <row r="378" spans="2:41" ht="22.5" x14ac:dyDescent="0.35">
      <c r="B378" s="3" t="s">
        <v>113</v>
      </c>
      <c r="C378" s="3" t="str">
        <f t="shared" si="150"/>
        <v>XT7LSIG0.8</v>
      </c>
      <c r="D378" s="181">
        <v>0.8</v>
      </c>
      <c r="E378" s="211">
        <v>1</v>
      </c>
      <c r="F378" s="211">
        <v>0</v>
      </c>
      <c r="G378" s="211">
        <v>0</v>
      </c>
      <c r="H378" s="211">
        <v>0</v>
      </c>
      <c r="I378" s="211">
        <v>0</v>
      </c>
      <c r="J378" s="193" t="str">
        <f t="shared" si="156"/>
        <v>□■</v>
      </c>
      <c r="K378" s="189" t="str">
        <f t="shared" si="157"/>
        <v>■□</v>
      </c>
      <c r="L378" s="194" t="str">
        <f t="shared" si="158"/>
        <v>■□</v>
      </c>
      <c r="M378" s="224" t="s">
        <v>16</v>
      </c>
      <c r="N378" s="193" t="str">
        <f t="shared" si="159"/>
        <v>■□</v>
      </c>
      <c r="O378" s="194" t="str">
        <f t="shared" si="160"/>
        <v>■□</v>
      </c>
      <c r="P378" s="6"/>
      <c r="Q378" s="217"/>
      <c r="R378" s="6"/>
      <c r="S378" s="187"/>
      <c r="T378" s="187"/>
      <c r="U378" s="187"/>
      <c r="V378" s="187"/>
      <c r="W378" s="1"/>
      <c r="X378" s="1"/>
      <c r="Y378" s="1"/>
      <c r="Z378" s="1"/>
      <c r="AB378" s="6"/>
      <c r="AC378" s="187"/>
      <c r="AD378" s="6"/>
      <c r="AE378" s="187"/>
      <c r="AF378" s="187"/>
      <c r="AG378" s="187"/>
      <c r="AH378" s="187"/>
      <c r="AI378" s="1"/>
      <c r="AJ378" s="1"/>
      <c r="AK378" s="1"/>
      <c r="AL378" s="1"/>
      <c r="AN378" s="6"/>
      <c r="AO378" s="6"/>
    </row>
    <row r="379" spans="2:41" ht="22.5" x14ac:dyDescent="0.35">
      <c r="B379" s="3" t="s">
        <v>113</v>
      </c>
      <c r="C379" s="3" t="str">
        <f t="shared" si="150"/>
        <v>XT7LSIG0.82</v>
      </c>
      <c r="D379" s="181">
        <v>0.82000000000000006</v>
      </c>
      <c r="E379" s="211">
        <v>1</v>
      </c>
      <c r="F379" s="211">
        <v>0</v>
      </c>
      <c r="G379" s="211">
        <v>0</v>
      </c>
      <c r="H379" s="211">
        <v>0</v>
      </c>
      <c r="I379" s="211">
        <v>1</v>
      </c>
      <c r="J379" s="193" t="str">
        <f t="shared" si="156"/>
        <v>□■</v>
      </c>
      <c r="K379" s="189" t="str">
        <f t="shared" si="157"/>
        <v>■□</v>
      </c>
      <c r="L379" s="194" t="str">
        <f t="shared" si="158"/>
        <v>■□</v>
      </c>
      <c r="M379" s="224" t="s">
        <v>16</v>
      </c>
      <c r="N379" s="193" t="str">
        <f t="shared" si="159"/>
        <v>■□</v>
      </c>
      <c r="O379" s="194" t="str">
        <f t="shared" si="160"/>
        <v>□■</v>
      </c>
      <c r="P379" s="6"/>
      <c r="Q379" s="217"/>
      <c r="R379" s="6"/>
      <c r="S379" s="187"/>
      <c r="T379" s="187"/>
      <c r="U379" s="187"/>
      <c r="V379" s="187"/>
      <c r="W379" s="1"/>
      <c r="X379" s="1"/>
      <c r="Y379" s="1"/>
      <c r="Z379" s="1"/>
      <c r="AB379" s="6"/>
      <c r="AC379" s="187"/>
      <c r="AD379" s="6"/>
      <c r="AE379" s="187"/>
      <c r="AF379" s="187"/>
      <c r="AG379" s="187"/>
      <c r="AH379" s="187"/>
      <c r="AI379" s="1"/>
      <c r="AJ379" s="1"/>
      <c r="AK379" s="1"/>
      <c r="AL379" s="1"/>
      <c r="AN379" s="6"/>
      <c r="AO379" s="6"/>
    </row>
    <row r="380" spans="2:41" ht="22.5" x14ac:dyDescent="0.35">
      <c r="B380" s="3" t="s">
        <v>113</v>
      </c>
      <c r="C380" s="3" t="str">
        <f t="shared" si="150"/>
        <v>XT7LSIG0.85</v>
      </c>
      <c r="D380" s="181">
        <v>0.85000000000000009</v>
      </c>
      <c r="E380" s="211">
        <v>1</v>
      </c>
      <c r="F380" s="211">
        <v>0</v>
      </c>
      <c r="G380" s="211">
        <v>0</v>
      </c>
      <c r="H380" s="211">
        <v>1</v>
      </c>
      <c r="I380" s="211">
        <v>0</v>
      </c>
      <c r="J380" s="193" t="str">
        <f t="shared" si="156"/>
        <v>□■</v>
      </c>
      <c r="K380" s="189" t="str">
        <f t="shared" si="157"/>
        <v>■□</v>
      </c>
      <c r="L380" s="194" t="str">
        <f t="shared" si="158"/>
        <v>■□</v>
      </c>
      <c r="M380" s="224" t="s">
        <v>16</v>
      </c>
      <c r="N380" s="193" t="str">
        <f t="shared" si="159"/>
        <v>□■</v>
      </c>
      <c r="O380" s="194" t="str">
        <f t="shared" si="160"/>
        <v>■□</v>
      </c>
      <c r="P380" s="6"/>
      <c r="Q380" s="217"/>
      <c r="R380" s="6"/>
      <c r="S380" s="187"/>
      <c r="T380" s="187"/>
      <c r="U380" s="187"/>
      <c r="V380" s="187"/>
      <c r="W380" s="1"/>
      <c r="X380" s="1"/>
      <c r="Y380" s="1"/>
      <c r="Z380" s="1"/>
      <c r="AB380" s="6"/>
      <c r="AC380" s="187"/>
      <c r="AD380" s="6"/>
      <c r="AE380" s="187"/>
      <c r="AF380" s="187"/>
      <c r="AG380" s="187"/>
      <c r="AH380" s="187"/>
      <c r="AI380" s="1"/>
      <c r="AJ380" s="1"/>
      <c r="AK380" s="1"/>
      <c r="AL380" s="1"/>
      <c r="AN380" s="6"/>
      <c r="AO380" s="6"/>
    </row>
    <row r="381" spans="2:41" ht="22.5" x14ac:dyDescent="0.35">
      <c r="B381" s="3" t="s">
        <v>113</v>
      </c>
      <c r="C381" s="3" t="str">
        <f t="shared" si="150"/>
        <v>XT7LSIG0.87</v>
      </c>
      <c r="D381" s="181">
        <v>0.87000000000000011</v>
      </c>
      <c r="E381" s="211">
        <v>1</v>
      </c>
      <c r="F381" s="211">
        <v>0</v>
      </c>
      <c r="G381" s="211">
        <v>0</v>
      </c>
      <c r="H381" s="211">
        <v>1</v>
      </c>
      <c r="I381" s="211">
        <v>1</v>
      </c>
      <c r="J381" s="193" t="str">
        <f t="shared" si="156"/>
        <v>□■</v>
      </c>
      <c r="K381" s="189" t="str">
        <f t="shared" si="157"/>
        <v>■□</v>
      </c>
      <c r="L381" s="194" t="str">
        <f t="shared" si="158"/>
        <v>■□</v>
      </c>
      <c r="M381" s="224" t="s">
        <v>16</v>
      </c>
      <c r="N381" s="193" t="str">
        <f t="shared" si="159"/>
        <v>□■</v>
      </c>
      <c r="O381" s="194" t="str">
        <f t="shared" si="160"/>
        <v>□■</v>
      </c>
      <c r="P381" s="6"/>
      <c r="Q381" s="217"/>
      <c r="R381" s="6"/>
      <c r="S381" s="187"/>
      <c r="T381" s="187"/>
      <c r="U381" s="187"/>
      <c r="V381" s="187"/>
      <c r="W381" s="1"/>
      <c r="X381" s="1"/>
      <c r="Y381" s="1"/>
      <c r="Z381" s="1"/>
      <c r="AB381" s="6"/>
      <c r="AC381" s="187"/>
      <c r="AD381" s="6"/>
      <c r="AE381" s="187"/>
      <c r="AF381" s="187"/>
      <c r="AG381" s="187"/>
      <c r="AH381" s="187"/>
      <c r="AI381" s="1"/>
      <c r="AJ381" s="1"/>
      <c r="AK381" s="1"/>
      <c r="AL381" s="1"/>
      <c r="AN381" s="6"/>
      <c r="AO381" s="6"/>
    </row>
    <row r="382" spans="2:41" ht="22.5" x14ac:dyDescent="0.35">
      <c r="B382" s="3" t="s">
        <v>113</v>
      </c>
      <c r="C382" s="3" t="str">
        <f t="shared" si="150"/>
        <v>XT7LSIG0.9</v>
      </c>
      <c r="D382" s="181">
        <v>0.9</v>
      </c>
      <c r="E382" s="211">
        <v>1</v>
      </c>
      <c r="F382" s="211">
        <v>0</v>
      </c>
      <c r="G382" s="211">
        <v>1</v>
      </c>
      <c r="H382" s="211">
        <v>0</v>
      </c>
      <c r="I382" s="211">
        <v>0</v>
      </c>
      <c r="J382" s="193" t="str">
        <f t="shared" si="156"/>
        <v>□■</v>
      </c>
      <c r="K382" s="189" t="str">
        <f t="shared" si="157"/>
        <v>■□</v>
      </c>
      <c r="L382" s="194" t="str">
        <f t="shared" si="158"/>
        <v>□■</v>
      </c>
      <c r="M382" s="224" t="s">
        <v>16</v>
      </c>
      <c r="N382" s="193" t="str">
        <f t="shared" si="159"/>
        <v>■□</v>
      </c>
      <c r="O382" s="194" t="str">
        <f t="shared" si="160"/>
        <v>■□</v>
      </c>
      <c r="P382" s="6"/>
      <c r="Q382" s="217"/>
      <c r="R382" s="6"/>
      <c r="S382" s="187"/>
      <c r="T382" s="187"/>
      <c r="U382" s="187"/>
      <c r="V382" s="187"/>
      <c r="W382" s="1"/>
      <c r="X382" s="1"/>
      <c r="Y382" s="1"/>
      <c r="Z382" s="1"/>
      <c r="AB382" s="6"/>
      <c r="AC382" s="187"/>
      <c r="AD382" s="6"/>
      <c r="AE382" s="187"/>
      <c r="AF382" s="187"/>
      <c r="AG382" s="187"/>
      <c r="AH382" s="187"/>
      <c r="AI382" s="1"/>
      <c r="AJ382" s="1"/>
      <c r="AK382" s="1"/>
      <c r="AL382" s="1"/>
      <c r="AN382" s="6"/>
      <c r="AO382" s="6"/>
    </row>
    <row r="383" spans="2:41" ht="22.5" x14ac:dyDescent="0.35">
      <c r="B383" s="3" t="s">
        <v>113</v>
      </c>
      <c r="C383" s="3" t="str">
        <f t="shared" si="150"/>
        <v>XT7LSIG0.92</v>
      </c>
      <c r="D383" s="181">
        <v>0.92</v>
      </c>
      <c r="E383" s="211">
        <v>1</v>
      </c>
      <c r="F383" s="211">
        <v>0</v>
      </c>
      <c r="G383" s="211">
        <v>1</v>
      </c>
      <c r="H383" s="211">
        <v>0</v>
      </c>
      <c r="I383" s="211">
        <v>1</v>
      </c>
      <c r="J383" s="193" t="str">
        <f t="shared" si="156"/>
        <v>□■</v>
      </c>
      <c r="K383" s="189" t="str">
        <f t="shared" si="157"/>
        <v>■□</v>
      </c>
      <c r="L383" s="194" t="str">
        <f t="shared" si="158"/>
        <v>□■</v>
      </c>
      <c r="M383" s="224" t="s">
        <v>16</v>
      </c>
      <c r="N383" s="193" t="str">
        <f t="shared" si="159"/>
        <v>■□</v>
      </c>
      <c r="O383" s="194" t="str">
        <f t="shared" si="160"/>
        <v>□■</v>
      </c>
      <c r="P383" s="6"/>
      <c r="Q383" s="217"/>
      <c r="R383" s="6"/>
      <c r="S383" s="187"/>
      <c r="T383" s="187"/>
      <c r="U383" s="187"/>
      <c r="V383" s="187"/>
      <c r="W383" s="1"/>
      <c r="X383" s="1"/>
      <c r="Y383" s="1"/>
      <c r="Z383" s="1"/>
      <c r="AB383" s="6"/>
      <c r="AC383" s="187"/>
      <c r="AD383" s="6"/>
      <c r="AE383" s="187"/>
      <c r="AF383" s="187"/>
      <c r="AG383" s="187"/>
      <c r="AH383" s="187"/>
      <c r="AI383" s="1"/>
      <c r="AJ383" s="1"/>
      <c r="AK383" s="1"/>
      <c r="AL383" s="1"/>
      <c r="AN383" s="6"/>
      <c r="AO383" s="6"/>
    </row>
    <row r="384" spans="2:41" ht="22.5" x14ac:dyDescent="0.35">
      <c r="B384" s="3" t="s">
        <v>113</v>
      </c>
      <c r="C384" s="3" t="str">
        <f t="shared" si="150"/>
        <v>XT7LSIG0.95</v>
      </c>
      <c r="D384" s="181">
        <v>0.95000000000000007</v>
      </c>
      <c r="E384" s="211">
        <v>1</v>
      </c>
      <c r="F384" s="211">
        <v>0</v>
      </c>
      <c r="G384" s="211">
        <v>1</v>
      </c>
      <c r="H384" s="211">
        <v>1</v>
      </c>
      <c r="I384" s="211">
        <v>0</v>
      </c>
      <c r="J384" s="193" t="str">
        <f t="shared" si="156"/>
        <v>□■</v>
      </c>
      <c r="K384" s="189" t="str">
        <f t="shared" si="157"/>
        <v>■□</v>
      </c>
      <c r="L384" s="194" t="str">
        <f t="shared" si="158"/>
        <v>□■</v>
      </c>
      <c r="M384" s="224" t="s">
        <v>16</v>
      </c>
      <c r="N384" s="193" t="str">
        <f t="shared" si="159"/>
        <v>□■</v>
      </c>
      <c r="O384" s="194" t="str">
        <f t="shared" si="160"/>
        <v>■□</v>
      </c>
      <c r="P384" s="6"/>
      <c r="Q384" s="217"/>
      <c r="R384" s="6"/>
      <c r="S384" s="187"/>
      <c r="T384" s="187"/>
      <c r="U384" s="187"/>
      <c r="V384" s="187"/>
      <c r="W384" s="1"/>
      <c r="X384" s="1"/>
      <c r="Y384" s="1"/>
      <c r="Z384" s="1"/>
      <c r="AB384" s="6"/>
      <c r="AC384" s="187"/>
      <c r="AD384" s="6"/>
      <c r="AE384" s="187"/>
      <c r="AF384" s="187"/>
      <c r="AG384" s="187"/>
      <c r="AH384" s="187"/>
      <c r="AI384" s="1"/>
      <c r="AJ384" s="1"/>
      <c r="AK384" s="1"/>
      <c r="AL384" s="1"/>
      <c r="AN384" s="6"/>
      <c r="AO384" s="6"/>
    </row>
    <row r="385" spans="2:41" ht="22.5" x14ac:dyDescent="0.35">
      <c r="B385" s="3" t="s">
        <v>113</v>
      </c>
      <c r="C385" s="3" t="str">
        <f t="shared" si="150"/>
        <v>XT7LSIG0.97</v>
      </c>
      <c r="D385" s="181">
        <v>0.97</v>
      </c>
      <c r="E385" s="211">
        <v>1</v>
      </c>
      <c r="F385" s="211">
        <v>0</v>
      </c>
      <c r="G385" s="211">
        <v>1</v>
      </c>
      <c r="H385" s="211">
        <v>1</v>
      </c>
      <c r="I385" s="211">
        <v>1</v>
      </c>
      <c r="J385" s="193" t="str">
        <f t="shared" si="156"/>
        <v>□■</v>
      </c>
      <c r="K385" s="189" t="str">
        <f t="shared" si="157"/>
        <v>■□</v>
      </c>
      <c r="L385" s="194" t="str">
        <f t="shared" si="158"/>
        <v>□■</v>
      </c>
      <c r="M385" s="224" t="s">
        <v>16</v>
      </c>
      <c r="N385" s="193" t="str">
        <f t="shared" si="159"/>
        <v>□■</v>
      </c>
      <c r="O385" s="194" t="str">
        <f t="shared" si="160"/>
        <v>□■</v>
      </c>
      <c r="P385" s="6"/>
      <c r="Q385" s="217"/>
      <c r="R385" s="6"/>
      <c r="S385" s="187"/>
      <c r="T385" s="187"/>
      <c r="U385" s="187"/>
      <c r="V385" s="187"/>
      <c r="W385" s="1"/>
      <c r="X385" s="1"/>
      <c r="Y385" s="1"/>
      <c r="Z385" s="1"/>
      <c r="AB385" s="6"/>
      <c r="AC385" s="187"/>
      <c r="AD385" s="6"/>
      <c r="AE385" s="187"/>
      <c r="AF385" s="187"/>
      <c r="AG385" s="187"/>
      <c r="AH385" s="187"/>
      <c r="AI385" s="1"/>
      <c r="AJ385" s="1"/>
      <c r="AK385" s="1"/>
      <c r="AL385" s="1"/>
      <c r="AN385" s="6"/>
      <c r="AO385" s="6"/>
    </row>
    <row r="386" spans="2:41" ht="23" thickBot="1" x14ac:dyDescent="0.4">
      <c r="B386" s="3" t="s">
        <v>113</v>
      </c>
      <c r="C386" s="3" t="str">
        <f t="shared" si="150"/>
        <v>XT7LSIG1</v>
      </c>
      <c r="D386" s="182">
        <v>1</v>
      </c>
      <c r="E386" s="212">
        <v>1</v>
      </c>
      <c r="F386" s="212">
        <v>1</v>
      </c>
      <c r="G386" s="212">
        <v>0</v>
      </c>
      <c r="H386" s="212" t="s">
        <v>36</v>
      </c>
      <c r="I386" s="212" t="s">
        <v>36</v>
      </c>
      <c r="J386" s="214" t="str">
        <f t="shared" si="156"/>
        <v>□■</v>
      </c>
      <c r="K386" s="215" t="str">
        <f t="shared" si="157"/>
        <v>□■</v>
      </c>
      <c r="L386" s="216" t="str">
        <f t="shared" si="158"/>
        <v>■□</v>
      </c>
      <c r="M386" s="225" t="s">
        <v>16</v>
      </c>
      <c r="N386" s="214" t="str">
        <f t="shared" si="159"/>
        <v>□□</v>
      </c>
      <c r="O386" s="216" t="str">
        <f t="shared" si="160"/>
        <v>□□</v>
      </c>
      <c r="P386" s="6"/>
      <c r="Q386" s="217"/>
      <c r="R386" s="6"/>
      <c r="S386" s="187"/>
      <c r="T386" s="187"/>
      <c r="U386" s="187"/>
      <c r="V386" s="187"/>
      <c r="W386" s="1"/>
      <c r="X386" s="1"/>
      <c r="Y386" s="1"/>
      <c r="Z386" s="1"/>
      <c r="AB386" s="6"/>
      <c r="AC386" s="187"/>
      <c r="AD386" s="6"/>
      <c r="AE386" s="187"/>
      <c r="AF386" s="187"/>
      <c r="AG386" s="187"/>
      <c r="AH386" s="187"/>
      <c r="AI386" s="1"/>
      <c r="AJ386" s="1"/>
      <c r="AK386" s="1"/>
      <c r="AL386" s="1"/>
      <c r="AN386" s="6"/>
      <c r="AO386" s="6"/>
    </row>
    <row r="387" spans="2:41" x14ac:dyDescent="0.35">
      <c r="D387" s="1"/>
      <c r="J387" s="1"/>
      <c r="K387" s="1"/>
      <c r="L387" s="1"/>
      <c r="M387" s="1"/>
      <c r="N387" s="110"/>
      <c r="O387" s="1"/>
      <c r="P387" s="6"/>
      <c r="Q387" s="217"/>
      <c r="R387" s="6"/>
      <c r="S387" s="187"/>
      <c r="T387" s="187"/>
      <c r="U387" s="187"/>
      <c r="V387" s="187"/>
      <c r="W387" s="1"/>
      <c r="X387" s="1"/>
      <c r="Y387" s="1"/>
      <c r="Z387" s="1"/>
      <c r="AB387" s="6"/>
      <c r="AC387" s="187"/>
      <c r="AD387" s="6"/>
      <c r="AE387" s="187"/>
      <c r="AF387" s="187"/>
      <c r="AG387" s="187"/>
      <c r="AH387" s="187"/>
      <c r="AI387" s="1"/>
      <c r="AJ387" s="1"/>
      <c r="AK387" s="1"/>
      <c r="AL387" s="1"/>
      <c r="AN387" s="6"/>
      <c r="AO387" s="6"/>
    </row>
    <row r="388" spans="2:41" x14ac:dyDescent="0.35">
      <c r="D388" s="1"/>
      <c r="J388" s="1"/>
      <c r="K388" s="1"/>
      <c r="L388" s="1"/>
      <c r="M388" s="1"/>
      <c r="N388" s="110"/>
      <c r="O388" s="1"/>
      <c r="P388" s="6"/>
      <c r="Q388" s="217"/>
      <c r="R388" s="6"/>
      <c r="S388" s="187"/>
      <c r="T388" s="187"/>
      <c r="U388" s="187"/>
      <c r="V388" s="187"/>
      <c r="W388" s="1"/>
      <c r="X388" s="1"/>
      <c r="Y388" s="1"/>
      <c r="Z388" s="1"/>
      <c r="AB388" s="6"/>
      <c r="AC388" s="187"/>
      <c r="AD388" s="6"/>
      <c r="AE388" s="187"/>
      <c r="AF388" s="187"/>
      <c r="AG388" s="187"/>
      <c r="AH388" s="187"/>
      <c r="AI388" s="1"/>
      <c r="AJ388" s="1"/>
      <c r="AK388" s="1"/>
      <c r="AL388" s="1"/>
      <c r="AN388" s="6"/>
      <c r="AO388" s="6"/>
    </row>
    <row r="389" spans="2:41" x14ac:dyDescent="0.35">
      <c r="D389" s="1"/>
      <c r="J389" s="1"/>
      <c r="K389" s="1"/>
      <c r="L389" s="1"/>
      <c r="M389" s="1"/>
      <c r="N389" s="110"/>
      <c r="O389" s="1"/>
      <c r="P389" s="6"/>
      <c r="Q389" s="217"/>
      <c r="R389" s="6"/>
      <c r="S389" s="187"/>
      <c r="T389" s="187"/>
      <c r="U389" s="187"/>
      <c r="V389" s="187"/>
      <c r="W389" s="1"/>
      <c r="X389" s="1"/>
      <c r="Y389" s="1"/>
      <c r="Z389" s="1"/>
      <c r="AB389" s="6"/>
      <c r="AC389" s="187"/>
      <c r="AD389" s="6"/>
      <c r="AE389" s="187"/>
      <c r="AF389" s="187"/>
      <c r="AG389" s="187"/>
      <c r="AH389" s="187"/>
      <c r="AI389" s="1"/>
      <c r="AJ389" s="1"/>
      <c r="AK389" s="1"/>
      <c r="AL389" s="1"/>
      <c r="AN389" s="6"/>
      <c r="AO389" s="6"/>
    </row>
    <row r="390" spans="2:41" x14ac:dyDescent="0.35">
      <c r="D390" s="1"/>
      <c r="J390" s="1"/>
      <c r="K390" s="1"/>
      <c r="L390" s="1"/>
      <c r="M390" s="1"/>
      <c r="N390" s="110"/>
      <c r="O390" s="1"/>
      <c r="P390" s="6"/>
      <c r="Q390" s="217"/>
      <c r="R390" s="6"/>
      <c r="S390" s="187"/>
      <c r="T390" s="187"/>
      <c r="U390" s="187"/>
      <c r="V390" s="187"/>
      <c r="W390" s="1"/>
      <c r="X390" s="1"/>
      <c r="Y390" s="1"/>
      <c r="Z390" s="1"/>
      <c r="AB390" s="6"/>
      <c r="AC390" s="187"/>
      <c r="AD390" s="6"/>
      <c r="AE390" s="187"/>
      <c r="AF390" s="187"/>
      <c r="AG390" s="187"/>
      <c r="AH390" s="187"/>
      <c r="AI390" s="1"/>
      <c r="AJ390" s="1"/>
      <c r="AK390" s="1"/>
      <c r="AL390" s="1"/>
      <c r="AN390" s="6"/>
      <c r="AO390" s="6"/>
    </row>
    <row r="391" spans="2:41" x14ac:dyDescent="0.35">
      <c r="D391" s="1"/>
      <c r="J391" s="1"/>
      <c r="K391" s="1"/>
      <c r="L391" s="1"/>
      <c r="M391" s="1"/>
      <c r="N391" s="110"/>
      <c r="O391" s="1"/>
      <c r="P391" s="6"/>
      <c r="Q391" s="217"/>
      <c r="R391" s="6"/>
      <c r="S391" s="187"/>
      <c r="T391" s="187"/>
      <c r="U391" s="187"/>
      <c r="V391" s="187"/>
      <c r="W391" s="1"/>
      <c r="X391" s="1"/>
      <c r="Y391" s="1"/>
      <c r="Z391" s="1"/>
      <c r="AB391" s="6"/>
      <c r="AC391" s="187"/>
      <c r="AD391" s="6"/>
      <c r="AE391" s="187"/>
      <c r="AF391" s="187"/>
      <c r="AG391" s="187"/>
      <c r="AH391" s="187"/>
      <c r="AI391" s="1"/>
      <c r="AJ391" s="1"/>
      <c r="AK391" s="1"/>
      <c r="AL391" s="1"/>
      <c r="AN391" s="6"/>
      <c r="AO391" s="6"/>
    </row>
    <row r="392" spans="2:41" x14ac:dyDescent="0.35">
      <c r="D392" s="1"/>
      <c r="J392" s="1"/>
      <c r="K392" s="1"/>
      <c r="L392" s="1"/>
      <c r="M392" s="1"/>
      <c r="N392" s="110"/>
      <c r="O392" s="1"/>
      <c r="P392" s="6"/>
      <c r="Q392" s="217"/>
      <c r="R392" s="6"/>
      <c r="S392" s="187"/>
      <c r="T392" s="187"/>
      <c r="U392" s="187"/>
      <c r="V392" s="187"/>
      <c r="W392" s="1"/>
      <c r="X392" s="1"/>
      <c r="Y392" s="1"/>
      <c r="Z392" s="1"/>
      <c r="AB392" s="6"/>
      <c r="AC392" s="187"/>
      <c r="AD392" s="6"/>
      <c r="AE392" s="187"/>
      <c r="AF392" s="187"/>
      <c r="AG392" s="187"/>
      <c r="AH392" s="187"/>
      <c r="AI392" s="1"/>
      <c r="AJ392" s="1"/>
      <c r="AK392" s="1"/>
      <c r="AL392" s="1"/>
      <c r="AN392" s="6"/>
      <c r="AO392" s="6"/>
    </row>
    <row r="393" spans="2:41" x14ac:dyDescent="0.35">
      <c r="D393" s="1"/>
      <c r="J393" s="1"/>
      <c r="K393" s="1"/>
      <c r="L393" s="1"/>
      <c r="M393" s="1"/>
      <c r="N393" s="110"/>
      <c r="O393" s="1"/>
      <c r="P393" s="6"/>
      <c r="Q393" s="217"/>
      <c r="R393" s="6"/>
      <c r="S393" s="187"/>
      <c r="T393" s="187"/>
      <c r="U393" s="187"/>
      <c r="V393" s="187"/>
      <c r="W393" s="1"/>
      <c r="X393" s="1"/>
      <c r="Y393" s="1"/>
      <c r="Z393" s="1"/>
      <c r="AB393" s="6"/>
      <c r="AC393" s="187"/>
      <c r="AD393" s="6"/>
      <c r="AE393" s="187"/>
      <c r="AF393" s="187"/>
      <c r="AG393" s="187"/>
      <c r="AH393" s="187"/>
      <c r="AI393" s="1"/>
      <c r="AJ393" s="1"/>
      <c r="AK393" s="1"/>
      <c r="AL393" s="1"/>
      <c r="AN393" s="6"/>
      <c r="AO393" s="6"/>
    </row>
    <row r="394" spans="2:41" x14ac:dyDescent="0.35">
      <c r="D394" s="1"/>
      <c r="J394" s="1"/>
      <c r="K394" s="1"/>
      <c r="L394" s="1"/>
      <c r="M394" s="1"/>
      <c r="N394" s="110"/>
      <c r="O394" s="1"/>
      <c r="P394" s="6"/>
      <c r="Q394" s="217"/>
      <c r="R394" s="6"/>
      <c r="S394" s="187"/>
      <c r="T394" s="187"/>
      <c r="U394" s="187"/>
      <c r="V394" s="187"/>
      <c r="W394" s="1"/>
      <c r="X394" s="1"/>
      <c r="Y394" s="1"/>
      <c r="Z394" s="1"/>
      <c r="AB394" s="6"/>
      <c r="AC394" s="187"/>
      <c r="AD394" s="6"/>
      <c r="AE394" s="187"/>
      <c r="AF394" s="187"/>
      <c r="AG394" s="187"/>
      <c r="AH394" s="187"/>
      <c r="AI394" s="1"/>
      <c r="AJ394" s="1"/>
      <c r="AK394" s="1"/>
      <c r="AL394" s="1"/>
      <c r="AN394" s="6"/>
      <c r="AO394" s="6"/>
    </row>
    <row r="395" spans="2:41" x14ac:dyDescent="0.35">
      <c r="D395" s="1"/>
      <c r="J395" s="1"/>
      <c r="K395" s="1"/>
      <c r="L395" s="1"/>
      <c r="M395" s="1"/>
      <c r="N395" s="110"/>
      <c r="O395" s="1"/>
      <c r="P395" s="6"/>
      <c r="Q395" s="217"/>
      <c r="R395" s="6"/>
      <c r="S395" s="187"/>
      <c r="T395" s="187"/>
      <c r="U395" s="187"/>
      <c r="V395" s="187"/>
      <c r="W395" s="1"/>
      <c r="X395" s="1"/>
      <c r="Y395" s="1"/>
      <c r="Z395" s="1"/>
      <c r="AB395" s="6"/>
      <c r="AC395" s="187"/>
      <c r="AD395" s="6"/>
      <c r="AE395" s="187"/>
      <c r="AF395" s="187"/>
      <c r="AG395" s="187"/>
      <c r="AH395" s="187"/>
      <c r="AI395" s="1"/>
      <c r="AJ395" s="1"/>
      <c r="AK395" s="1"/>
      <c r="AL395" s="1"/>
      <c r="AN395" s="6"/>
      <c r="AO395" s="6"/>
    </row>
    <row r="396" spans="2:41" x14ac:dyDescent="0.35">
      <c r="D396" s="1"/>
      <c r="J396" s="1"/>
      <c r="K396" s="1"/>
      <c r="L396" s="1"/>
      <c r="M396" s="1"/>
      <c r="N396" s="110"/>
      <c r="O396" s="1"/>
      <c r="P396" s="6"/>
      <c r="Q396" s="217"/>
      <c r="R396" s="6"/>
      <c r="S396" s="187"/>
      <c r="T396" s="187"/>
      <c r="U396" s="187"/>
      <c r="V396" s="187"/>
      <c r="W396" s="1"/>
      <c r="X396" s="1"/>
      <c r="Y396" s="1"/>
      <c r="Z396" s="1"/>
      <c r="AB396" s="6"/>
      <c r="AC396" s="187"/>
      <c r="AD396" s="6"/>
      <c r="AE396" s="187"/>
      <c r="AF396" s="187"/>
      <c r="AG396" s="187"/>
      <c r="AH396" s="187"/>
      <c r="AI396" s="1"/>
      <c r="AJ396" s="1"/>
      <c r="AK396" s="1"/>
      <c r="AL396" s="1"/>
      <c r="AN396" s="6"/>
      <c r="AO396" s="6"/>
    </row>
    <row r="397" spans="2:41" x14ac:dyDescent="0.35">
      <c r="D397" s="1"/>
      <c r="J397" s="1"/>
      <c r="K397" s="1"/>
      <c r="L397" s="1"/>
      <c r="M397" s="1"/>
      <c r="N397" s="110"/>
      <c r="O397" s="1"/>
      <c r="P397" s="6"/>
      <c r="Q397" s="217"/>
      <c r="R397" s="6"/>
      <c r="S397" s="187"/>
      <c r="T397" s="187"/>
      <c r="U397" s="187"/>
      <c r="V397" s="187"/>
      <c r="W397" s="1"/>
      <c r="X397" s="1"/>
      <c r="Y397" s="1"/>
      <c r="Z397" s="1"/>
      <c r="AB397" s="6"/>
      <c r="AC397" s="187"/>
      <c r="AD397" s="6"/>
      <c r="AE397" s="187"/>
      <c r="AF397" s="187"/>
      <c r="AG397" s="187"/>
      <c r="AH397" s="187"/>
      <c r="AI397" s="1"/>
      <c r="AJ397" s="1"/>
      <c r="AK397" s="1"/>
      <c r="AL397" s="1"/>
      <c r="AN397" s="6"/>
      <c r="AO397" s="6"/>
    </row>
    <row r="398" spans="2:41" x14ac:dyDescent="0.35">
      <c r="D398" s="1"/>
      <c r="J398" s="1"/>
      <c r="K398" s="1"/>
      <c r="L398" s="1"/>
      <c r="M398" s="1"/>
      <c r="N398" s="110"/>
      <c r="O398" s="1"/>
      <c r="P398" s="6"/>
      <c r="Q398" s="217"/>
      <c r="R398" s="6"/>
      <c r="S398" s="187"/>
      <c r="T398" s="187"/>
      <c r="U398" s="187"/>
      <c r="V398" s="187"/>
      <c r="W398" s="1"/>
      <c r="X398" s="1"/>
      <c r="Y398" s="1"/>
      <c r="Z398" s="1"/>
      <c r="AB398" s="6"/>
      <c r="AC398" s="187"/>
      <c r="AD398" s="6"/>
      <c r="AE398" s="187"/>
      <c r="AF398" s="187"/>
      <c r="AG398" s="187"/>
      <c r="AH398" s="187"/>
      <c r="AI398" s="1"/>
      <c r="AJ398" s="1"/>
      <c r="AK398" s="1"/>
      <c r="AL398" s="1"/>
      <c r="AN398" s="6"/>
      <c r="AO398" s="6"/>
    </row>
    <row r="399" spans="2:41" x14ac:dyDescent="0.35">
      <c r="D399" s="1"/>
      <c r="J399" s="1"/>
      <c r="K399" s="1"/>
      <c r="L399" s="1"/>
      <c r="M399" s="1"/>
      <c r="N399" s="110"/>
      <c r="O399" s="1"/>
      <c r="P399" s="6"/>
      <c r="Q399" s="217"/>
      <c r="R399" s="6"/>
      <c r="S399" s="187"/>
      <c r="T399" s="187"/>
      <c r="U399" s="187"/>
      <c r="V399" s="187"/>
      <c r="W399" s="1"/>
      <c r="X399" s="1"/>
      <c r="Y399" s="1"/>
      <c r="Z399" s="1"/>
      <c r="AB399" s="6"/>
      <c r="AC399" s="187"/>
      <c r="AD399" s="6"/>
      <c r="AE399" s="187"/>
      <c r="AF399" s="187"/>
      <c r="AG399" s="187"/>
      <c r="AH399" s="187"/>
      <c r="AI399" s="1"/>
      <c r="AJ399" s="1"/>
      <c r="AK399" s="1"/>
      <c r="AL399" s="1"/>
      <c r="AN399" s="6"/>
      <c r="AO399" s="6"/>
    </row>
    <row r="400" spans="2:41" x14ac:dyDescent="0.35">
      <c r="D400" s="1"/>
      <c r="J400" s="1"/>
      <c r="K400" s="1"/>
      <c r="L400" s="1"/>
      <c r="M400" s="1"/>
      <c r="N400" s="110"/>
      <c r="O400" s="1"/>
      <c r="P400" s="6"/>
      <c r="Q400" s="217"/>
      <c r="R400" s="6"/>
      <c r="S400" s="187"/>
      <c r="T400" s="187"/>
      <c r="U400" s="187"/>
      <c r="V400" s="187"/>
      <c r="W400" s="1"/>
      <c r="X400" s="1"/>
      <c r="Y400" s="1"/>
      <c r="Z400" s="1"/>
      <c r="AB400" s="6"/>
      <c r="AC400" s="187"/>
      <c r="AD400" s="6"/>
      <c r="AE400" s="187"/>
      <c r="AF400" s="187"/>
      <c r="AG400" s="187"/>
      <c r="AH400" s="187"/>
      <c r="AI400" s="1"/>
      <c r="AJ400" s="1"/>
      <c r="AK400" s="1"/>
      <c r="AL400" s="1"/>
      <c r="AN400" s="6"/>
      <c r="AO400" s="6"/>
    </row>
    <row r="401" spans="4:41" x14ac:dyDescent="0.35">
      <c r="D401" s="1"/>
      <c r="J401" s="1"/>
      <c r="K401" s="1"/>
      <c r="L401" s="1"/>
      <c r="M401" s="1"/>
      <c r="N401" s="110"/>
      <c r="O401" s="1"/>
      <c r="P401" s="6"/>
      <c r="Q401" s="217"/>
      <c r="R401" s="6"/>
      <c r="S401" s="187"/>
      <c r="T401" s="187"/>
      <c r="U401" s="187"/>
      <c r="V401" s="187"/>
      <c r="W401" s="1"/>
      <c r="X401" s="1"/>
      <c r="Y401" s="1"/>
      <c r="Z401" s="1"/>
      <c r="AB401" s="6"/>
      <c r="AC401" s="187"/>
      <c r="AD401" s="6"/>
      <c r="AE401" s="187"/>
      <c r="AF401" s="187"/>
      <c r="AG401" s="187"/>
      <c r="AH401" s="187"/>
      <c r="AI401" s="1"/>
      <c r="AJ401" s="1"/>
      <c r="AK401" s="1"/>
      <c r="AL401" s="1"/>
      <c r="AN401" s="6"/>
      <c r="AO401" s="6"/>
    </row>
    <row r="402" spans="4:41" x14ac:dyDescent="0.35">
      <c r="D402" s="1"/>
      <c r="J402" s="1"/>
      <c r="K402" s="1"/>
      <c r="L402" s="1"/>
      <c r="M402" s="1"/>
      <c r="N402" s="110"/>
      <c r="O402" s="1"/>
      <c r="P402" s="6"/>
      <c r="Q402" s="217"/>
      <c r="R402" s="6"/>
      <c r="S402" s="187"/>
      <c r="T402" s="187"/>
      <c r="U402" s="187"/>
      <c r="V402" s="187"/>
      <c r="W402" s="1"/>
      <c r="X402" s="1"/>
      <c r="Y402" s="1"/>
      <c r="Z402" s="1"/>
      <c r="AB402" s="6"/>
      <c r="AC402" s="187"/>
      <c r="AD402" s="6"/>
      <c r="AE402" s="187"/>
      <c r="AF402" s="187"/>
      <c r="AG402" s="187"/>
      <c r="AH402" s="187"/>
      <c r="AI402" s="1"/>
      <c r="AJ402" s="1"/>
      <c r="AK402" s="1"/>
      <c r="AL402" s="1"/>
      <c r="AN402" s="6"/>
      <c r="AO402" s="6"/>
    </row>
    <row r="403" spans="4:41" x14ac:dyDescent="0.35">
      <c r="D403" s="1"/>
      <c r="J403" s="1"/>
      <c r="K403" s="1"/>
      <c r="L403" s="1"/>
      <c r="M403" s="1"/>
      <c r="N403" s="110"/>
      <c r="O403" s="1"/>
      <c r="P403" s="6"/>
      <c r="Q403" s="217"/>
      <c r="R403" s="6"/>
      <c r="S403" s="187"/>
      <c r="T403" s="187"/>
      <c r="U403" s="187"/>
      <c r="V403" s="187"/>
      <c r="W403" s="1"/>
      <c r="X403" s="1"/>
      <c r="Y403" s="1"/>
      <c r="Z403" s="1"/>
      <c r="AB403" s="6"/>
      <c r="AC403" s="187"/>
      <c r="AD403" s="6"/>
      <c r="AE403" s="187"/>
      <c r="AF403" s="187"/>
      <c r="AG403" s="187"/>
      <c r="AH403" s="187"/>
      <c r="AI403" s="1"/>
      <c r="AJ403" s="1"/>
      <c r="AK403" s="1"/>
      <c r="AL403" s="1"/>
      <c r="AN403" s="6"/>
      <c r="AO403" s="6"/>
    </row>
    <row r="404" spans="4:41" x14ac:dyDescent="0.35">
      <c r="D404" s="1"/>
      <c r="J404" s="1"/>
      <c r="K404" s="1"/>
      <c r="L404" s="1"/>
      <c r="M404" s="1"/>
      <c r="N404" s="110"/>
      <c r="O404" s="1"/>
      <c r="P404" s="6"/>
      <c r="Q404" s="217"/>
      <c r="R404" s="6"/>
      <c r="S404" s="187"/>
      <c r="T404" s="187"/>
      <c r="U404" s="187"/>
      <c r="V404" s="187"/>
      <c r="W404" s="1"/>
      <c r="X404" s="1"/>
      <c r="Y404" s="1"/>
      <c r="Z404" s="1"/>
      <c r="AB404" s="6"/>
      <c r="AC404" s="187"/>
      <c r="AD404" s="6"/>
      <c r="AE404" s="187"/>
      <c r="AF404" s="187"/>
      <c r="AG404" s="187"/>
      <c r="AH404" s="187"/>
      <c r="AI404" s="1"/>
      <c r="AJ404" s="1"/>
      <c r="AK404" s="1"/>
      <c r="AL404" s="1"/>
      <c r="AN404" s="6"/>
      <c r="AO404" s="6"/>
    </row>
    <row r="405" spans="4:41" x14ac:dyDescent="0.35">
      <c r="D405" s="1"/>
      <c r="J405" s="1"/>
      <c r="K405" s="1"/>
      <c r="L405" s="1"/>
      <c r="M405" s="1"/>
      <c r="N405" s="110"/>
      <c r="O405" s="1"/>
      <c r="P405" s="6"/>
      <c r="Q405" s="217"/>
      <c r="R405" s="6"/>
      <c r="S405" s="187"/>
      <c r="T405" s="187"/>
      <c r="U405" s="187"/>
      <c r="V405" s="187"/>
      <c r="W405" s="1"/>
      <c r="X405" s="1"/>
      <c r="Y405" s="1"/>
      <c r="Z405" s="1"/>
      <c r="AB405" s="6"/>
      <c r="AC405" s="187"/>
      <c r="AD405" s="6"/>
      <c r="AE405" s="187"/>
      <c r="AF405" s="187"/>
      <c r="AG405" s="187"/>
      <c r="AH405" s="187"/>
      <c r="AI405" s="1"/>
      <c r="AJ405" s="1"/>
      <c r="AK405" s="1"/>
      <c r="AL405" s="1"/>
      <c r="AN405" s="6"/>
      <c r="AO405" s="6"/>
    </row>
    <row r="406" spans="4:41" x14ac:dyDescent="0.35">
      <c r="D406" s="1"/>
      <c r="J406" s="1"/>
      <c r="K406" s="1"/>
      <c r="L406" s="1"/>
      <c r="M406" s="1"/>
      <c r="N406" s="110"/>
      <c r="O406" s="1"/>
      <c r="P406" s="6"/>
      <c r="Q406" s="217"/>
      <c r="R406" s="6"/>
      <c r="S406" s="187"/>
      <c r="T406" s="187"/>
      <c r="U406" s="187"/>
      <c r="V406" s="187"/>
      <c r="W406" s="1"/>
      <c r="X406" s="1"/>
      <c r="Y406" s="1"/>
      <c r="Z406" s="1"/>
      <c r="AB406" s="6"/>
      <c r="AC406" s="187"/>
      <c r="AD406" s="6"/>
      <c r="AE406" s="187"/>
      <c r="AF406" s="187"/>
      <c r="AG406" s="187"/>
      <c r="AH406" s="187"/>
      <c r="AI406" s="1"/>
      <c r="AJ406" s="1"/>
      <c r="AK406" s="1"/>
      <c r="AL406" s="1"/>
      <c r="AN406" s="6"/>
      <c r="AO406" s="6"/>
    </row>
    <row r="407" spans="4:41" x14ac:dyDescent="0.35">
      <c r="D407" s="1"/>
      <c r="J407" s="1"/>
      <c r="K407" s="1"/>
      <c r="L407" s="1"/>
      <c r="M407" s="1"/>
      <c r="N407" s="110"/>
      <c r="O407" s="1"/>
      <c r="P407" s="6"/>
      <c r="Q407" s="217"/>
      <c r="R407" s="6"/>
      <c r="S407" s="187"/>
      <c r="T407" s="187"/>
      <c r="U407" s="187"/>
      <c r="V407" s="187"/>
      <c r="W407" s="1"/>
      <c r="X407" s="1"/>
      <c r="Y407" s="1"/>
      <c r="Z407" s="1"/>
      <c r="AB407" s="6"/>
      <c r="AC407" s="187"/>
      <c r="AD407" s="6"/>
      <c r="AE407" s="187"/>
      <c r="AF407" s="187"/>
      <c r="AG407" s="187"/>
      <c r="AH407" s="187"/>
      <c r="AI407" s="1"/>
      <c r="AJ407" s="1"/>
      <c r="AK407" s="1"/>
      <c r="AL407" s="1"/>
      <c r="AN407" s="6"/>
      <c r="AO407" s="6"/>
    </row>
    <row r="408" spans="4:41" x14ac:dyDescent="0.35">
      <c r="D408" s="1"/>
      <c r="J408" s="1"/>
      <c r="K408" s="1"/>
      <c r="L408" s="1"/>
      <c r="M408" s="1"/>
      <c r="N408" s="110"/>
      <c r="O408" s="1"/>
      <c r="P408" s="6"/>
      <c r="Q408" s="217"/>
      <c r="R408" s="6"/>
      <c r="S408" s="187"/>
      <c r="T408" s="187"/>
      <c r="U408" s="187"/>
      <c r="V408" s="187"/>
      <c r="W408" s="1"/>
      <c r="X408" s="1"/>
      <c r="Y408" s="1"/>
      <c r="Z408" s="1"/>
      <c r="AB408" s="6"/>
      <c r="AC408" s="187"/>
      <c r="AD408" s="6"/>
      <c r="AE408" s="187"/>
      <c r="AF408" s="187"/>
      <c r="AG408" s="187"/>
      <c r="AH408" s="187"/>
      <c r="AI408" s="1"/>
      <c r="AJ408" s="1"/>
      <c r="AK408" s="1"/>
      <c r="AL408" s="1"/>
      <c r="AN408" s="6"/>
      <c r="AO408" s="6"/>
    </row>
    <row r="409" spans="4:41" x14ac:dyDescent="0.35">
      <c r="D409" s="1"/>
      <c r="J409" s="1"/>
      <c r="K409" s="1"/>
      <c r="L409" s="1"/>
      <c r="M409" s="1"/>
      <c r="N409" s="110"/>
      <c r="O409" s="1"/>
      <c r="P409" s="6"/>
      <c r="Q409" s="217"/>
      <c r="R409" s="6"/>
      <c r="S409" s="187"/>
      <c r="T409" s="187"/>
      <c r="U409" s="187"/>
      <c r="V409" s="187"/>
      <c r="W409" s="1"/>
      <c r="X409" s="1"/>
      <c r="Y409" s="1"/>
      <c r="Z409" s="1"/>
      <c r="AB409" s="6"/>
      <c r="AC409" s="187"/>
      <c r="AD409" s="6"/>
      <c r="AE409" s="187"/>
      <c r="AF409" s="187"/>
      <c r="AG409" s="187"/>
      <c r="AH409" s="187"/>
      <c r="AI409" s="1"/>
      <c r="AJ409" s="1"/>
      <c r="AK409" s="1"/>
      <c r="AL409" s="1"/>
      <c r="AN409" s="6"/>
      <c r="AO409" s="6"/>
    </row>
    <row r="410" spans="4:41" x14ac:dyDescent="0.35">
      <c r="D410" s="1"/>
      <c r="J410" s="1"/>
      <c r="K410" s="1"/>
      <c r="L410" s="1"/>
      <c r="M410" s="1"/>
      <c r="N410" s="110"/>
      <c r="O410" s="1"/>
      <c r="P410" s="6"/>
      <c r="Q410" s="217"/>
      <c r="R410" s="6"/>
      <c r="S410" s="187"/>
      <c r="T410" s="187"/>
      <c r="U410" s="187"/>
      <c r="V410" s="187"/>
      <c r="W410" s="1"/>
      <c r="X410" s="1"/>
      <c r="Y410" s="1"/>
      <c r="Z410" s="1"/>
      <c r="AB410" s="6"/>
      <c r="AC410" s="187"/>
      <c r="AD410" s="6"/>
      <c r="AE410" s="187"/>
      <c r="AF410" s="187"/>
      <c r="AG410" s="187"/>
      <c r="AH410" s="187"/>
      <c r="AI410" s="1"/>
      <c r="AJ410" s="1"/>
      <c r="AK410" s="1"/>
      <c r="AL410" s="1"/>
      <c r="AN410" s="6"/>
      <c r="AO410" s="6"/>
    </row>
    <row r="411" spans="4:41" x14ac:dyDescent="0.35">
      <c r="D411" s="1"/>
      <c r="J411" s="1"/>
      <c r="K411" s="1"/>
      <c r="L411" s="1"/>
      <c r="M411" s="1"/>
      <c r="N411" s="110"/>
      <c r="O411" s="1"/>
      <c r="P411" s="6"/>
      <c r="Q411" s="217"/>
      <c r="R411" s="6"/>
      <c r="S411" s="187"/>
      <c r="T411" s="187"/>
      <c r="U411" s="187"/>
      <c r="V411" s="187"/>
      <c r="W411" s="1"/>
      <c r="X411" s="1"/>
      <c r="Y411" s="1"/>
      <c r="Z411" s="1"/>
      <c r="AB411" s="6"/>
      <c r="AC411" s="187"/>
      <c r="AD411" s="6"/>
      <c r="AE411" s="187"/>
      <c r="AF411" s="187"/>
      <c r="AG411" s="187"/>
      <c r="AH411" s="187"/>
      <c r="AI411" s="1"/>
      <c r="AJ411" s="1"/>
      <c r="AK411" s="1"/>
      <c r="AL411" s="1"/>
      <c r="AN411" s="6"/>
      <c r="AO411" s="6"/>
    </row>
    <row r="412" spans="4:41" x14ac:dyDescent="0.35">
      <c r="D412" s="1"/>
      <c r="J412" s="1"/>
      <c r="K412" s="1"/>
      <c r="L412" s="1"/>
      <c r="M412" s="1"/>
      <c r="N412" s="110"/>
      <c r="O412" s="1"/>
      <c r="P412" s="6"/>
      <c r="Q412" s="217"/>
      <c r="R412" s="6"/>
      <c r="S412" s="187"/>
      <c r="T412" s="187"/>
      <c r="U412" s="187"/>
      <c r="V412" s="187"/>
      <c r="W412" s="1"/>
      <c r="X412" s="1"/>
      <c r="Y412" s="1"/>
      <c r="Z412" s="1"/>
      <c r="AB412" s="6"/>
      <c r="AC412" s="187"/>
      <c r="AD412" s="6"/>
      <c r="AE412" s="187"/>
      <c r="AF412" s="187"/>
      <c r="AG412" s="187"/>
      <c r="AH412" s="187"/>
      <c r="AI412" s="1"/>
      <c r="AJ412" s="1"/>
      <c r="AK412" s="1"/>
      <c r="AL412" s="1"/>
      <c r="AN412" s="6"/>
      <c r="AO412" s="6"/>
    </row>
    <row r="413" spans="4:41" x14ac:dyDescent="0.35">
      <c r="D413" s="1"/>
      <c r="J413" s="1"/>
      <c r="K413" s="1"/>
      <c r="L413" s="1"/>
      <c r="M413" s="1"/>
      <c r="N413" s="110"/>
      <c r="O413" s="1"/>
      <c r="P413" s="6"/>
      <c r="Q413" s="217"/>
      <c r="R413" s="6"/>
      <c r="S413" s="187"/>
      <c r="T413" s="187"/>
      <c r="U413" s="187"/>
      <c r="V413" s="187"/>
      <c r="W413" s="1"/>
      <c r="X413" s="1"/>
      <c r="Y413" s="1"/>
      <c r="Z413" s="1"/>
      <c r="AB413" s="6"/>
      <c r="AC413" s="187"/>
      <c r="AD413" s="6"/>
      <c r="AE413" s="187"/>
      <c r="AF413" s="187"/>
      <c r="AG413" s="187"/>
      <c r="AH413" s="187"/>
      <c r="AI413" s="1"/>
      <c r="AJ413" s="1"/>
      <c r="AK413" s="1"/>
      <c r="AL413" s="1"/>
      <c r="AN413" s="6"/>
      <c r="AO413" s="6"/>
    </row>
    <row r="414" spans="4:41" x14ac:dyDescent="0.35">
      <c r="D414" s="1"/>
      <c r="J414" s="1"/>
      <c r="K414" s="1"/>
      <c r="L414" s="1"/>
      <c r="M414" s="1"/>
      <c r="N414" s="110"/>
      <c r="O414" s="1"/>
      <c r="P414" s="6"/>
      <c r="Q414" s="217"/>
      <c r="R414" s="6"/>
      <c r="S414" s="187"/>
      <c r="T414" s="187"/>
      <c r="U414" s="187"/>
      <c r="V414" s="187"/>
      <c r="W414" s="1"/>
      <c r="X414" s="1"/>
      <c r="Y414" s="1"/>
      <c r="Z414" s="1"/>
      <c r="AB414" s="6"/>
      <c r="AC414" s="187"/>
      <c r="AD414" s="6"/>
      <c r="AE414" s="187"/>
      <c r="AF414" s="187"/>
      <c r="AG414" s="187"/>
      <c r="AH414" s="187"/>
      <c r="AI414" s="1"/>
      <c r="AJ414" s="1"/>
      <c r="AK414" s="1"/>
      <c r="AL414" s="1"/>
      <c r="AN414" s="6"/>
      <c r="AO414" s="6"/>
    </row>
    <row r="415" spans="4:41" x14ac:dyDescent="0.35">
      <c r="D415" s="1"/>
      <c r="J415" s="1"/>
      <c r="K415" s="1"/>
      <c r="L415" s="1"/>
      <c r="M415" s="1"/>
      <c r="N415" s="110"/>
      <c r="O415" s="1"/>
      <c r="P415" s="6"/>
      <c r="Q415" s="217"/>
      <c r="R415" s="6"/>
      <c r="S415" s="187"/>
      <c r="T415" s="187"/>
      <c r="U415" s="187"/>
      <c r="V415" s="187"/>
      <c r="W415" s="1"/>
      <c r="X415" s="1"/>
      <c r="Y415" s="1"/>
      <c r="Z415" s="1"/>
      <c r="AB415" s="6"/>
      <c r="AC415" s="187"/>
      <c r="AD415" s="6"/>
      <c r="AE415" s="187"/>
      <c r="AF415" s="187"/>
      <c r="AG415" s="187"/>
      <c r="AH415" s="187"/>
      <c r="AI415" s="1"/>
      <c r="AJ415" s="1"/>
      <c r="AK415" s="1"/>
      <c r="AL415" s="1"/>
      <c r="AN415" s="6"/>
      <c r="AO415" s="6"/>
    </row>
    <row r="416" spans="4:41" x14ac:dyDescent="0.35">
      <c r="D416" s="1"/>
      <c r="J416" s="1"/>
      <c r="K416" s="1"/>
      <c r="L416" s="1"/>
      <c r="M416" s="1"/>
      <c r="N416" s="110"/>
      <c r="O416" s="1"/>
      <c r="P416" s="6"/>
      <c r="Q416" s="217"/>
      <c r="R416" s="6"/>
      <c r="S416" s="187"/>
      <c r="T416" s="187"/>
      <c r="U416" s="187"/>
      <c r="V416" s="187"/>
      <c r="W416" s="1"/>
      <c r="X416" s="1"/>
      <c r="Y416" s="1"/>
      <c r="Z416" s="1"/>
      <c r="AB416" s="6"/>
      <c r="AC416" s="187"/>
      <c r="AD416" s="6"/>
      <c r="AE416" s="187"/>
      <c r="AF416" s="187"/>
      <c r="AG416" s="187"/>
      <c r="AH416" s="187"/>
      <c r="AI416" s="1"/>
      <c r="AJ416" s="1"/>
      <c r="AK416" s="1"/>
      <c r="AL416" s="1"/>
      <c r="AN416" s="6"/>
      <c r="AO416" s="6"/>
    </row>
    <row r="417" spans="4:41" x14ac:dyDescent="0.35">
      <c r="D417" s="1"/>
      <c r="J417" s="1"/>
      <c r="K417" s="1"/>
      <c r="L417" s="1"/>
      <c r="M417" s="1"/>
      <c r="N417" s="110"/>
      <c r="O417" s="1"/>
      <c r="P417" s="6"/>
      <c r="Q417" s="217"/>
      <c r="R417" s="6"/>
      <c r="S417" s="187"/>
      <c r="T417" s="187"/>
      <c r="U417" s="187"/>
      <c r="V417" s="187"/>
      <c r="W417" s="1"/>
      <c r="X417" s="1"/>
      <c r="Y417" s="1"/>
      <c r="Z417" s="1"/>
      <c r="AB417" s="6"/>
      <c r="AC417" s="187"/>
      <c r="AD417" s="6"/>
      <c r="AE417" s="187"/>
      <c r="AF417" s="187"/>
      <c r="AG417" s="187"/>
      <c r="AH417" s="187"/>
      <c r="AI417" s="1"/>
      <c r="AJ417" s="1"/>
      <c r="AK417" s="1"/>
      <c r="AL417" s="1"/>
      <c r="AN417" s="6"/>
      <c r="AO417" s="6"/>
    </row>
    <row r="418" spans="4:41" x14ac:dyDescent="0.35">
      <c r="D418" s="1"/>
      <c r="J418" s="1"/>
      <c r="K418" s="1"/>
      <c r="L418" s="1"/>
      <c r="M418" s="1"/>
      <c r="N418" s="110"/>
      <c r="O418" s="1"/>
      <c r="P418" s="6"/>
      <c r="Q418" s="217"/>
      <c r="R418" s="6"/>
      <c r="S418" s="187"/>
      <c r="T418" s="187"/>
      <c r="U418" s="187"/>
      <c r="V418" s="187"/>
      <c r="W418" s="1"/>
      <c r="X418" s="1"/>
      <c r="Y418" s="1"/>
      <c r="Z418" s="1"/>
      <c r="AB418" s="6"/>
      <c r="AC418" s="187"/>
      <c r="AD418" s="6"/>
      <c r="AE418" s="187"/>
      <c r="AF418" s="187"/>
      <c r="AG418" s="187"/>
      <c r="AH418" s="187"/>
      <c r="AI418" s="1"/>
      <c r="AJ418" s="1"/>
      <c r="AK418" s="1"/>
      <c r="AL418" s="1"/>
      <c r="AN418" s="6"/>
      <c r="AO418" s="6"/>
    </row>
    <row r="419" spans="4:41" x14ac:dyDescent="0.35">
      <c r="D419" s="1"/>
      <c r="J419" s="1"/>
      <c r="K419" s="1"/>
      <c r="L419" s="1"/>
      <c r="M419" s="1"/>
      <c r="N419" s="110"/>
      <c r="O419" s="1"/>
      <c r="P419" s="6"/>
      <c r="Q419" s="217"/>
      <c r="R419" s="6"/>
      <c r="S419" s="187"/>
      <c r="T419" s="187"/>
      <c r="U419" s="187"/>
      <c r="V419" s="187"/>
      <c r="W419" s="1"/>
      <c r="X419" s="1"/>
      <c r="Y419" s="1"/>
      <c r="Z419" s="1"/>
      <c r="AB419" s="6"/>
      <c r="AC419" s="187"/>
      <c r="AD419" s="6"/>
      <c r="AE419" s="187"/>
      <c r="AF419" s="187"/>
      <c r="AG419" s="187"/>
      <c r="AH419" s="187"/>
      <c r="AI419" s="1"/>
      <c r="AJ419" s="1"/>
      <c r="AK419" s="1"/>
      <c r="AL419" s="1"/>
      <c r="AN419" s="6"/>
      <c r="AO419" s="6"/>
    </row>
    <row r="420" spans="4:41" x14ac:dyDescent="0.35">
      <c r="D420" s="1"/>
      <c r="J420" s="1"/>
      <c r="K420" s="1"/>
      <c r="L420" s="1"/>
      <c r="M420" s="1"/>
      <c r="N420" s="110"/>
      <c r="O420" s="1"/>
      <c r="P420" s="6"/>
      <c r="Q420" s="217"/>
      <c r="R420" s="6"/>
      <c r="S420" s="187"/>
      <c r="T420" s="187"/>
      <c r="U420" s="187"/>
      <c r="V420" s="187"/>
      <c r="W420" s="1"/>
      <c r="X420" s="1"/>
      <c r="Y420" s="1"/>
      <c r="Z420" s="1"/>
      <c r="AB420" s="6"/>
      <c r="AC420" s="187"/>
      <c r="AD420" s="6"/>
      <c r="AE420" s="187"/>
      <c r="AF420" s="187"/>
      <c r="AG420" s="187"/>
      <c r="AH420" s="187"/>
      <c r="AI420" s="1"/>
      <c r="AJ420" s="1"/>
      <c r="AK420" s="1"/>
      <c r="AL420" s="1"/>
      <c r="AN420" s="6"/>
      <c r="AO420" s="6"/>
    </row>
    <row r="421" spans="4:41" x14ac:dyDescent="0.35">
      <c r="D421" s="1"/>
      <c r="J421" s="1"/>
      <c r="K421" s="1"/>
      <c r="L421" s="1"/>
      <c r="M421" s="1"/>
      <c r="N421" s="110"/>
      <c r="O421" s="1"/>
      <c r="P421" s="6"/>
      <c r="Q421" s="217"/>
      <c r="R421" s="6"/>
      <c r="S421" s="187"/>
      <c r="T421" s="187"/>
      <c r="U421" s="187"/>
      <c r="V421" s="187"/>
      <c r="W421" s="1"/>
      <c r="X421" s="1"/>
      <c r="Y421" s="1"/>
      <c r="Z421" s="1"/>
      <c r="AB421" s="6"/>
      <c r="AC421" s="187"/>
      <c r="AD421" s="6"/>
      <c r="AE421" s="187"/>
      <c r="AF421" s="187"/>
      <c r="AG421" s="187"/>
      <c r="AH421" s="187"/>
      <c r="AI421" s="1"/>
      <c r="AJ421" s="1"/>
      <c r="AK421" s="1"/>
      <c r="AL421" s="1"/>
      <c r="AN421" s="6"/>
      <c r="AO421" s="6"/>
    </row>
    <row r="422" spans="4:41" x14ac:dyDescent="0.35">
      <c r="D422" s="1"/>
      <c r="J422" s="1"/>
      <c r="K422" s="1"/>
      <c r="L422" s="1"/>
      <c r="M422" s="1"/>
      <c r="N422" s="110"/>
      <c r="O422" s="1"/>
      <c r="P422" s="6"/>
      <c r="Q422" s="217"/>
      <c r="R422" s="6"/>
      <c r="S422" s="187"/>
      <c r="T422" s="187"/>
      <c r="U422" s="187"/>
      <c r="V422" s="187"/>
      <c r="W422" s="1"/>
      <c r="X422" s="1"/>
      <c r="Y422" s="1"/>
      <c r="Z422" s="1"/>
      <c r="AB422" s="6"/>
      <c r="AC422" s="187"/>
      <c r="AD422" s="6"/>
      <c r="AE422" s="187"/>
      <c r="AF422" s="187"/>
      <c r="AG422" s="187"/>
      <c r="AH422" s="187"/>
      <c r="AI422" s="1"/>
      <c r="AJ422" s="1"/>
      <c r="AK422" s="1"/>
      <c r="AL422" s="1"/>
      <c r="AN422" s="6"/>
      <c r="AO422" s="6"/>
    </row>
    <row r="423" spans="4:41" x14ac:dyDescent="0.35">
      <c r="D423" s="1"/>
      <c r="J423" s="1"/>
      <c r="K423" s="1"/>
      <c r="L423" s="1"/>
      <c r="M423" s="1"/>
      <c r="N423" s="110"/>
      <c r="O423" s="1"/>
      <c r="P423" s="6"/>
      <c r="Q423" s="217"/>
      <c r="R423" s="6"/>
      <c r="S423" s="187"/>
      <c r="T423" s="187"/>
      <c r="U423" s="187"/>
      <c r="V423" s="187"/>
      <c r="W423" s="1"/>
      <c r="X423" s="1"/>
      <c r="Y423" s="1"/>
      <c r="Z423" s="1"/>
      <c r="AB423" s="6"/>
      <c r="AC423" s="187"/>
      <c r="AD423" s="6"/>
      <c r="AE423" s="187"/>
      <c r="AF423" s="187"/>
      <c r="AG423" s="187"/>
      <c r="AH423" s="187"/>
      <c r="AI423" s="1"/>
      <c r="AJ423" s="1"/>
      <c r="AK423" s="1"/>
      <c r="AL423" s="1"/>
      <c r="AN423" s="6"/>
      <c r="AO423" s="6"/>
    </row>
    <row r="424" spans="4:41" x14ac:dyDescent="0.35">
      <c r="D424" s="1"/>
      <c r="J424" s="1"/>
      <c r="K424" s="1"/>
      <c r="L424" s="1"/>
      <c r="M424" s="1"/>
      <c r="N424" s="110"/>
      <c r="O424" s="1"/>
      <c r="P424" s="6"/>
      <c r="Q424" s="217"/>
      <c r="R424" s="6"/>
      <c r="S424" s="187"/>
      <c r="T424" s="187"/>
      <c r="U424" s="187"/>
      <c r="V424" s="187"/>
      <c r="W424" s="1"/>
      <c r="X424" s="1"/>
      <c r="Y424" s="1"/>
      <c r="Z424" s="1"/>
      <c r="AB424" s="6"/>
      <c r="AC424" s="187"/>
      <c r="AD424" s="6"/>
      <c r="AE424" s="187"/>
      <c r="AF424" s="187"/>
      <c r="AG424" s="187"/>
      <c r="AH424" s="187"/>
      <c r="AI424" s="1"/>
      <c r="AJ424" s="1"/>
      <c r="AK424" s="1"/>
      <c r="AL424" s="1"/>
      <c r="AN424" s="6"/>
      <c r="AO424" s="6"/>
    </row>
    <row r="425" spans="4:41" x14ac:dyDescent="0.35">
      <c r="D425" s="1"/>
      <c r="J425" s="1"/>
      <c r="K425" s="1"/>
      <c r="L425" s="1"/>
      <c r="M425" s="1"/>
      <c r="N425" s="110"/>
      <c r="O425" s="1"/>
      <c r="P425" s="6"/>
      <c r="Q425" s="217"/>
      <c r="R425" s="6"/>
      <c r="S425" s="187"/>
      <c r="T425" s="187"/>
      <c r="U425" s="187"/>
      <c r="V425" s="187"/>
      <c r="W425" s="1"/>
      <c r="X425" s="1"/>
      <c r="Y425" s="1"/>
      <c r="Z425" s="1"/>
      <c r="AB425" s="6"/>
      <c r="AC425" s="187"/>
      <c r="AD425" s="6"/>
      <c r="AE425" s="187"/>
      <c r="AF425" s="187"/>
      <c r="AG425" s="187"/>
      <c r="AH425" s="187"/>
      <c r="AI425" s="1"/>
      <c r="AJ425" s="1"/>
      <c r="AK425" s="1"/>
      <c r="AL425" s="1"/>
      <c r="AN425" s="6"/>
      <c r="AO425" s="6"/>
    </row>
    <row r="426" spans="4:41" x14ac:dyDescent="0.35">
      <c r="D426" s="1"/>
      <c r="J426" s="1"/>
      <c r="K426" s="1"/>
      <c r="L426" s="1"/>
      <c r="M426" s="1"/>
      <c r="N426" s="110"/>
      <c r="O426" s="1"/>
      <c r="P426" s="6"/>
      <c r="Q426" s="217"/>
      <c r="R426" s="6"/>
      <c r="S426" s="187"/>
      <c r="T426" s="187"/>
      <c r="U426" s="187"/>
      <c r="V426" s="187"/>
      <c r="W426" s="1"/>
      <c r="X426" s="1"/>
      <c r="Y426" s="1"/>
      <c r="Z426" s="1"/>
      <c r="AB426" s="6"/>
      <c r="AC426" s="187"/>
      <c r="AD426" s="6"/>
      <c r="AE426" s="187"/>
      <c r="AF426" s="187"/>
      <c r="AG426" s="187"/>
      <c r="AH426" s="187"/>
      <c r="AI426" s="1"/>
      <c r="AJ426" s="1"/>
      <c r="AK426" s="1"/>
      <c r="AL426" s="1"/>
      <c r="AN426" s="6"/>
      <c r="AO426" s="6"/>
    </row>
    <row r="427" spans="4:41" x14ac:dyDescent="0.35">
      <c r="D427" s="1"/>
      <c r="J427" s="1"/>
      <c r="K427" s="1"/>
      <c r="L427" s="1"/>
      <c r="M427" s="1"/>
      <c r="N427" s="110"/>
      <c r="O427" s="1"/>
      <c r="P427" s="6"/>
      <c r="Q427" s="217"/>
      <c r="R427" s="6"/>
      <c r="S427" s="187"/>
      <c r="T427" s="187"/>
      <c r="U427" s="187"/>
      <c r="V427" s="187"/>
      <c r="W427" s="1"/>
      <c r="X427" s="1"/>
      <c r="Y427" s="1"/>
      <c r="Z427" s="1"/>
      <c r="AB427" s="6"/>
      <c r="AC427" s="187"/>
      <c r="AD427" s="6"/>
      <c r="AE427" s="187"/>
      <c r="AF427" s="187"/>
      <c r="AG427" s="187"/>
      <c r="AH427" s="187"/>
      <c r="AI427" s="1"/>
      <c r="AJ427" s="1"/>
      <c r="AK427" s="1"/>
      <c r="AL427" s="1"/>
      <c r="AN427" s="6"/>
      <c r="AO427" s="6"/>
    </row>
    <row r="428" spans="4:41" x14ac:dyDescent="0.35">
      <c r="D428" s="1"/>
      <c r="J428" s="1"/>
      <c r="K428" s="1"/>
      <c r="L428" s="1"/>
      <c r="M428" s="1"/>
      <c r="N428" s="110"/>
      <c r="O428" s="1"/>
      <c r="P428" s="6"/>
      <c r="Q428" s="217"/>
      <c r="R428" s="6"/>
      <c r="S428" s="187"/>
      <c r="T428" s="187"/>
      <c r="U428" s="187"/>
      <c r="V428" s="187"/>
      <c r="W428" s="1"/>
      <c r="X428" s="1"/>
      <c r="Y428" s="1"/>
      <c r="Z428" s="1"/>
      <c r="AB428" s="6"/>
      <c r="AC428" s="187"/>
      <c r="AD428" s="6"/>
      <c r="AE428" s="187"/>
      <c r="AF428" s="187"/>
      <c r="AG428" s="187"/>
      <c r="AH428" s="187"/>
      <c r="AI428" s="1"/>
      <c r="AJ428" s="1"/>
      <c r="AK428" s="1"/>
      <c r="AL428" s="1"/>
      <c r="AN428" s="6"/>
      <c r="AO428" s="6"/>
    </row>
    <row r="429" spans="4:41" x14ac:dyDescent="0.35">
      <c r="D429" s="1"/>
      <c r="J429" s="1"/>
      <c r="K429" s="1"/>
      <c r="L429" s="1"/>
      <c r="M429" s="1"/>
      <c r="N429" s="110"/>
      <c r="O429" s="1"/>
      <c r="P429" s="6"/>
      <c r="Q429" s="217"/>
      <c r="R429" s="6"/>
      <c r="S429" s="187"/>
      <c r="T429" s="187"/>
      <c r="U429" s="187"/>
      <c r="V429" s="187"/>
      <c r="W429" s="1"/>
      <c r="X429" s="1"/>
      <c r="Y429" s="1"/>
      <c r="Z429" s="1"/>
      <c r="AB429" s="6"/>
      <c r="AC429" s="187"/>
      <c r="AD429" s="6"/>
      <c r="AE429" s="187"/>
      <c r="AF429" s="187"/>
      <c r="AG429" s="187"/>
      <c r="AH429" s="187"/>
      <c r="AI429" s="1"/>
      <c r="AJ429" s="1"/>
      <c r="AK429" s="1"/>
      <c r="AL429" s="1"/>
      <c r="AN429" s="6"/>
      <c r="AO429" s="6"/>
    </row>
    <row r="430" spans="4:41" x14ac:dyDescent="0.35">
      <c r="D430" s="1"/>
      <c r="J430" s="1"/>
      <c r="K430" s="1"/>
      <c r="L430" s="1"/>
      <c r="M430" s="1"/>
      <c r="N430" s="110"/>
      <c r="O430" s="1"/>
      <c r="P430" s="6"/>
      <c r="Q430" s="217"/>
      <c r="R430" s="6"/>
      <c r="S430" s="187"/>
      <c r="T430" s="187"/>
      <c r="U430" s="187"/>
      <c r="V430" s="187"/>
      <c r="W430" s="1"/>
      <c r="X430" s="1"/>
      <c r="Y430" s="1"/>
      <c r="Z430" s="1"/>
      <c r="AB430" s="6"/>
      <c r="AC430" s="187"/>
      <c r="AD430" s="6"/>
      <c r="AE430" s="187"/>
      <c r="AF430" s="187"/>
      <c r="AG430" s="187"/>
      <c r="AH430" s="187"/>
      <c r="AI430" s="1"/>
      <c r="AJ430" s="1"/>
      <c r="AK430" s="1"/>
      <c r="AL430" s="1"/>
      <c r="AN430" s="6"/>
      <c r="AO430" s="6"/>
    </row>
    <row r="431" spans="4:41" x14ac:dyDescent="0.35">
      <c r="D431" s="1"/>
      <c r="J431" s="1"/>
      <c r="K431" s="1"/>
      <c r="L431" s="1"/>
      <c r="M431" s="1"/>
      <c r="N431" s="110"/>
      <c r="O431" s="1"/>
      <c r="P431" s="6"/>
      <c r="Q431" s="217"/>
      <c r="R431" s="6"/>
      <c r="S431" s="187"/>
      <c r="T431" s="187"/>
      <c r="U431" s="187"/>
      <c r="V431" s="187"/>
      <c r="W431" s="1"/>
      <c r="X431" s="1"/>
      <c r="Y431" s="1"/>
      <c r="Z431" s="1"/>
      <c r="AB431" s="6"/>
      <c r="AC431" s="187"/>
      <c r="AD431" s="6"/>
      <c r="AE431" s="187"/>
      <c r="AF431" s="187"/>
      <c r="AG431" s="187"/>
      <c r="AH431" s="187"/>
      <c r="AI431" s="1"/>
      <c r="AJ431" s="1"/>
      <c r="AK431" s="1"/>
      <c r="AL431" s="1"/>
      <c r="AN431" s="6"/>
      <c r="AO431" s="6"/>
    </row>
    <row r="432" spans="4:41" x14ac:dyDescent="0.35">
      <c r="D432" s="1"/>
      <c r="J432" s="1"/>
      <c r="K432" s="1"/>
      <c r="L432" s="1"/>
      <c r="M432" s="1"/>
      <c r="N432" s="110"/>
      <c r="O432" s="1"/>
      <c r="P432" s="6"/>
      <c r="Q432" s="217"/>
      <c r="R432" s="6"/>
      <c r="S432" s="187"/>
      <c r="T432" s="187"/>
      <c r="U432" s="187"/>
      <c r="V432" s="187"/>
      <c r="W432" s="1"/>
      <c r="X432" s="1"/>
      <c r="Y432" s="1"/>
      <c r="Z432" s="1"/>
      <c r="AB432" s="6"/>
      <c r="AC432" s="187"/>
      <c r="AD432" s="6"/>
      <c r="AE432" s="187"/>
      <c r="AF432" s="187"/>
      <c r="AG432" s="187"/>
      <c r="AH432" s="187"/>
      <c r="AI432" s="1"/>
      <c r="AJ432" s="1"/>
      <c r="AK432" s="1"/>
      <c r="AL432" s="1"/>
      <c r="AN432" s="6"/>
      <c r="AO432" s="6"/>
    </row>
    <row r="433" spans="4:41" x14ac:dyDescent="0.35">
      <c r="D433" s="1"/>
      <c r="J433" s="1"/>
      <c r="K433" s="1"/>
      <c r="L433" s="1"/>
      <c r="M433" s="1"/>
      <c r="N433" s="110"/>
      <c r="O433" s="1"/>
      <c r="P433" s="6"/>
      <c r="Q433" s="217"/>
      <c r="R433" s="6"/>
      <c r="S433" s="187"/>
      <c r="T433" s="187"/>
      <c r="U433" s="187"/>
      <c r="V433" s="187"/>
      <c r="W433" s="1"/>
      <c r="X433" s="1"/>
      <c r="Y433" s="1"/>
      <c r="Z433" s="1"/>
      <c r="AB433" s="6"/>
      <c r="AC433" s="187"/>
      <c r="AD433" s="6"/>
      <c r="AE433" s="187"/>
      <c r="AF433" s="187"/>
      <c r="AG433" s="187"/>
      <c r="AH433" s="187"/>
      <c r="AI433" s="1"/>
      <c r="AJ433" s="1"/>
      <c r="AK433" s="1"/>
      <c r="AL433" s="1"/>
      <c r="AN433" s="6"/>
      <c r="AO433" s="6"/>
    </row>
    <row r="434" spans="4:41" x14ac:dyDescent="0.35">
      <c r="D434" s="1"/>
      <c r="J434" s="1"/>
      <c r="K434" s="1"/>
      <c r="L434" s="1"/>
      <c r="M434" s="1"/>
      <c r="N434" s="110"/>
      <c r="O434" s="1"/>
      <c r="P434" s="6"/>
      <c r="Q434" s="217"/>
      <c r="R434" s="6"/>
      <c r="S434" s="187"/>
      <c r="T434" s="187"/>
      <c r="U434" s="187"/>
      <c r="V434" s="187"/>
      <c r="W434" s="1"/>
      <c r="X434" s="1"/>
      <c r="Y434" s="1"/>
      <c r="Z434" s="1"/>
      <c r="AB434" s="6"/>
      <c r="AC434" s="187"/>
      <c r="AD434" s="6"/>
      <c r="AE434" s="187"/>
      <c r="AF434" s="187"/>
      <c r="AG434" s="187"/>
      <c r="AH434" s="187"/>
      <c r="AI434" s="1"/>
      <c r="AJ434" s="1"/>
      <c r="AK434" s="1"/>
      <c r="AL434" s="1"/>
      <c r="AN434" s="6"/>
      <c r="AO434" s="6"/>
    </row>
    <row r="435" spans="4:41" x14ac:dyDescent="0.35">
      <c r="D435" s="1"/>
      <c r="J435" s="1"/>
      <c r="K435" s="1"/>
      <c r="L435" s="1"/>
      <c r="M435" s="1"/>
      <c r="N435" s="110"/>
      <c r="O435" s="1"/>
      <c r="P435" s="6"/>
      <c r="Q435" s="217"/>
      <c r="R435" s="6"/>
      <c r="S435" s="187"/>
      <c r="T435" s="187"/>
      <c r="U435" s="187"/>
      <c r="V435" s="187"/>
      <c r="W435" s="1"/>
      <c r="X435" s="1"/>
      <c r="Y435" s="1"/>
      <c r="Z435" s="1"/>
      <c r="AB435" s="6"/>
      <c r="AC435" s="187"/>
      <c r="AD435" s="6"/>
      <c r="AE435" s="187"/>
      <c r="AF435" s="187"/>
      <c r="AG435" s="187"/>
      <c r="AH435" s="187"/>
      <c r="AI435" s="1"/>
      <c r="AJ435" s="1"/>
      <c r="AK435" s="1"/>
      <c r="AL435" s="1"/>
      <c r="AN435" s="6"/>
      <c r="AO435" s="6"/>
    </row>
    <row r="436" spans="4:41" x14ac:dyDescent="0.35">
      <c r="D436" s="1"/>
      <c r="J436" s="1"/>
      <c r="K436" s="1"/>
      <c r="L436" s="1"/>
      <c r="M436" s="1"/>
      <c r="N436" s="110"/>
      <c r="O436" s="1"/>
      <c r="P436" s="6"/>
      <c r="Q436" s="217"/>
      <c r="R436" s="6"/>
      <c r="S436" s="187"/>
      <c r="T436" s="187"/>
      <c r="U436" s="187"/>
      <c r="V436" s="187"/>
      <c r="W436" s="1"/>
      <c r="X436" s="1"/>
      <c r="Y436" s="1"/>
      <c r="Z436" s="1"/>
      <c r="AB436" s="6"/>
      <c r="AC436" s="187"/>
      <c r="AD436" s="6"/>
      <c r="AE436" s="187"/>
      <c r="AF436" s="187"/>
      <c r="AG436" s="187"/>
      <c r="AH436" s="187"/>
      <c r="AI436" s="1"/>
      <c r="AJ436" s="1"/>
      <c r="AK436" s="1"/>
      <c r="AL436" s="1"/>
      <c r="AN436" s="6"/>
      <c r="AO436" s="6"/>
    </row>
    <row r="437" spans="4:41" x14ac:dyDescent="0.35">
      <c r="D437" s="1"/>
      <c r="J437" s="1"/>
      <c r="K437" s="1"/>
      <c r="L437" s="1"/>
      <c r="M437" s="1"/>
      <c r="N437" s="110"/>
      <c r="O437" s="1"/>
      <c r="P437" s="6"/>
      <c r="Q437" s="217"/>
      <c r="R437" s="6"/>
      <c r="S437" s="187"/>
      <c r="T437" s="187"/>
      <c r="U437" s="187"/>
      <c r="V437" s="187"/>
      <c r="W437" s="1"/>
      <c r="X437" s="1"/>
      <c r="Y437" s="1"/>
      <c r="Z437" s="1"/>
      <c r="AB437" s="6"/>
      <c r="AC437" s="187"/>
      <c r="AD437" s="6"/>
      <c r="AE437" s="187"/>
      <c r="AF437" s="187"/>
      <c r="AG437" s="187"/>
      <c r="AH437" s="187"/>
      <c r="AI437" s="1"/>
      <c r="AJ437" s="1"/>
      <c r="AK437" s="1"/>
      <c r="AL437" s="1"/>
      <c r="AN437" s="6"/>
      <c r="AO437" s="6"/>
    </row>
    <row r="438" spans="4:41" x14ac:dyDescent="0.35">
      <c r="D438" s="1"/>
      <c r="J438" s="1"/>
      <c r="K438" s="1"/>
      <c r="L438" s="1"/>
      <c r="M438" s="1"/>
      <c r="N438" s="110"/>
      <c r="O438" s="1"/>
      <c r="P438" s="6"/>
      <c r="Q438" s="217"/>
      <c r="R438" s="6"/>
      <c r="S438" s="187"/>
      <c r="T438" s="187"/>
      <c r="U438" s="187"/>
      <c r="V438" s="187"/>
      <c r="W438" s="1"/>
      <c r="X438" s="1"/>
      <c r="Y438" s="1"/>
      <c r="Z438" s="1"/>
      <c r="AB438" s="6"/>
      <c r="AC438" s="187"/>
      <c r="AD438" s="6"/>
      <c r="AE438" s="187"/>
      <c r="AF438" s="187"/>
      <c r="AG438" s="187"/>
      <c r="AH438" s="187"/>
      <c r="AI438" s="1"/>
      <c r="AJ438" s="1"/>
      <c r="AK438" s="1"/>
      <c r="AL438" s="1"/>
      <c r="AN438" s="6"/>
      <c r="AO438" s="6"/>
    </row>
    <row r="439" spans="4:41" x14ac:dyDescent="0.35">
      <c r="D439" s="1"/>
      <c r="J439" s="1"/>
      <c r="K439" s="1"/>
      <c r="L439" s="1"/>
      <c r="M439" s="1"/>
      <c r="N439" s="110"/>
      <c r="O439" s="1"/>
      <c r="P439" s="6"/>
      <c r="Q439" s="217"/>
      <c r="R439" s="6"/>
      <c r="S439" s="187"/>
      <c r="T439" s="187"/>
      <c r="U439" s="187"/>
      <c r="V439" s="187"/>
      <c r="W439" s="1"/>
      <c r="X439" s="1"/>
      <c r="Y439" s="1"/>
      <c r="Z439" s="1"/>
      <c r="AB439" s="6"/>
      <c r="AC439" s="187"/>
      <c r="AD439" s="6"/>
      <c r="AE439" s="187"/>
      <c r="AF439" s="187"/>
      <c r="AG439" s="187"/>
      <c r="AH439" s="187"/>
      <c r="AI439" s="1"/>
      <c r="AJ439" s="1"/>
      <c r="AK439" s="1"/>
      <c r="AL439" s="1"/>
      <c r="AN439" s="6"/>
      <c r="AO439" s="6"/>
    </row>
    <row r="440" spans="4:41" x14ac:dyDescent="0.35">
      <c r="D440" s="1"/>
      <c r="J440" s="1"/>
      <c r="K440" s="1"/>
      <c r="L440" s="1"/>
      <c r="M440" s="1"/>
      <c r="N440" s="110"/>
      <c r="O440" s="1"/>
      <c r="P440" s="6"/>
      <c r="Q440" s="217"/>
      <c r="R440" s="6"/>
      <c r="S440" s="187"/>
      <c r="T440" s="187"/>
      <c r="U440" s="187"/>
      <c r="V440" s="187"/>
      <c r="W440" s="1"/>
      <c r="X440" s="1"/>
      <c r="Y440" s="1"/>
      <c r="Z440" s="1"/>
      <c r="AB440" s="6"/>
      <c r="AC440" s="187"/>
      <c r="AD440" s="6"/>
      <c r="AE440" s="187"/>
      <c r="AF440" s="187"/>
      <c r="AG440" s="187"/>
      <c r="AH440" s="187"/>
      <c r="AI440" s="1"/>
      <c r="AJ440" s="1"/>
      <c r="AK440" s="1"/>
      <c r="AL440" s="1"/>
      <c r="AN440" s="6"/>
      <c r="AO440" s="6"/>
    </row>
    <row r="441" spans="4:41" x14ac:dyDescent="0.35">
      <c r="D441" s="1"/>
      <c r="J441" s="1"/>
      <c r="K441" s="1"/>
      <c r="L441" s="1"/>
      <c r="M441" s="1"/>
      <c r="N441" s="110"/>
      <c r="O441" s="1"/>
      <c r="P441" s="6"/>
      <c r="Q441" s="217"/>
      <c r="R441" s="6"/>
      <c r="S441" s="187"/>
      <c r="T441" s="187"/>
      <c r="U441" s="187"/>
      <c r="V441" s="187"/>
      <c r="W441" s="1"/>
      <c r="X441" s="1"/>
      <c r="Y441" s="1"/>
      <c r="Z441" s="1"/>
      <c r="AB441" s="6"/>
      <c r="AC441" s="187"/>
      <c r="AD441" s="6"/>
      <c r="AE441" s="187"/>
      <c r="AF441" s="187"/>
      <c r="AG441" s="187"/>
      <c r="AH441" s="187"/>
      <c r="AI441" s="1"/>
      <c r="AJ441" s="1"/>
      <c r="AK441" s="1"/>
      <c r="AL441" s="1"/>
      <c r="AN441" s="6"/>
      <c r="AO441" s="6"/>
    </row>
    <row r="442" spans="4:41" x14ac:dyDescent="0.35">
      <c r="D442" s="1"/>
      <c r="J442" s="1"/>
      <c r="K442" s="1"/>
      <c r="L442" s="1"/>
      <c r="M442" s="1"/>
      <c r="N442" s="110"/>
      <c r="O442" s="1"/>
      <c r="P442" s="6"/>
      <c r="Q442" s="217"/>
      <c r="R442" s="6"/>
      <c r="S442" s="187"/>
      <c r="T442" s="187"/>
      <c r="U442" s="187"/>
      <c r="V442" s="187"/>
      <c r="W442" s="1"/>
      <c r="X442" s="1"/>
      <c r="Y442" s="1"/>
      <c r="Z442" s="1"/>
      <c r="AB442" s="6"/>
      <c r="AC442" s="187"/>
      <c r="AD442" s="6"/>
      <c r="AE442" s="187"/>
      <c r="AF442" s="187"/>
      <c r="AG442" s="187"/>
      <c r="AH442" s="187"/>
      <c r="AI442" s="1"/>
      <c r="AJ442" s="1"/>
      <c r="AK442" s="1"/>
      <c r="AL442" s="1"/>
      <c r="AN442" s="6"/>
      <c r="AO442" s="6"/>
    </row>
    <row r="443" spans="4:41" x14ac:dyDescent="0.35">
      <c r="D443" s="1"/>
      <c r="J443" s="1"/>
      <c r="K443" s="1"/>
      <c r="L443" s="1"/>
      <c r="M443" s="1"/>
      <c r="N443" s="110"/>
      <c r="O443" s="1"/>
      <c r="P443" s="6"/>
      <c r="Q443" s="217"/>
      <c r="R443" s="6"/>
      <c r="S443" s="187"/>
      <c r="T443" s="187"/>
      <c r="U443" s="187"/>
      <c r="V443" s="187"/>
      <c r="W443" s="1"/>
      <c r="X443" s="1"/>
      <c r="Y443" s="1"/>
      <c r="Z443" s="1"/>
      <c r="AB443" s="6"/>
      <c r="AC443" s="187"/>
      <c r="AD443" s="6"/>
      <c r="AE443" s="187"/>
      <c r="AF443" s="187"/>
      <c r="AG443" s="187"/>
      <c r="AH443" s="187"/>
      <c r="AI443" s="1"/>
      <c r="AJ443" s="1"/>
      <c r="AK443" s="1"/>
      <c r="AL443" s="1"/>
      <c r="AN443" s="6"/>
      <c r="AO443" s="6"/>
    </row>
    <row r="444" spans="4:41" x14ac:dyDescent="0.35">
      <c r="D444" s="1"/>
      <c r="J444" s="1"/>
      <c r="K444" s="1"/>
      <c r="L444" s="1"/>
      <c r="M444" s="1"/>
      <c r="N444" s="110"/>
      <c r="O444" s="1"/>
      <c r="P444" s="6"/>
      <c r="Q444" s="217"/>
      <c r="R444" s="6"/>
      <c r="S444" s="187"/>
      <c r="T444" s="187"/>
      <c r="U444" s="187"/>
      <c r="V444" s="187"/>
      <c r="W444" s="1"/>
      <c r="X444" s="1"/>
      <c r="Y444" s="1"/>
      <c r="Z444" s="1"/>
      <c r="AB444" s="6"/>
      <c r="AC444" s="187"/>
      <c r="AD444" s="6"/>
      <c r="AE444" s="187"/>
      <c r="AF444" s="187"/>
      <c r="AG444" s="187"/>
      <c r="AH444" s="187"/>
      <c r="AI444" s="1"/>
      <c r="AJ444" s="1"/>
      <c r="AK444" s="1"/>
      <c r="AL444" s="1"/>
      <c r="AN444" s="6"/>
      <c r="AO444" s="6"/>
    </row>
    <row r="445" spans="4:41" x14ac:dyDescent="0.35">
      <c r="D445" s="1"/>
      <c r="J445" s="1"/>
      <c r="K445" s="1"/>
      <c r="L445" s="1"/>
      <c r="M445" s="1"/>
      <c r="N445" s="110"/>
      <c r="O445" s="1"/>
      <c r="P445" s="6"/>
      <c r="Q445" s="217"/>
      <c r="R445" s="6"/>
      <c r="S445" s="187"/>
      <c r="T445" s="187"/>
      <c r="U445" s="187"/>
      <c r="V445" s="187"/>
      <c r="W445" s="1"/>
      <c r="X445" s="1"/>
      <c r="Y445" s="1"/>
      <c r="Z445" s="1"/>
      <c r="AB445" s="6"/>
      <c r="AC445" s="187"/>
      <c r="AD445" s="6"/>
      <c r="AE445" s="187"/>
      <c r="AF445" s="187"/>
      <c r="AG445" s="187"/>
      <c r="AH445" s="187"/>
      <c r="AI445" s="1"/>
      <c r="AJ445" s="1"/>
      <c r="AK445" s="1"/>
      <c r="AL445" s="1"/>
      <c r="AN445" s="6"/>
      <c r="AO445" s="6"/>
    </row>
    <row r="446" spans="4:41" x14ac:dyDescent="0.35">
      <c r="D446" s="1"/>
      <c r="J446" s="1"/>
      <c r="K446" s="1"/>
      <c r="L446" s="1"/>
      <c r="M446" s="1"/>
      <c r="N446" s="110"/>
      <c r="O446" s="1"/>
      <c r="P446" s="6"/>
      <c r="Q446" s="217"/>
      <c r="R446" s="6"/>
      <c r="S446" s="187"/>
      <c r="T446" s="187"/>
      <c r="U446" s="187"/>
      <c r="V446" s="187"/>
      <c r="W446" s="1"/>
      <c r="X446" s="1"/>
      <c r="Y446" s="1"/>
      <c r="Z446" s="1"/>
      <c r="AB446" s="6"/>
      <c r="AC446" s="187"/>
      <c r="AD446" s="6"/>
      <c r="AE446" s="187"/>
      <c r="AF446" s="187"/>
      <c r="AG446" s="187"/>
      <c r="AH446" s="187"/>
      <c r="AI446" s="1"/>
      <c r="AJ446" s="1"/>
      <c r="AK446" s="1"/>
      <c r="AL446" s="1"/>
      <c r="AN446" s="6"/>
      <c r="AO446" s="6"/>
    </row>
    <row r="447" spans="4:41" x14ac:dyDescent="0.35">
      <c r="D447" s="1"/>
      <c r="J447" s="1"/>
      <c r="K447" s="1"/>
      <c r="L447" s="1"/>
      <c r="M447" s="1"/>
      <c r="N447" s="110"/>
      <c r="O447" s="1"/>
      <c r="P447" s="6"/>
      <c r="Q447" s="217"/>
      <c r="R447" s="6"/>
      <c r="S447" s="187"/>
      <c r="T447" s="187"/>
      <c r="U447" s="187"/>
      <c r="V447" s="187"/>
      <c r="W447" s="1"/>
      <c r="X447" s="1"/>
      <c r="Y447" s="1"/>
      <c r="Z447" s="1"/>
      <c r="AB447" s="6"/>
      <c r="AC447" s="187"/>
      <c r="AD447" s="6"/>
      <c r="AE447" s="187"/>
      <c r="AF447" s="187"/>
      <c r="AG447" s="187"/>
      <c r="AH447" s="187"/>
      <c r="AI447" s="1"/>
      <c r="AJ447" s="1"/>
      <c r="AK447" s="1"/>
      <c r="AL447" s="1"/>
      <c r="AN447" s="6"/>
      <c r="AO447" s="6"/>
    </row>
    <row r="448" spans="4:41" x14ac:dyDescent="0.35">
      <c r="D448" s="1"/>
      <c r="J448" s="1"/>
      <c r="K448" s="1"/>
      <c r="L448" s="1"/>
      <c r="M448" s="1"/>
      <c r="N448" s="110"/>
      <c r="O448" s="1"/>
      <c r="P448" s="6"/>
      <c r="Q448" s="217"/>
      <c r="R448" s="6"/>
      <c r="S448" s="187"/>
      <c r="T448" s="187"/>
      <c r="U448" s="187"/>
      <c r="V448" s="187"/>
      <c r="W448" s="1"/>
      <c r="X448" s="1"/>
      <c r="Y448" s="1"/>
      <c r="Z448" s="1"/>
      <c r="AB448" s="6"/>
      <c r="AC448" s="187"/>
      <c r="AD448" s="6"/>
      <c r="AE448" s="187"/>
      <c r="AF448" s="187"/>
      <c r="AG448" s="187"/>
      <c r="AH448" s="187"/>
      <c r="AI448" s="1"/>
      <c r="AJ448" s="1"/>
      <c r="AK448" s="1"/>
      <c r="AL448" s="1"/>
      <c r="AN448" s="6"/>
      <c r="AO448" s="6"/>
    </row>
    <row r="449" spans="4:41" x14ac:dyDescent="0.35">
      <c r="D449" s="1"/>
      <c r="J449" s="1"/>
      <c r="K449" s="1"/>
      <c r="L449" s="1"/>
      <c r="M449" s="1"/>
      <c r="N449" s="110"/>
      <c r="O449" s="1"/>
      <c r="P449" s="6"/>
      <c r="Q449" s="217"/>
      <c r="R449" s="6"/>
      <c r="S449" s="187"/>
      <c r="T449" s="187"/>
      <c r="U449" s="187"/>
      <c r="V449" s="187"/>
      <c r="W449" s="1"/>
      <c r="X449" s="1"/>
      <c r="Y449" s="1"/>
      <c r="Z449" s="1"/>
      <c r="AB449" s="6"/>
      <c r="AC449" s="187"/>
      <c r="AD449" s="6"/>
      <c r="AE449" s="187"/>
      <c r="AF449" s="187"/>
      <c r="AG449" s="187"/>
      <c r="AH449" s="187"/>
      <c r="AI449" s="1"/>
      <c r="AJ449" s="1"/>
      <c r="AK449" s="1"/>
      <c r="AL449" s="1"/>
      <c r="AN449" s="6"/>
      <c r="AO449" s="6"/>
    </row>
    <row r="450" spans="4:41" x14ac:dyDescent="0.35">
      <c r="D450" s="1"/>
      <c r="J450" s="1"/>
      <c r="K450" s="1"/>
      <c r="L450" s="1"/>
      <c r="M450" s="1"/>
      <c r="N450" s="110"/>
      <c r="O450" s="1"/>
      <c r="P450" s="6"/>
      <c r="Q450" s="217"/>
      <c r="R450" s="6"/>
      <c r="S450" s="187"/>
      <c r="T450" s="187"/>
      <c r="U450" s="187"/>
      <c r="V450" s="187"/>
      <c r="W450" s="1"/>
      <c r="X450" s="1"/>
      <c r="Y450" s="1"/>
      <c r="Z450" s="1"/>
      <c r="AB450" s="6"/>
      <c r="AC450" s="187"/>
      <c r="AD450" s="6"/>
      <c r="AE450" s="187"/>
      <c r="AF450" s="187"/>
      <c r="AG450" s="187"/>
      <c r="AH450" s="187"/>
      <c r="AI450" s="1"/>
      <c r="AJ450" s="1"/>
      <c r="AK450" s="1"/>
      <c r="AL450" s="1"/>
      <c r="AN450" s="6"/>
      <c r="AO450" s="6"/>
    </row>
    <row r="451" spans="4:41" x14ac:dyDescent="0.35">
      <c r="D451" s="1"/>
      <c r="J451" s="1"/>
      <c r="K451" s="1"/>
      <c r="L451" s="1"/>
      <c r="M451" s="1"/>
      <c r="N451" s="110"/>
      <c r="O451" s="1"/>
      <c r="P451" s="6"/>
      <c r="Q451" s="217"/>
      <c r="R451" s="6"/>
      <c r="S451" s="187"/>
      <c r="T451" s="187"/>
      <c r="U451" s="187"/>
      <c r="V451" s="187"/>
      <c r="W451" s="1"/>
      <c r="X451" s="1"/>
      <c r="Y451" s="1"/>
      <c r="Z451" s="1"/>
      <c r="AB451" s="6"/>
      <c r="AC451" s="187"/>
      <c r="AD451" s="6"/>
      <c r="AE451" s="187"/>
      <c r="AF451" s="187"/>
      <c r="AG451" s="187"/>
      <c r="AH451" s="187"/>
      <c r="AI451" s="1"/>
      <c r="AJ451" s="1"/>
      <c r="AK451" s="1"/>
      <c r="AL451" s="1"/>
      <c r="AN451" s="6"/>
      <c r="AO451" s="6"/>
    </row>
    <row r="452" spans="4:41" x14ac:dyDescent="0.35">
      <c r="D452" s="1"/>
      <c r="J452" s="1"/>
      <c r="K452" s="1"/>
      <c r="L452" s="1"/>
      <c r="M452" s="1"/>
      <c r="N452" s="110"/>
      <c r="O452" s="1"/>
      <c r="P452" s="6"/>
      <c r="Q452" s="217"/>
      <c r="R452" s="6"/>
      <c r="S452" s="187"/>
      <c r="T452" s="187"/>
      <c r="U452" s="187"/>
      <c r="V452" s="187"/>
      <c r="W452" s="1"/>
      <c r="X452" s="1"/>
      <c r="Y452" s="1"/>
      <c r="Z452" s="1"/>
      <c r="AB452" s="6"/>
      <c r="AC452" s="187"/>
      <c r="AD452" s="6"/>
      <c r="AE452" s="187"/>
      <c r="AF452" s="187"/>
      <c r="AG452" s="187"/>
      <c r="AH452" s="187"/>
      <c r="AI452" s="1"/>
      <c r="AJ452" s="1"/>
      <c r="AK452" s="1"/>
      <c r="AL452" s="1"/>
      <c r="AN452" s="6"/>
      <c r="AO452" s="6"/>
    </row>
    <row r="453" spans="4:41" x14ac:dyDescent="0.35">
      <c r="D453" s="1"/>
      <c r="J453" s="1"/>
      <c r="K453" s="1"/>
      <c r="L453" s="1"/>
      <c r="M453" s="1"/>
      <c r="N453" s="110"/>
      <c r="O453" s="1"/>
      <c r="P453" s="6"/>
      <c r="Q453" s="217"/>
      <c r="R453" s="6"/>
      <c r="S453" s="187"/>
      <c r="T453" s="187"/>
      <c r="U453" s="187"/>
      <c r="V453" s="187"/>
      <c r="W453" s="1"/>
      <c r="X453" s="1"/>
      <c r="Y453" s="1"/>
      <c r="Z453" s="1"/>
      <c r="AB453" s="6"/>
      <c r="AC453" s="187"/>
      <c r="AD453" s="6"/>
      <c r="AE453" s="187"/>
      <c r="AF453" s="187"/>
      <c r="AG453" s="187"/>
      <c r="AH453" s="187"/>
      <c r="AI453" s="1"/>
      <c r="AJ453" s="1"/>
      <c r="AK453" s="1"/>
      <c r="AL453" s="1"/>
      <c r="AN453" s="6"/>
      <c r="AO453" s="6"/>
    </row>
    <row r="454" spans="4:41" x14ac:dyDescent="0.35">
      <c r="D454" s="1"/>
      <c r="J454" s="1"/>
      <c r="K454" s="1"/>
      <c r="L454" s="1"/>
      <c r="M454" s="1"/>
      <c r="N454" s="110"/>
      <c r="O454" s="1"/>
      <c r="P454" s="6"/>
      <c r="Q454" s="217"/>
      <c r="R454" s="6"/>
      <c r="S454" s="187"/>
      <c r="T454" s="187"/>
      <c r="U454" s="187"/>
      <c r="V454" s="187"/>
      <c r="W454" s="1"/>
      <c r="X454" s="1"/>
      <c r="Y454" s="1"/>
      <c r="Z454" s="1"/>
      <c r="AB454" s="6"/>
      <c r="AC454" s="187"/>
      <c r="AD454" s="6"/>
      <c r="AE454" s="187"/>
      <c r="AF454" s="187"/>
      <c r="AG454" s="187"/>
      <c r="AH454" s="187"/>
      <c r="AI454" s="1"/>
      <c r="AJ454" s="1"/>
      <c r="AK454" s="1"/>
      <c r="AL454" s="1"/>
      <c r="AN454" s="6"/>
      <c r="AO454" s="6"/>
    </row>
    <row r="455" spans="4:41" x14ac:dyDescent="0.35">
      <c r="D455" s="1"/>
      <c r="J455" s="1"/>
      <c r="K455" s="1"/>
      <c r="L455" s="1"/>
      <c r="M455" s="1"/>
      <c r="N455" s="110"/>
      <c r="O455" s="1"/>
      <c r="P455" s="6"/>
      <c r="Q455" s="217"/>
      <c r="R455" s="6"/>
      <c r="S455" s="187"/>
      <c r="T455" s="187"/>
      <c r="U455" s="187"/>
      <c r="V455" s="187"/>
      <c r="W455" s="1"/>
      <c r="X455" s="1"/>
      <c r="Y455" s="1"/>
      <c r="Z455" s="1"/>
      <c r="AB455" s="6"/>
      <c r="AC455" s="187"/>
      <c r="AD455" s="6"/>
      <c r="AE455" s="187"/>
      <c r="AF455" s="187"/>
      <c r="AG455" s="187"/>
      <c r="AH455" s="187"/>
      <c r="AI455" s="1"/>
      <c r="AJ455" s="1"/>
      <c r="AK455" s="1"/>
      <c r="AL455" s="1"/>
      <c r="AN455" s="6"/>
      <c r="AO455" s="6"/>
    </row>
    <row r="456" spans="4:41" x14ac:dyDescent="0.35">
      <c r="D456" s="1"/>
      <c r="J456" s="1"/>
      <c r="K456" s="1"/>
      <c r="L456" s="1"/>
      <c r="M456" s="1"/>
      <c r="N456" s="110"/>
      <c r="O456" s="1"/>
      <c r="P456" s="6"/>
      <c r="Q456" s="217"/>
      <c r="R456" s="6"/>
      <c r="S456" s="187"/>
      <c r="T456" s="187"/>
      <c r="U456" s="187"/>
      <c r="V456" s="187"/>
      <c r="W456" s="1"/>
      <c r="X456" s="1"/>
      <c r="Y456" s="1"/>
      <c r="Z456" s="1"/>
      <c r="AB456" s="6"/>
      <c r="AC456" s="187"/>
      <c r="AD456" s="6"/>
      <c r="AE456" s="187"/>
      <c r="AF456" s="187"/>
      <c r="AG456" s="187"/>
      <c r="AH456" s="187"/>
      <c r="AI456" s="1"/>
      <c r="AJ456" s="1"/>
      <c r="AK456" s="1"/>
      <c r="AL456" s="1"/>
      <c r="AN456" s="6"/>
      <c r="AO456" s="6"/>
    </row>
    <row r="457" spans="4:41" x14ac:dyDescent="0.35">
      <c r="D457" s="1"/>
      <c r="J457" s="1"/>
      <c r="K457" s="1"/>
      <c r="L457" s="1"/>
      <c r="M457" s="1"/>
      <c r="N457" s="110"/>
      <c r="O457" s="1"/>
      <c r="P457" s="6"/>
      <c r="Q457" s="217"/>
      <c r="R457" s="6"/>
      <c r="S457" s="187"/>
      <c r="T457" s="187"/>
      <c r="U457" s="187"/>
      <c r="V457" s="187"/>
      <c r="W457" s="1"/>
      <c r="X457" s="1"/>
      <c r="Y457" s="1"/>
      <c r="Z457" s="1"/>
      <c r="AB457" s="6"/>
      <c r="AC457" s="187"/>
      <c r="AD457" s="6"/>
      <c r="AE457" s="187"/>
      <c r="AF457" s="187"/>
      <c r="AG457" s="187"/>
      <c r="AH457" s="187"/>
      <c r="AI457" s="1"/>
      <c r="AJ457" s="1"/>
      <c r="AK457" s="1"/>
      <c r="AL457" s="1"/>
      <c r="AN457" s="6"/>
      <c r="AO457" s="6"/>
    </row>
    <row r="458" spans="4:41" x14ac:dyDescent="0.35">
      <c r="D458" s="1"/>
      <c r="J458" s="1"/>
      <c r="K458" s="1"/>
      <c r="L458" s="1"/>
      <c r="M458" s="1"/>
      <c r="N458" s="110"/>
      <c r="O458" s="1"/>
      <c r="P458" s="6"/>
      <c r="Q458" s="217"/>
      <c r="R458" s="6"/>
      <c r="S458" s="187"/>
      <c r="T458" s="187"/>
      <c r="U458" s="187"/>
      <c r="V458" s="187"/>
      <c r="W458" s="1"/>
      <c r="X458" s="1"/>
      <c r="Y458" s="1"/>
      <c r="Z458" s="1"/>
      <c r="AB458" s="6"/>
      <c r="AC458" s="187"/>
      <c r="AD458" s="6"/>
      <c r="AE458" s="187"/>
      <c r="AF458" s="187"/>
      <c r="AG458" s="187"/>
      <c r="AH458" s="187"/>
      <c r="AI458" s="1"/>
      <c r="AJ458" s="1"/>
      <c r="AK458" s="1"/>
      <c r="AL458" s="1"/>
      <c r="AN458" s="6"/>
      <c r="AO458" s="6"/>
    </row>
    <row r="459" spans="4:41" x14ac:dyDescent="0.35">
      <c r="D459" s="1"/>
      <c r="J459" s="1"/>
      <c r="K459" s="1"/>
      <c r="L459" s="1"/>
      <c r="M459" s="1"/>
      <c r="N459" s="110"/>
      <c r="O459" s="1"/>
      <c r="P459" s="6"/>
      <c r="Q459" s="217"/>
      <c r="R459" s="6"/>
      <c r="S459" s="187"/>
      <c r="T459" s="187"/>
      <c r="U459" s="187"/>
      <c r="V459" s="187"/>
      <c r="W459" s="1"/>
      <c r="X459" s="1"/>
      <c r="Y459" s="1"/>
      <c r="Z459" s="1"/>
      <c r="AB459" s="6"/>
      <c r="AC459" s="187"/>
      <c r="AD459" s="6"/>
      <c r="AE459" s="187"/>
      <c r="AF459" s="187"/>
      <c r="AG459" s="187"/>
      <c r="AH459" s="187"/>
      <c r="AI459" s="1"/>
      <c r="AJ459" s="1"/>
      <c r="AK459" s="1"/>
      <c r="AL459" s="1"/>
      <c r="AN459" s="6"/>
      <c r="AO459" s="6"/>
    </row>
    <row r="460" spans="4:41" x14ac:dyDescent="0.35">
      <c r="D460" s="1"/>
      <c r="J460" s="1"/>
      <c r="K460" s="1"/>
      <c r="L460" s="1"/>
      <c r="M460" s="1"/>
      <c r="N460" s="110"/>
      <c r="O460" s="1"/>
      <c r="P460" s="6"/>
      <c r="Q460" s="217"/>
      <c r="R460" s="6"/>
      <c r="S460" s="187"/>
      <c r="T460" s="187"/>
      <c r="U460" s="187"/>
      <c r="V460" s="187"/>
      <c r="W460" s="1"/>
      <c r="X460" s="1"/>
      <c r="Y460" s="1"/>
      <c r="Z460" s="1"/>
      <c r="AB460" s="6"/>
      <c r="AC460" s="187"/>
      <c r="AD460" s="6"/>
      <c r="AE460" s="187"/>
      <c r="AF460" s="187"/>
      <c r="AG460" s="187"/>
      <c r="AH460" s="187"/>
      <c r="AI460" s="1"/>
      <c r="AJ460" s="1"/>
      <c r="AK460" s="1"/>
      <c r="AL460" s="1"/>
      <c r="AN460" s="6"/>
      <c r="AO460" s="6"/>
    </row>
    <row r="461" spans="4:41" x14ac:dyDescent="0.35">
      <c r="D461" s="1"/>
      <c r="J461" s="1"/>
      <c r="K461" s="1"/>
      <c r="L461" s="1"/>
      <c r="M461" s="1"/>
      <c r="N461" s="110"/>
      <c r="O461" s="1"/>
      <c r="P461" s="6"/>
      <c r="Q461" s="217"/>
      <c r="R461" s="6"/>
      <c r="S461" s="187"/>
      <c r="T461" s="187"/>
      <c r="U461" s="187"/>
      <c r="V461" s="187"/>
      <c r="W461" s="1"/>
      <c r="X461" s="1"/>
      <c r="Y461" s="1"/>
      <c r="Z461" s="1"/>
      <c r="AB461" s="6"/>
      <c r="AC461" s="187"/>
      <c r="AD461" s="6"/>
      <c r="AE461" s="187"/>
      <c r="AF461" s="187"/>
      <c r="AG461" s="187"/>
      <c r="AH461" s="187"/>
      <c r="AI461" s="1"/>
      <c r="AJ461" s="1"/>
      <c r="AK461" s="1"/>
      <c r="AL461" s="1"/>
      <c r="AN461" s="6"/>
      <c r="AO461" s="6"/>
    </row>
    <row r="462" spans="4:41" x14ac:dyDescent="0.35">
      <c r="D462" s="1"/>
      <c r="J462" s="1"/>
      <c r="K462" s="1"/>
      <c r="L462" s="1"/>
      <c r="M462" s="1"/>
      <c r="N462" s="110"/>
      <c r="O462" s="1"/>
      <c r="P462" s="6"/>
      <c r="Q462" s="217"/>
      <c r="R462" s="6"/>
      <c r="S462" s="187"/>
      <c r="T462" s="187"/>
      <c r="U462" s="187"/>
      <c r="V462" s="187"/>
      <c r="W462" s="1"/>
      <c r="X462" s="1"/>
      <c r="Y462" s="1"/>
      <c r="Z462" s="1"/>
      <c r="AB462" s="6"/>
      <c r="AC462" s="187"/>
      <c r="AD462" s="6"/>
      <c r="AE462" s="187"/>
      <c r="AF462" s="187"/>
      <c r="AG462" s="187"/>
      <c r="AH462" s="187"/>
      <c r="AI462" s="1"/>
      <c r="AJ462" s="1"/>
      <c r="AK462" s="1"/>
      <c r="AL462" s="1"/>
      <c r="AN462" s="6"/>
      <c r="AO462" s="6"/>
    </row>
    <row r="463" spans="4:41" x14ac:dyDescent="0.35">
      <c r="D463" s="1"/>
      <c r="J463" s="1"/>
      <c r="K463" s="1"/>
      <c r="L463" s="1"/>
      <c r="M463" s="1"/>
      <c r="N463" s="110"/>
      <c r="O463" s="1"/>
      <c r="P463" s="6"/>
      <c r="Q463" s="217"/>
      <c r="R463" s="6"/>
      <c r="S463" s="187"/>
      <c r="T463" s="187"/>
      <c r="U463" s="187"/>
      <c r="V463" s="187"/>
      <c r="W463" s="1"/>
      <c r="X463" s="1"/>
      <c r="Y463" s="1"/>
      <c r="Z463" s="1"/>
      <c r="AB463" s="6"/>
      <c r="AC463" s="187"/>
      <c r="AD463" s="6"/>
      <c r="AE463" s="187"/>
      <c r="AF463" s="187"/>
      <c r="AG463" s="187"/>
      <c r="AH463" s="187"/>
      <c r="AI463" s="1"/>
      <c r="AJ463" s="1"/>
      <c r="AK463" s="1"/>
      <c r="AL463" s="1"/>
      <c r="AN463" s="6"/>
      <c r="AO463" s="6"/>
    </row>
    <row r="464" spans="4:41" x14ac:dyDescent="0.35">
      <c r="D464" s="1"/>
      <c r="J464" s="1"/>
      <c r="K464" s="1"/>
      <c r="L464" s="1"/>
      <c r="M464" s="1"/>
      <c r="N464" s="110"/>
      <c r="O464" s="1"/>
      <c r="P464" s="6"/>
      <c r="Q464" s="217"/>
      <c r="R464" s="6"/>
      <c r="S464" s="187"/>
      <c r="T464" s="187"/>
      <c r="U464" s="187"/>
      <c r="V464" s="187"/>
      <c r="W464" s="1"/>
      <c r="X464" s="1"/>
      <c r="Y464" s="1"/>
      <c r="Z464" s="1"/>
      <c r="AB464" s="6"/>
      <c r="AC464" s="187"/>
      <c r="AD464" s="6"/>
      <c r="AE464" s="187"/>
      <c r="AF464" s="187"/>
      <c r="AG464" s="187"/>
      <c r="AH464" s="187"/>
      <c r="AI464" s="1"/>
      <c r="AJ464" s="1"/>
      <c r="AK464" s="1"/>
      <c r="AL464" s="1"/>
      <c r="AN464" s="6"/>
      <c r="AO464" s="6"/>
    </row>
    <row r="465" spans="4:41" x14ac:dyDescent="0.35">
      <c r="D465" s="1"/>
      <c r="J465" s="1"/>
      <c r="K465" s="1"/>
      <c r="L465" s="1"/>
      <c r="M465" s="1"/>
      <c r="N465" s="110"/>
      <c r="O465" s="1"/>
      <c r="P465" s="6"/>
      <c r="Q465" s="217"/>
      <c r="R465" s="6"/>
      <c r="S465" s="187"/>
      <c r="T465" s="187"/>
      <c r="U465" s="187"/>
      <c r="V465" s="187"/>
      <c r="W465" s="1"/>
      <c r="X465" s="1"/>
      <c r="Y465" s="1"/>
      <c r="Z465" s="1"/>
      <c r="AB465" s="6"/>
      <c r="AC465" s="187"/>
      <c r="AD465" s="6"/>
      <c r="AE465" s="187"/>
      <c r="AF465" s="187"/>
      <c r="AG465" s="187"/>
      <c r="AH465" s="187"/>
      <c r="AI465" s="1"/>
      <c r="AJ465" s="1"/>
      <c r="AK465" s="1"/>
      <c r="AL465" s="1"/>
      <c r="AN465" s="6"/>
      <c r="AO465" s="6"/>
    </row>
    <row r="466" spans="4:41" x14ac:dyDescent="0.35">
      <c r="D466" s="1"/>
      <c r="J466" s="1"/>
      <c r="K466" s="1"/>
      <c r="L466" s="1"/>
      <c r="M466" s="1"/>
      <c r="N466" s="110"/>
      <c r="O466" s="1"/>
      <c r="P466" s="6"/>
      <c r="Q466" s="217"/>
      <c r="R466" s="6"/>
      <c r="S466" s="187"/>
      <c r="T466" s="187"/>
      <c r="U466" s="187"/>
      <c r="V466" s="187"/>
      <c r="W466" s="1"/>
      <c r="X466" s="1"/>
      <c r="Y466" s="1"/>
      <c r="Z466" s="1"/>
      <c r="AB466" s="6"/>
      <c r="AC466" s="187"/>
      <c r="AD466" s="6"/>
      <c r="AE466" s="187"/>
      <c r="AF466" s="187"/>
      <c r="AG466" s="187"/>
      <c r="AH466" s="187"/>
      <c r="AI466" s="1"/>
      <c r="AJ466" s="1"/>
      <c r="AK466" s="1"/>
      <c r="AL466" s="1"/>
      <c r="AN466" s="6"/>
      <c r="AO466" s="6"/>
    </row>
    <row r="467" spans="4:41" x14ac:dyDescent="0.35">
      <c r="D467" s="1"/>
      <c r="J467" s="1"/>
      <c r="K467" s="1"/>
      <c r="L467" s="1"/>
      <c r="M467" s="1"/>
      <c r="N467" s="110"/>
      <c r="O467" s="1"/>
      <c r="P467" s="6"/>
      <c r="Q467" s="217"/>
      <c r="R467" s="6"/>
      <c r="S467" s="187"/>
      <c r="T467" s="187"/>
      <c r="U467" s="187"/>
      <c r="V467" s="187"/>
      <c r="W467" s="1"/>
      <c r="X467" s="1"/>
      <c r="Y467" s="1"/>
      <c r="Z467" s="1"/>
      <c r="AB467" s="6"/>
      <c r="AC467" s="187"/>
      <c r="AD467" s="6"/>
      <c r="AE467" s="187"/>
      <c r="AF467" s="187"/>
      <c r="AG467" s="187"/>
      <c r="AH467" s="187"/>
      <c r="AI467" s="1"/>
      <c r="AJ467" s="1"/>
      <c r="AK467" s="1"/>
      <c r="AL467" s="1"/>
      <c r="AN467" s="6"/>
      <c r="AO467" s="6"/>
    </row>
    <row r="468" spans="4:41" x14ac:dyDescent="0.35">
      <c r="D468" s="1"/>
      <c r="J468" s="1"/>
      <c r="K468" s="1"/>
      <c r="L468" s="1"/>
      <c r="M468" s="1"/>
      <c r="N468" s="110"/>
      <c r="O468" s="1"/>
      <c r="P468" s="6"/>
      <c r="Q468" s="217"/>
      <c r="R468" s="6"/>
      <c r="S468" s="187"/>
      <c r="T468" s="187"/>
      <c r="U468" s="187"/>
      <c r="V468" s="187"/>
      <c r="W468" s="1"/>
      <c r="X468" s="1"/>
      <c r="Y468" s="1"/>
      <c r="Z468" s="1"/>
      <c r="AB468" s="6"/>
      <c r="AC468" s="187"/>
      <c r="AD468" s="6"/>
      <c r="AE468" s="187"/>
      <c r="AF468" s="187"/>
      <c r="AG468" s="187"/>
      <c r="AH468" s="187"/>
      <c r="AI468" s="1"/>
      <c r="AJ468" s="1"/>
      <c r="AK468" s="1"/>
      <c r="AL468" s="1"/>
      <c r="AN468" s="6"/>
      <c r="AO468" s="6"/>
    </row>
    <row r="469" spans="4:41" x14ac:dyDescent="0.35">
      <c r="D469" s="1"/>
      <c r="J469" s="1"/>
      <c r="K469" s="1"/>
      <c r="L469" s="1"/>
      <c r="M469" s="1"/>
      <c r="N469" s="110"/>
      <c r="O469" s="1"/>
      <c r="P469" s="6"/>
      <c r="Q469" s="217"/>
      <c r="R469" s="6"/>
      <c r="S469" s="187"/>
      <c r="T469" s="187"/>
      <c r="U469" s="187"/>
      <c r="V469" s="187"/>
      <c r="W469" s="1"/>
      <c r="X469" s="1"/>
      <c r="Y469" s="1"/>
      <c r="Z469" s="1"/>
      <c r="AB469" s="6"/>
      <c r="AC469" s="187"/>
      <c r="AD469" s="6"/>
      <c r="AE469" s="187"/>
      <c r="AF469" s="187"/>
      <c r="AG469" s="187"/>
      <c r="AH469" s="187"/>
      <c r="AI469" s="1"/>
      <c r="AJ469" s="1"/>
      <c r="AK469" s="1"/>
      <c r="AL469" s="1"/>
      <c r="AN469" s="6"/>
      <c r="AO469" s="6"/>
    </row>
    <row r="470" spans="4:41" x14ac:dyDescent="0.35">
      <c r="D470" s="1"/>
      <c r="J470" s="1"/>
      <c r="K470" s="1"/>
      <c r="L470" s="1"/>
      <c r="M470" s="1"/>
      <c r="N470" s="110"/>
      <c r="O470" s="1"/>
      <c r="P470" s="6"/>
      <c r="Q470" s="217"/>
      <c r="R470" s="6"/>
      <c r="S470" s="187"/>
      <c r="T470" s="187"/>
      <c r="U470" s="187"/>
      <c r="V470" s="187"/>
      <c r="W470" s="1"/>
      <c r="X470" s="1"/>
      <c r="Y470" s="1"/>
      <c r="Z470" s="1"/>
      <c r="AB470" s="6"/>
      <c r="AC470" s="187"/>
      <c r="AD470" s="6"/>
      <c r="AE470" s="187"/>
      <c r="AF470" s="187"/>
      <c r="AG470" s="187"/>
      <c r="AH470" s="187"/>
      <c r="AI470" s="1"/>
      <c r="AJ470" s="1"/>
      <c r="AK470" s="1"/>
      <c r="AL470" s="1"/>
      <c r="AN470" s="6"/>
      <c r="AO470" s="6"/>
    </row>
    <row r="471" spans="4:41" x14ac:dyDescent="0.35">
      <c r="D471" s="1"/>
      <c r="J471" s="1"/>
      <c r="K471" s="1"/>
      <c r="L471" s="1"/>
      <c r="M471" s="1"/>
      <c r="N471" s="110"/>
      <c r="O471" s="1"/>
      <c r="P471" s="6"/>
      <c r="Q471" s="217"/>
      <c r="R471" s="6"/>
      <c r="S471" s="187"/>
      <c r="T471" s="187"/>
      <c r="U471" s="187"/>
      <c r="V471" s="187"/>
      <c r="W471" s="1"/>
      <c r="X471" s="1"/>
      <c r="Y471" s="1"/>
      <c r="Z471" s="1"/>
      <c r="AB471" s="6"/>
      <c r="AC471" s="187"/>
      <c r="AD471" s="6"/>
      <c r="AE471" s="187"/>
      <c r="AF471" s="187"/>
      <c r="AG471" s="187"/>
      <c r="AH471" s="187"/>
      <c r="AI471" s="1"/>
      <c r="AJ471" s="1"/>
      <c r="AK471" s="1"/>
      <c r="AL471" s="1"/>
      <c r="AN471" s="6"/>
      <c r="AO471" s="6"/>
    </row>
    <row r="472" spans="4:41" x14ac:dyDescent="0.35">
      <c r="D472" s="1"/>
      <c r="J472" s="1"/>
      <c r="K472" s="1"/>
      <c r="L472" s="1"/>
      <c r="M472" s="1"/>
      <c r="N472" s="110"/>
      <c r="O472" s="1"/>
      <c r="P472" s="6"/>
      <c r="Q472" s="217"/>
      <c r="R472" s="6"/>
      <c r="S472" s="187"/>
      <c r="T472" s="187"/>
      <c r="U472" s="187"/>
      <c r="V472" s="187"/>
      <c r="W472" s="1"/>
      <c r="X472" s="1"/>
      <c r="Y472" s="1"/>
      <c r="Z472" s="1"/>
      <c r="AB472" s="6"/>
      <c r="AC472" s="187"/>
      <c r="AD472" s="6"/>
      <c r="AE472" s="187"/>
      <c r="AF472" s="187"/>
      <c r="AG472" s="187"/>
      <c r="AH472" s="187"/>
      <c r="AI472" s="1"/>
      <c r="AJ472" s="1"/>
      <c r="AK472" s="1"/>
      <c r="AL472" s="1"/>
      <c r="AN472" s="6"/>
      <c r="AO472" s="6"/>
    </row>
    <row r="473" spans="4:41" x14ac:dyDescent="0.35">
      <c r="D473" s="1"/>
      <c r="J473" s="1"/>
      <c r="K473" s="1"/>
      <c r="L473" s="1"/>
      <c r="M473" s="1"/>
      <c r="N473" s="110"/>
      <c r="O473" s="1"/>
      <c r="P473" s="6"/>
      <c r="Q473" s="217"/>
      <c r="R473" s="6"/>
      <c r="S473" s="187"/>
      <c r="T473" s="187"/>
      <c r="U473" s="187"/>
      <c r="V473" s="187"/>
      <c r="W473" s="1"/>
      <c r="X473" s="1"/>
      <c r="Y473" s="1"/>
      <c r="Z473" s="1"/>
      <c r="AB473" s="6"/>
      <c r="AC473" s="187"/>
      <c r="AD473" s="6"/>
      <c r="AE473" s="187"/>
      <c r="AF473" s="187"/>
      <c r="AG473" s="187"/>
      <c r="AH473" s="187"/>
      <c r="AI473" s="1"/>
      <c r="AJ473" s="1"/>
      <c r="AK473" s="1"/>
      <c r="AL473" s="1"/>
      <c r="AN473" s="6"/>
      <c r="AO473" s="6"/>
    </row>
    <row r="474" spans="4:41" x14ac:dyDescent="0.35">
      <c r="D474" s="1"/>
      <c r="J474" s="1"/>
      <c r="K474" s="1"/>
      <c r="L474" s="1"/>
      <c r="M474" s="1"/>
      <c r="N474" s="110"/>
      <c r="O474" s="1"/>
      <c r="P474" s="6"/>
      <c r="Q474" s="217"/>
      <c r="R474" s="6"/>
      <c r="S474" s="187"/>
      <c r="T474" s="187"/>
      <c r="U474" s="187"/>
      <c r="V474" s="187"/>
      <c r="W474" s="1"/>
      <c r="X474" s="1"/>
      <c r="Y474" s="1"/>
      <c r="Z474" s="1"/>
      <c r="AB474" s="6"/>
      <c r="AC474" s="187"/>
      <c r="AD474" s="6"/>
      <c r="AE474" s="187"/>
      <c r="AF474" s="187"/>
      <c r="AG474" s="187"/>
      <c r="AH474" s="187"/>
      <c r="AI474" s="1"/>
      <c r="AJ474" s="1"/>
      <c r="AK474" s="1"/>
      <c r="AL474" s="1"/>
      <c r="AN474" s="6"/>
      <c r="AO474" s="6"/>
    </row>
    <row r="475" spans="4:41" x14ac:dyDescent="0.35">
      <c r="D475" s="1"/>
      <c r="J475" s="1"/>
      <c r="K475" s="1"/>
      <c r="L475" s="1"/>
      <c r="M475" s="1"/>
      <c r="N475" s="110"/>
      <c r="O475" s="1"/>
      <c r="P475" s="6"/>
      <c r="Q475" s="217"/>
      <c r="R475" s="6"/>
      <c r="S475" s="187"/>
      <c r="T475" s="187"/>
      <c r="U475" s="187"/>
      <c r="V475" s="187"/>
      <c r="W475" s="1"/>
      <c r="X475" s="1"/>
      <c r="Y475" s="1"/>
      <c r="Z475" s="1"/>
      <c r="AB475" s="6"/>
      <c r="AC475" s="187"/>
      <c r="AD475" s="6"/>
      <c r="AE475" s="187"/>
      <c r="AF475" s="187"/>
      <c r="AG475" s="187"/>
      <c r="AH475" s="187"/>
      <c r="AI475" s="1"/>
      <c r="AJ475" s="1"/>
      <c r="AK475" s="1"/>
      <c r="AL475" s="1"/>
      <c r="AN475" s="6"/>
      <c r="AO475" s="6"/>
    </row>
    <row r="476" spans="4:41" x14ac:dyDescent="0.35">
      <c r="D476" s="1"/>
      <c r="J476" s="1"/>
      <c r="K476" s="1"/>
      <c r="L476" s="1"/>
      <c r="M476" s="1"/>
      <c r="N476" s="110"/>
      <c r="O476" s="1"/>
      <c r="P476" s="6"/>
      <c r="Q476" s="217"/>
      <c r="R476" s="6"/>
      <c r="S476" s="187"/>
      <c r="T476" s="187"/>
      <c r="U476" s="187"/>
      <c r="V476" s="187"/>
      <c r="W476" s="1"/>
      <c r="X476" s="1"/>
      <c r="Y476" s="1"/>
      <c r="Z476" s="1"/>
      <c r="AB476" s="6"/>
      <c r="AC476" s="187"/>
      <c r="AD476" s="6"/>
      <c r="AE476" s="187"/>
      <c r="AF476" s="187"/>
      <c r="AG476" s="187"/>
      <c r="AH476" s="187"/>
      <c r="AI476" s="1"/>
      <c r="AJ476" s="1"/>
      <c r="AK476" s="1"/>
      <c r="AL476" s="1"/>
      <c r="AN476" s="6"/>
      <c r="AO476" s="6"/>
    </row>
    <row r="477" spans="4:41" x14ac:dyDescent="0.35">
      <c r="D477" s="1"/>
      <c r="J477" s="1"/>
      <c r="K477" s="1"/>
      <c r="L477" s="1"/>
      <c r="M477" s="1"/>
      <c r="N477" s="110"/>
      <c r="O477" s="1"/>
      <c r="P477" s="6"/>
      <c r="Q477" s="217"/>
      <c r="R477" s="6"/>
      <c r="S477" s="187"/>
      <c r="T477" s="187"/>
      <c r="U477" s="187"/>
      <c r="V477" s="187"/>
      <c r="W477" s="1"/>
      <c r="X477" s="1"/>
      <c r="Y477" s="1"/>
      <c r="Z477" s="1"/>
      <c r="AB477" s="6"/>
      <c r="AC477" s="187"/>
      <c r="AD477" s="6"/>
      <c r="AE477" s="187"/>
      <c r="AF477" s="187"/>
      <c r="AG477" s="187"/>
      <c r="AH477" s="187"/>
      <c r="AI477" s="1"/>
      <c r="AJ477" s="1"/>
      <c r="AK477" s="1"/>
      <c r="AL477" s="1"/>
      <c r="AN477" s="6"/>
      <c r="AO477" s="6"/>
    </row>
    <row r="478" spans="4:41" x14ac:dyDescent="0.35">
      <c r="D478" s="1"/>
      <c r="J478" s="1"/>
      <c r="K478" s="1"/>
      <c r="L478" s="1"/>
      <c r="M478" s="1"/>
      <c r="N478" s="110"/>
      <c r="O478" s="1"/>
      <c r="P478" s="6"/>
      <c r="Q478" s="217"/>
      <c r="R478" s="6"/>
      <c r="S478" s="187"/>
      <c r="T478" s="187"/>
      <c r="U478" s="187"/>
      <c r="V478" s="187"/>
      <c r="W478" s="1"/>
      <c r="X478" s="1"/>
      <c r="Y478" s="1"/>
      <c r="Z478" s="1"/>
      <c r="AB478" s="6"/>
      <c r="AC478" s="187"/>
      <c r="AD478" s="6"/>
      <c r="AE478" s="187"/>
      <c r="AF478" s="187"/>
      <c r="AG478" s="187"/>
      <c r="AH478" s="187"/>
      <c r="AI478" s="1"/>
      <c r="AJ478" s="1"/>
      <c r="AK478" s="1"/>
      <c r="AL478" s="1"/>
      <c r="AN478" s="6"/>
      <c r="AO478" s="6"/>
    </row>
    <row r="479" spans="4:41" x14ac:dyDescent="0.35">
      <c r="D479" s="1"/>
      <c r="J479" s="1"/>
      <c r="K479" s="1"/>
      <c r="L479" s="1"/>
      <c r="M479" s="1"/>
      <c r="N479" s="110"/>
      <c r="O479" s="1"/>
      <c r="P479" s="6"/>
      <c r="Q479" s="217"/>
      <c r="R479" s="6"/>
      <c r="S479" s="187"/>
      <c r="T479" s="187"/>
      <c r="U479" s="187"/>
      <c r="V479" s="187"/>
      <c r="W479" s="1"/>
      <c r="X479" s="1"/>
      <c r="Y479" s="1"/>
      <c r="Z479" s="1"/>
      <c r="AB479" s="6"/>
      <c r="AC479" s="187"/>
      <c r="AD479" s="6"/>
      <c r="AE479" s="187"/>
      <c r="AF479" s="187"/>
      <c r="AG479" s="187"/>
      <c r="AH479" s="187"/>
      <c r="AI479" s="1"/>
      <c r="AJ479" s="1"/>
      <c r="AK479" s="1"/>
      <c r="AL479" s="1"/>
      <c r="AN479" s="6"/>
      <c r="AO479" s="6"/>
    </row>
    <row r="480" spans="4:41" x14ac:dyDescent="0.35">
      <c r="D480" s="1"/>
      <c r="J480" s="1"/>
      <c r="K480" s="1"/>
      <c r="L480" s="1"/>
      <c r="M480" s="1"/>
      <c r="N480" s="110"/>
      <c r="O480" s="1"/>
      <c r="P480" s="6"/>
      <c r="Q480" s="217"/>
      <c r="R480" s="6"/>
      <c r="S480" s="187"/>
      <c r="T480" s="187"/>
      <c r="U480" s="187"/>
      <c r="V480" s="187"/>
      <c r="W480" s="1"/>
      <c r="X480" s="1"/>
      <c r="Y480" s="1"/>
      <c r="Z480" s="1"/>
      <c r="AB480" s="6"/>
      <c r="AC480" s="187"/>
      <c r="AD480" s="6"/>
      <c r="AE480" s="187"/>
      <c r="AF480" s="187"/>
      <c r="AG480" s="187"/>
      <c r="AH480" s="187"/>
      <c r="AI480" s="1"/>
      <c r="AJ480" s="1"/>
      <c r="AK480" s="1"/>
      <c r="AL480" s="1"/>
      <c r="AN480" s="6"/>
      <c r="AO480" s="6"/>
    </row>
    <row r="481" spans="4:41" x14ac:dyDescent="0.35">
      <c r="D481" s="1"/>
      <c r="J481" s="1"/>
      <c r="K481" s="1"/>
      <c r="L481" s="1"/>
      <c r="M481" s="1"/>
      <c r="N481" s="110"/>
      <c r="O481" s="1"/>
      <c r="P481" s="6"/>
      <c r="Q481" s="217"/>
      <c r="R481" s="6"/>
      <c r="S481" s="187"/>
      <c r="T481" s="187"/>
      <c r="U481" s="187"/>
      <c r="V481" s="187"/>
      <c r="W481" s="1"/>
      <c r="X481" s="1"/>
      <c r="Y481" s="1"/>
      <c r="Z481" s="1"/>
      <c r="AB481" s="6"/>
      <c r="AC481" s="187"/>
      <c r="AD481" s="6"/>
      <c r="AE481" s="187"/>
      <c r="AF481" s="187"/>
      <c r="AG481" s="187"/>
      <c r="AH481" s="187"/>
      <c r="AI481" s="1"/>
      <c r="AJ481" s="1"/>
      <c r="AK481" s="1"/>
      <c r="AL481" s="1"/>
      <c r="AN481" s="6"/>
      <c r="AO481" s="6"/>
    </row>
    <row r="482" spans="4:41" x14ac:dyDescent="0.35">
      <c r="D482" s="1"/>
      <c r="J482" s="1"/>
      <c r="K482" s="1"/>
      <c r="L482" s="1"/>
      <c r="M482" s="1"/>
      <c r="N482" s="110"/>
      <c r="O482" s="1"/>
      <c r="P482" s="6"/>
      <c r="Q482" s="217"/>
      <c r="R482" s="6"/>
      <c r="S482" s="187"/>
      <c r="T482" s="187"/>
      <c r="U482" s="187"/>
      <c r="V482" s="187"/>
      <c r="W482" s="1"/>
      <c r="X482" s="1"/>
      <c r="Y482" s="1"/>
      <c r="Z482" s="1"/>
      <c r="AB482" s="6"/>
      <c r="AC482" s="187"/>
      <c r="AD482" s="6"/>
      <c r="AE482" s="187"/>
      <c r="AF482" s="187"/>
      <c r="AG482" s="187"/>
      <c r="AH482" s="187"/>
      <c r="AI482" s="1"/>
      <c r="AJ482" s="1"/>
      <c r="AK482" s="1"/>
      <c r="AL482" s="1"/>
      <c r="AN482" s="6"/>
      <c r="AO482" s="6"/>
    </row>
    <row r="483" spans="4:41" x14ac:dyDescent="0.35">
      <c r="D483" s="1"/>
      <c r="J483" s="1"/>
      <c r="K483" s="1"/>
      <c r="L483" s="1"/>
      <c r="M483" s="1"/>
      <c r="N483" s="110"/>
      <c r="O483" s="1"/>
      <c r="P483" s="6"/>
      <c r="Q483" s="217"/>
      <c r="R483" s="6"/>
      <c r="S483" s="187"/>
      <c r="T483" s="187"/>
      <c r="U483" s="187"/>
      <c r="V483" s="187"/>
      <c r="W483" s="1"/>
      <c r="X483" s="1"/>
      <c r="Y483" s="1"/>
      <c r="Z483" s="1"/>
      <c r="AB483" s="6"/>
      <c r="AC483" s="187"/>
      <c r="AD483" s="6"/>
      <c r="AE483" s="187"/>
      <c r="AF483" s="187"/>
      <c r="AG483" s="187"/>
      <c r="AH483" s="187"/>
      <c r="AI483" s="1"/>
      <c r="AJ483" s="1"/>
      <c r="AK483" s="1"/>
      <c r="AL483" s="1"/>
      <c r="AN483" s="6"/>
      <c r="AO483" s="6"/>
    </row>
    <row r="484" spans="4:41" x14ac:dyDescent="0.35">
      <c r="D484" s="1"/>
      <c r="J484" s="1"/>
      <c r="K484" s="1"/>
      <c r="L484" s="1"/>
      <c r="M484" s="1"/>
      <c r="N484" s="110"/>
      <c r="O484" s="1"/>
      <c r="P484" s="6"/>
      <c r="Q484" s="217"/>
      <c r="R484" s="6"/>
      <c r="S484" s="187"/>
      <c r="T484" s="187"/>
      <c r="U484" s="187"/>
      <c r="V484" s="187"/>
      <c r="W484" s="1"/>
      <c r="X484" s="1"/>
      <c r="Y484" s="1"/>
      <c r="Z484" s="1"/>
      <c r="AB484" s="6"/>
      <c r="AC484" s="187"/>
      <c r="AD484" s="6"/>
      <c r="AE484" s="187"/>
      <c r="AF484" s="187"/>
      <c r="AG484" s="187"/>
      <c r="AH484" s="187"/>
      <c r="AI484" s="1"/>
      <c r="AJ484" s="1"/>
      <c r="AK484" s="1"/>
      <c r="AL484" s="1"/>
      <c r="AN484" s="6"/>
      <c r="AO484" s="6"/>
    </row>
    <row r="485" spans="4:41" x14ac:dyDescent="0.35">
      <c r="D485" s="1"/>
      <c r="J485" s="1"/>
      <c r="K485" s="1"/>
      <c r="L485" s="1"/>
      <c r="M485" s="1"/>
      <c r="N485" s="110"/>
      <c r="O485" s="1"/>
      <c r="P485" s="6"/>
      <c r="Q485" s="217"/>
      <c r="R485" s="6"/>
      <c r="S485" s="187"/>
      <c r="T485" s="187"/>
      <c r="U485" s="187"/>
      <c r="V485" s="187"/>
      <c r="W485" s="1"/>
      <c r="X485" s="1"/>
      <c r="Y485" s="1"/>
      <c r="Z485" s="1"/>
      <c r="AB485" s="6"/>
      <c r="AC485" s="187"/>
      <c r="AD485" s="6"/>
      <c r="AE485" s="187"/>
      <c r="AF485" s="187"/>
      <c r="AG485" s="187"/>
      <c r="AH485" s="187"/>
      <c r="AI485" s="1"/>
      <c r="AJ485" s="1"/>
      <c r="AK485" s="1"/>
      <c r="AL485" s="1"/>
      <c r="AN485" s="6"/>
      <c r="AO485" s="6"/>
    </row>
    <row r="486" spans="4:41" x14ac:dyDescent="0.35">
      <c r="D486" s="1"/>
      <c r="J486" s="1"/>
      <c r="K486" s="1"/>
      <c r="L486" s="1"/>
      <c r="M486" s="1"/>
      <c r="N486" s="110"/>
      <c r="O486" s="1"/>
      <c r="P486" s="6"/>
      <c r="Q486" s="217"/>
      <c r="R486" s="6"/>
      <c r="S486" s="187"/>
      <c r="T486" s="187"/>
      <c r="U486" s="187"/>
      <c r="V486" s="187"/>
      <c r="W486" s="1"/>
      <c r="X486" s="1"/>
      <c r="Y486" s="1"/>
      <c r="Z486" s="1"/>
      <c r="AB486" s="6"/>
      <c r="AC486" s="187"/>
      <c r="AD486" s="6"/>
      <c r="AE486" s="187"/>
      <c r="AF486" s="187"/>
      <c r="AG486" s="187"/>
      <c r="AH486" s="187"/>
      <c r="AI486" s="1"/>
      <c r="AJ486" s="1"/>
      <c r="AK486" s="1"/>
      <c r="AL486" s="1"/>
      <c r="AN486" s="6"/>
      <c r="AO486" s="6"/>
    </row>
    <row r="487" spans="4:41" x14ac:dyDescent="0.35">
      <c r="D487" s="1"/>
      <c r="J487" s="1"/>
      <c r="K487" s="1"/>
      <c r="L487" s="1"/>
      <c r="M487" s="1"/>
      <c r="N487" s="110"/>
      <c r="O487" s="1"/>
      <c r="P487" s="6"/>
      <c r="Q487" s="217"/>
      <c r="R487" s="6"/>
      <c r="S487" s="187"/>
      <c r="T487" s="187"/>
      <c r="U487" s="187"/>
      <c r="V487" s="187"/>
      <c r="W487" s="1"/>
      <c r="X487" s="1"/>
      <c r="Y487" s="1"/>
      <c r="Z487" s="1"/>
      <c r="AB487" s="6"/>
      <c r="AC487" s="187"/>
      <c r="AD487" s="6"/>
      <c r="AE487" s="187"/>
      <c r="AF487" s="187"/>
      <c r="AG487" s="187"/>
      <c r="AH487" s="187"/>
      <c r="AI487" s="1"/>
      <c r="AJ487" s="1"/>
      <c r="AK487" s="1"/>
      <c r="AL487" s="1"/>
      <c r="AN487" s="6"/>
      <c r="AO487" s="6"/>
    </row>
    <row r="488" spans="4:41" x14ac:dyDescent="0.35">
      <c r="D488" s="1"/>
      <c r="J488" s="1"/>
      <c r="K488" s="1"/>
      <c r="L488" s="1"/>
      <c r="M488" s="1"/>
      <c r="N488" s="110"/>
      <c r="O488" s="1"/>
      <c r="P488" s="6"/>
      <c r="Q488" s="217"/>
      <c r="R488" s="6"/>
      <c r="S488" s="187"/>
      <c r="T488" s="187"/>
      <c r="U488" s="187"/>
      <c r="V488" s="187"/>
      <c r="W488" s="1"/>
      <c r="X488" s="1"/>
      <c r="Y488" s="1"/>
      <c r="Z488" s="1"/>
      <c r="AB488" s="6"/>
      <c r="AC488" s="187"/>
      <c r="AD488" s="6"/>
      <c r="AE488" s="187"/>
      <c r="AF488" s="187"/>
      <c r="AG488" s="187"/>
      <c r="AH488" s="187"/>
      <c r="AI488" s="1"/>
      <c r="AJ488" s="1"/>
      <c r="AK488" s="1"/>
      <c r="AL488" s="1"/>
      <c r="AN488" s="6"/>
      <c r="AO488" s="6"/>
    </row>
    <row r="489" spans="4:41" x14ac:dyDescent="0.35">
      <c r="D489" s="1"/>
      <c r="J489" s="1"/>
      <c r="K489" s="1"/>
      <c r="L489" s="1"/>
      <c r="M489" s="1"/>
      <c r="N489" s="110"/>
      <c r="O489" s="1"/>
      <c r="P489" s="6"/>
      <c r="Q489" s="217"/>
      <c r="R489" s="6"/>
      <c r="S489" s="187"/>
      <c r="T489" s="187"/>
      <c r="U489" s="187"/>
      <c r="V489" s="187"/>
      <c r="W489" s="1"/>
      <c r="X489" s="1"/>
      <c r="Y489" s="1"/>
      <c r="Z489" s="1"/>
      <c r="AB489" s="6"/>
      <c r="AC489" s="187"/>
      <c r="AD489" s="6"/>
      <c r="AE489" s="187"/>
      <c r="AF489" s="187"/>
      <c r="AG489" s="187"/>
      <c r="AH489" s="187"/>
      <c r="AI489" s="1"/>
      <c r="AJ489" s="1"/>
      <c r="AK489" s="1"/>
      <c r="AL489" s="1"/>
      <c r="AN489" s="6"/>
      <c r="AO489" s="6"/>
    </row>
    <row r="490" spans="4:41" x14ac:dyDescent="0.35">
      <c r="D490" s="1"/>
      <c r="J490" s="1"/>
      <c r="K490" s="1"/>
      <c r="L490" s="1"/>
      <c r="M490" s="1"/>
      <c r="N490" s="110"/>
      <c r="O490" s="1"/>
      <c r="P490" s="6"/>
      <c r="Q490" s="217"/>
      <c r="R490" s="6"/>
      <c r="S490" s="187"/>
      <c r="T490" s="187"/>
      <c r="U490" s="187"/>
      <c r="V490" s="187"/>
      <c r="W490" s="1"/>
      <c r="X490" s="1"/>
      <c r="Y490" s="1"/>
      <c r="Z490" s="1"/>
      <c r="AB490" s="6"/>
      <c r="AC490" s="187"/>
      <c r="AD490" s="6"/>
      <c r="AE490" s="187"/>
      <c r="AF490" s="187"/>
      <c r="AG490" s="187"/>
      <c r="AH490" s="187"/>
      <c r="AI490" s="1"/>
      <c r="AJ490" s="1"/>
      <c r="AK490" s="1"/>
      <c r="AL490" s="1"/>
      <c r="AN490" s="6"/>
      <c r="AO490" s="6"/>
    </row>
    <row r="491" spans="4:41" x14ac:dyDescent="0.35">
      <c r="D491" s="1"/>
      <c r="J491" s="1"/>
      <c r="K491" s="1"/>
      <c r="L491" s="1"/>
      <c r="M491" s="1"/>
      <c r="N491" s="110"/>
      <c r="O491" s="1"/>
      <c r="P491" s="6"/>
      <c r="Q491" s="217"/>
      <c r="R491" s="6"/>
      <c r="S491" s="187"/>
      <c r="T491" s="187"/>
      <c r="U491" s="187"/>
      <c r="V491" s="187"/>
      <c r="W491" s="1"/>
      <c r="X491" s="1"/>
      <c r="Y491" s="1"/>
      <c r="Z491" s="1"/>
      <c r="AB491" s="6"/>
      <c r="AC491" s="187"/>
      <c r="AD491" s="6"/>
      <c r="AE491" s="187"/>
      <c r="AF491" s="187"/>
      <c r="AG491" s="187"/>
      <c r="AH491" s="187"/>
      <c r="AI491" s="1"/>
      <c r="AJ491" s="1"/>
      <c r="AK491" s="1"/>
      <c r="AL491" s="1"/>
      <c r="AN491" s="6"/>
      <c r="AO491" s="6"/>
    </row>
    <row r="492" spans="4:41" x14ac:dyDescent="0.35">
      <c r="D492" s="1"/>
      <c r="J492" s="1"/>
      <c r="K492" s="1"/>
      <c r="L492" s="1"/>
      <c r="M492" s="1"/>
      <c r="N492" s="110"/>
      <c r="O492" s="1"/>
      <c r="P492" s="6"/>
      <c r="Q492" s="217"/>
      <c r="R492" s="6"/>
      <c r="S492" s="187"/>
      <c r="T492" s="187"/>
      <c r="U492" s="187"/>
      <c r="V492" s="187"/>
      <c r="W492" s="1"/>
      <c r="X492" s="1"/>
      <c r="Y492" s="1"/>
      <c r="Z492" s="1"/>
      <c r="AB492" s="6"/>
      <c r="AC492" s="187"/>
      <c r="AD492" s="6"/>
      <c r="AE492" s="187"/>
      <c r="AF492" s="187"/>
      <c r="AG492" s="187"/>
      <c r="AH492" s="187"/>
      <c r="AI492" s="1"/>
      <c r="AJ492" s="1"/>
      <c r="AK492" s="1"/>
      <c r="AL492" s="1"/>
      <c r="AN492" s="6"/>
      <c r="AO492" s="6"/>
    </row>
    <row r="493" spans="4:41" x14ac:dyDescent="0.35">
      <c r="D493" s="1"/>
      <c r="J493" s="1"/>
      <c r="K493" s="1"/>
      <c r="L493" s="1"/>
      <c r="M493" s="1"/>
      <c r="N493" s="110"/>
      <c r="O493" s="1"/>
      <c r="P493" s="6"/>
      <c r="Q493" s="217"/>
      <c r="R493" s="6"/>
      <c r="S493" s="187"/>
      <c r="T493" s="187"/>
      <c r="U493" s="187"/>
      <c r="V493" s="187"/>
      <c r="W493" s="1"/>
      <c r="X493" s="1"/>
      <c r="Y493" s="1"/>
      <c r="Z493" s="1"/>
      <c r="AB493" s="6"/>
      <c r="AC493" s="187"/>
      <c r="AD493" s="6"/>
      <c r="AE493" s="187"/>
      <c r="AF493" s="187"/>
      <c r="AG493" s="187"/>
      <c r="AH493" s="187"/>
      <c r="AI493" s="1"/>
      <c r="AJ493" s="1"/>
      <c r="AK493" s="1"/>
      <c r="AL493" s="1"/>
      <c r="AN493" s="6"/>
      <c r="AO493" s="6"/>
    </row>
    <row r="494" spans="4:41" x14ac:dyDescent="0.35">
      <c r="D494" s="1"/>
      <c r="J494" s="1"/>
      <c r="K494" s="1"/>
      <c r="L494" s="1"/>
      <c r="M494" s="1"/>
      <c r="N494" s="110"/>
      <c r="O494" s="1"/>
      <c r="P494" s="6"/>
      <c r="Q494" s="217"/>
      <c r="R494" s="6"/>
      <c r="S494" s="187"/>
      <c r="T494" s="187"/>
      <c r="U494" s="187"/>
      <c r="V494" s="187"/>
      <c r="W494" s="1"/>
      <c r="X494" s="1"/>
      <c r="Y494" s="1"/>
      <c r="Z494" s="1"/>
      <c r="AB494" s="6"/>
      <c r="AC494" s="187"/>
      <c r="AD494" s="6"/>
      <c r="AE494" s="187"/>
      <c r="AF494" s="187"/>
      <c r="AG494" s="187"/>
      <c r="AH494" s="187"/>
      <c r="AI494" s="1"/>
      <c r="AJ494" s="1"/>
      <c r="AK494" s="1"/>
      <c r="AL494" s="1"/>
      <c r="AN494" s="6"/>
      <c r="AO494" s="6"/>
    </row>
    <row r="495" spans="4:41" x14ac:dyDescent="0.35">
      <c r="D495" s="1"/>
      <c r="J495" s="1"/>
      <c r="K495" s="1"/>
      <c r="L495" s="1"/>
      <c r="M495" s="1"/>
      <c r="N495" s="110"/>
      <c r="O495" s="1"/>
      <c r="P495" s="6"/>
      <c r="Q495" s="217"/>
      <c r="R495" s="6"/>
      <c r="S495" s="187"/>
      <c r="T495" s="187"/>
      <c r="U495" s="187"/>
      <c r="V495" s="187"/>
      <c r="W495" s="1"/>
      <c r="X495" s="1"/>
      <c r="Y495" s="1"/>
      <c r="Z495" s="1"/>
      <c r="AB495" s="6"/>
      <c r="AC495" s="187"/>
      <c r="AD495" s="6"/>
      <c r="AE495" s="187"/>
      <c r="AF495" s="187"/>
      <c r="AG495" s="187"/>
      <c r="AH495" s="187"/>
      <c r="AI495" s="1"/>
      <c r="AJ495" s="1"/>
      <c r="AK495" s="1"/>
      <c r="AL495" s="1"/>
      <c r="AN495" s="6"/>
      <c r="AO495" s="6"/>
    </row>
    <row r="496" spans="4:41" x14ac:dyDescent="0.35">
      <c r="D496" s="1"/>
      <c r="J496" s="1"/>
      <c r="K496" s="1"/>
      <c r="L496" s="1"/>
      <c r="M496" s="1"/>
      <c r="N496" s="110"/>
      <c r="O496" s="1"/>
      <c r="P496" s="6"/>
      <c r="Q496" s="217"/>
      <c r="R496" s="6"/>
      <c r="S496" s="187"/>
      <c r="T496" s="187"/>
      <c r="U496" s="187"/>
      <c r="V496" s="187"/>
      <c r="W496" s="1"/>
      <c r="X496" s="1"/>
      <c r="Y496" s="1"/>
      <c r="Z496" s="1"/>
      <c r="AB496" s="6"/>
      <c r="AC496" s="187"/>
      <c r="AD496" s="6"/>
      <c r="AE496" s="187"/>
      <c r="AF496" s="187"/>
      <c r="AG496" s="187"/>
      <c r="AH496" s="187"/>
      <c r="AI496" s="1"/>
      <c r="AJ496" s="1"/>
      <c r="AK496" s="1"/>
      <c r="AL496" s="1"/>
      <c r="AN496" s="6"/>
      <c r="AO496" s="6"/>
    </row>
    <row r="497" spans="4:41" x14ac:dyDescent="0.35">
      <c r="D497" s="1"/>
      <c r="J497" s="1"/>
      <c r="K497" s="1"/>
      <c r="L497" s="1"/>
      <c r="M497" s="1"/>
      <c r="N497" s="110"/>
      <c r="O497" s="1"/>
      <c r="P497" s="6"/>
      <c r="Q497" s="217"/>
      <c r="R497" s="6"/>
      <c r="S497" s="187"/>
      <c r="T497" s="187"/>
      <c r="U497" s="187"/>
      <c r="V497" s="187"/>
      <c r="W497" s="1"/>
      <c r="X497" s="1"/>
      <c r="Y497" s="1"/>
      <c r="Z497" s="1"/>
      <c r="AB497" s="6"/>
      <c r="AC497" s="187"/>
      <c r="AD497" s="6"/>
      <c r="AE497" s="187"/>
      <c r="AF497" s="187"/>
      <c r="AG497" s="187"/>
      <c r="AH497" s="187"/>
      <c r="AI497" s="1"/>
      <c r="AJ497" s="1"/>
      <c r="AK497" s="1"/>
      <c r="AL497" s="1"/>
      <c r="AN497" s="6"/>
      <c r="AO497" s="6"/>
    </row>
    <row r="498" spans="4:41" x14ac:dyDescent="0.35">
      <c r="D498" s="1"/>
      <c r="J498" s="1"/>
      <c r="K498" s="1"/>
      <c r="L498" s="1"/>
      <c r="M498" s="1"/>
      <c r="N498" s="110"/>
      <c r="O498" s="1"/>
      <c r="P498" s="6"/>
      <c r="Q498" s="217"/>
      <c r="R498" s="6"/>
      <c r="S498" s="187"/>
      <c r="T498" s="187"/>
      <c r="U498" s="187"/>
      <c r="V498" s="187"/>
      <c r="W498" s="1"/>
      <c r="X498" s="1"/>
      <c r="Y498" s="1"/>
      <c r="Z498" s="1"/>
      <c r="AB498" s="6"/>
      <c r="AC498" s="187"/>
      <c r="AD498" s="6"/>
      <c r="AE498" s="187"/>
      <c r="AF498" s="187"/>
      <c r="AG498" s="187"/>
      <c r="AH498" s="187"/>
      <c r="AI498" s="1"/>
      <c r="AJ498" s="1"/>
      <c r="AK498" s="1"/>
      <c r="AL498" s="1"/>
      <c r="AN498" s="6"/>
      <c r="AO498" s="6"/>
    </row>
    <row r="499" spans="4:41" x14ac:dyDescent="0.35">
      <c r="D499" s="1"/>
      <c r="J499" s="1"/>
      <c r="K499" s="1"/>
      <c r="L499" s="1"/>
      <c r="M499" s="1"/>
      <c r="N499" s="110"/>
      <c r="O499" s="1"/>
      <c r="P499" s="6"/>
      <c r="Q499" s="217"/>
      <c r="R499" s="6"/>
      <c r="S499" s="187"/>
      <c r="T499" s="187"/>
      <c r="U499" s="187"/>
      <c r="V499" s="187"/>
      <c r="W499" s="1"/>
      <c r="X499" s="1"/>
      <c r="Y499" s="1"/>
      <c r="Z499" s="1"/>
      <c r="AB499" s="6"/>
      <c r="AC499" s="187"/>
      <c r="AD499" s="6"/>
      <c r="AE499" s="187"/>
      <c r="AF499" s="187"/>
      <c r="AG499" s="187"/>
      <c r="AH499" s="187"/>
      <c r="AI499" s="1"/>
      <c r="AJ499" s="1"/>
      <c r="AK499" s="1"/>
      <c r="AL499" s="1"/>
      <c r="AN499" s="6"/>
      <c r="AO499" s="6"/>
    </row>
    <row r="500" spans="4:41" x14ac:dyDescent="0.35">
      <c r="D500" s="1"/>
      <c r="J500" s="1"/>
      <c r="K500" s="1"/>
      <c r="L500" s="1"/>
      <c r="M500" s="1"/>
      <c r="N500" s="110"/>
      <c r="O500" s="1"/>
      <c r="P500" s="6"/>
      <c r="Q500" s="217"/>
      <c r="R500" s="6"/>
      <c r="S500" s="187"/>
      <c r="T500" s="187"/>
      <c r="U500" s="187"/>
      <c r="V500" s="187"/>
      <c r="W500" s="1"/>
      <c r="X500" s="1"/>
      <c r="Y500" s="1"/>
      <c r="Z500" s="1"/>
      <c r="AB500" s="6"/>
      <c r="AC500" s="187"/>
      <c r="AD500" s="6"/>
      <c r="AE500" s="187"/>
      <c r="AF500" s="187"/>
      <c r="AG500" s="187"/>
      <c r="AH500" s="187"/>
      <c r="AI500" s="1"/>
      <c r="AJ500" s="1"/>
      <c r="AK500" s="1"/>
      <c r="AL500" s="1"/>
      <c r="AN500" s="6"/>
      <c r="AO500" s="6"/>
    </row>
    <row r="501" spans="4:41" x14ac:dyDescent="0.35">
      <c r="D501" s="1"/>
      <c r="J501" s="1"/>
      <c r="K501" s="1"/>
      <c r="L501" s="1"/>
      <c r="M501" s="1"/>
      <c r="N501" s="110"/>
      <c r="O501" s="1"/>
      <c r="P501" s="6"/>
      <c r="Q501" s="217"/>
      <c r="R501" s="6"/>
      <c r="S501" s="187"/>
      <c r="T501" s="187"/>
      <c r="U501" s="187"/>
      <c r="V501" s="187"/>
      <c r="W501" s="1"/>
      <c r="X501" s="1"/>
      <c r="Y501" s="1"/>
      <c r="Z501" s="1"/>
      <c r="AB501" s="6"/>
      <c r="AC501" s="187"/>
      <c r="AD501" s="6"/>
      <c r="AE501" s="187"/>
      <c r="AF501" s="187"/>
      <c r="AG501" s="187"/>
      <c r="AH501" s="187"/>
      <c r="AI501" s="1"/>
      <c r="AJ501" s="1"/>
      <c r="AK501" s="1"/>
      <c r="AL501" s="1"/>
      <c r="AN501" s="6"/>
      <c r="AO501" s="6"/>
    </row>
    <row r="502" spans="4:41" x14ac:dyDescent="0.35">
      <c r="D502" s="1"/>
      <c r="J502" s="1"/>
      <c r="K502" s="1"/>
      <c r="L502" s="1"/>
      <c r="M502" s="1"/>
      <c r="N502" s="110"/>
      <c r="O502" s="1"/>
      <c r="P502" s="6"/>
      <c r="Q502" s="217"/>
      <c r="R502" s="6"/>
      <c r="S502" s="187"/>
      <c r="T502" s="187"/>
      <c r="U502" s="187"/>
      <c r="V502" s="187"/>
      <c r="W502" s="1"/>
      <c r="X502" s="1"/>
      <c r="Y502" s="1"/>
      <c r="Z502" s="1"/>
      <c r="AB502" s="6"/>
      <c r="AC502" s="187"/>
      <c r="AD502" s="6"/>
      <c r="AE502" s="187"/>
      <c r="AF502" s="187"/>
      <c r="AG502" s="187"/>
      <c r="AH502" s="187"/>
      <c r="AI502" s="1"/>
      <c r="AJ502" s="1"/>
      <c r="AK502" s="1"/>
      <c r="AL502" s="1"/>
      <c r="AN502" s="6"/>
      <c r="AO502" s="6"/>
    </row>
    <row r="503" spans="4:41" x14ac:dyDescent="0.35">
      <c r="D503" s="1"/>
      <c r="J503" s="1"/>
      <c r="K503" s="1"/>
      <c r="L503" s="1"/>
      <c r="M503" s="1"/>
      <c r="N503" s="110"/>
      <c r="O503" s="1"/>
      <c r="P503" s="6"/>
      <c r="Q503" s="217"/>
      <c r="R503" s="6"/>
      <c r="S503" s="187"/>
      <c r="T503" s="187"/>
      <c r="U503" s="187"/>
      <c r="V503" s="187"/>
      <c r="W503" s="1"/>
      <c r="X503" s="1"/>
      <c r="Y503" s="1"/>
      <c r="Z503" s="1"/>
      <c r="AB503" s="6"/>
      <c r="AC503" s="187"/>
      <c r="AD503" s="6"/>
      <c r="AE503" s="187"/>
      <c r="AF503" s="187"/>
      <c r="AG503" s="187"/>
      <c r="AH503" s="187"/>
      <c r="AI503" s="1"/>
      <c r="AJ503" s="1"/>
      <c r="AK503" s="1"/>
      <c r="AL503" s="1"/>
      <c r="AN503" s="6"/>
      <c r="AO503" s="6"/>
    </row>
    <row r="504" spans="4:41" x14ac:dyDescent="0.35">
      <c r="D504" s="1"/>
      <c r="J504" s="1"/>
      <c r="K504" s="1"/>
      <c r="L504" s="1"/>
      <c r="M504" s="1"/>
      <c r="N504" s="110"/>
      <c r="O504" s="1"/>
      <c r="P504" s="6"/>
      <c r="Q504" s="217"/>
      <c r="R504" s="6"/>
      <c r="S504" s="187"/>
      <c r="T504" s="187"/>
      <c r="U504" s="187"/>
      <c r="V504" s="187"/>
      <c r="W504" s="1"/>
      <c r="X504" s="1"/>
      <c r="Y504" s="1"/>
      <c r="Z504" s="1"/>
      <c r="AB504" s="6"/>
      <c r="AC504" s="187"/>
      <c r="AD504" s="6"/>
      <c r="AE504" s="187"/>
      <c r="AF504" s="187"/>
      <c r="AG504" s="187"/>
      <c r="AH504" s="187"/>
      <c r="AI504" s="1"/>
      <c r="AJ504" s="1"/>
      <c r="AK504" s="1"/>
      <c r="AL504" s="1"/>
      <c r="AN504" s="6"/>
      <c r="AO504" s="6"/>
    </row>
    <row r="505" spans="4:41" x14ac:dyDescent="0.35">
      <c r="D505" s="1"/>
      <c r="J505" s="1"/>
      <c r="K505" s="1"/>
      <c r="L505" s="1"/>
      <c r="M505" s="1"/>
      <c r="N505" s="110"/>
      <c r="O505" s="1"/>
      <c r="P505" s="6"/>
      <c r="Q505" s="217"/>
      <c r="R505" s="6"/>
      <c r="S505" s="187"/>
      <c r="T505" s="187"/>
      <c r="U505" s="187"/>
      <c r="V505" s="187"/>
      <c r="W505" s="1"/>
      <c r="X505" s="1"/>
      <c r="Y505" s="1"/>
      <c r="Z505" s="1"/>
      <c r="AB505" s="6"/>
      <c r="AC505" s="187"/>
      <c r="AD505" s="6"/>
      <c r="AE505" s="187"/>
      <c r="AF505" s="187"/>
      <c r="AG505" s="187"/>
      <c r="AH505" s="187"/>
      <c r="AI505" s="1"/>
      <c r="AJ505" s="1"/>
      <c r="AK505" s="1"/>
      <c r="AL505" s="1"/>
      <c r="AN505" s="6"/>
      <c r="AO505" s="6"/>
    </row>
    <row r="506" spans="4:41" x14ac:dyDescent="0.35">
      <c r="D506" s="1"/>
      <c r="J506" s="1"/>
      <c r="K506" s="1"/>
      <c r="L506" s="1"/>
      <c r="M506" s="1"/>
      <c r="N506" s="110"/>
      <c r="O506" s="1"/>
      <c r="P506" s="6"/>
      <c r="Q506" s="217"/>
      <c r="R506" s="6"/>
      <c r="S506" s="187"/>
      <c r="T506" s="187"/>
      <c r="U506" s="187"/>
      <c r="V506" s="187"/>
      <c r="W506" s="1"/>
      <c r="X506" s="1"/>
      <c r="Y506" s="1"/>
      <c r="Z506" s="1"/>
      <c r="AB506" s="6"/>
      <c r="AC506" s="187"/>
      <c r="AD506" s="6"/>
      <c r="AE506" s="187"/>
      <c r="AF506" s="187"/>
      <c r="AG506" s="187"/>
      <c r="AH506" s="187"/>
      <c r="AI506" s="1"/>
      <c r="AJ506" s="1"/>
      <c r="AK506" s="1"/>
      <c r="AL506" s="1"/>
      <c r="AN506" s="6"/>
      <c r="AO506" s="6"/>
    </row>
    <row r="507" spans="4:41" x14ac:dyDescent="0.35">
      <c r="D507" s="1"/>
      <c r="J507" s="1"/>
      <c r="K507" s="1"/>
      <c r="L507" s="1"/>
      <c r="M507" s="1"/>
      <c r="N507" s="110"/>
      <c r="O507" s="1"/>
      <c r="P507" s="6"/>
      <c r="Q507" s="217"/>
      <c r="R507" s="6"/>
      <c r="S507" s="187"/>
      <c r="T507" s="187"/>
      <c r="U507" s="187"/>
      <c r="V507" s="187"/>
      <c r="W507" s="1"/>
      <c r="X507" s="1"/>
      <c r="Y507" s="1"/>
      <c r="Z507" s="1"/>
      <c r="AB507" s="6"/>
      <c r="AC507" s="187"/>
      <c r="AD507" s="6"/>
      <c r="AE507" s="187"/>
      <c r="AF507" s="187"/>
      <c r="AG507" s="187"/>
      <c r="AH507" s="187"/>
      <c r="AI507" s="1"/>
      <c r="AJ507" s="1"/>
      <c r="AK507" s="1"/>
      <c r="AL507" s="1"/>
      <c r="AN507" s="6"/>
      <c r="AO507" s="6"/>
    </row>
    <row r="508" spans="4:41" x14ac:dyDescent="0.35">
      <c r="D508" s="1"/>
      <c r="J508" s="1"/>
      <c r="K508" s="1"/>
      <c r="L508" s="1"/>
      <c r="M508" s="1"/>
      <c r="N508" s="110"/>
      <c r="O508" s="1"/>
      <c r="P508" s="6"/>
      <c r="Q508" s="217"/>
      <c r="R508" s="6"/>
      <c r="S508" s="187"/>
      <c r="T508" s="187"/>
      <c r="U508" s="187"/>
      <c r="V508" s="187"/>
      <c r="W508" s="1"/>
      <c r="X508" s="1"/>
      <c r="Y508" s="1"/>
      <c r="Z508" s="1"/>
      <c r="AB508" s="6"/>
      <c r="AC508" s="187"/>
      <c r="AD508" s="6"/>
      <c r="AE508" s="187"/>
      <c r="AF508" s="187"/>
      <c r="AG508" s="187"/>
      <c r="AH508" s="187"/>
      <c r="AI508" s="1"/>
      <c r="AJ508" s="1"/>
      <c r="AK508" s="1"/>
      <c r="AL508" s="1"/>
      <c r="AN508" s="6"/>
      <c r="AO508" s="6"/>
    </row>
    <row r="509" spans="4:41" x14ac:dyDescent="0.35">
      <c r="D509" s="1"/>
      <c r="J509" s="1"/>
      <c r="K509" s="1"/>
      <c r="L509" s="1"/>
      <c r="M509" s="1"/>
      <c r="N509" s="110"/>
      <c r="O509" s="1"/>
      <c r="P509" s="6"/>
      <c r="Q509" s="217"/>
      <c r="R509" s="6"/>
      <c r="S509" s="187"/>
      <c r="T509" s="187"/>
      <c r="U509" s="187"/>
      <c r="V509" s="187"/>
      <c r="W509" s="1"/>
      <c r="X509" s="1"/>
      <c r="Y509" s="1"/>
      <c r="Z509" s="1"/>
      <c r="AB509" s="6"/>
      <c r="AC509" s="187"/>
      <c r="AD509" s="6"/>
      <c r="AE509" s="187"/>
      <c r="AF509" s="187"/>
      <c r="AG509" s="187"/>
      <c r="AH509" s="187"/>
      <c r="AI509" s="1"/>
      <c r="AJ509" s="1"/>
      <c r="AK509" s="1"/>
      <c r="AL509" s="1"/>
      <c r="AN509" s="6"/>
      <c r="AO509" s="6"/>
    </row>
    <row r="510" spans="4:41" x14ac:dyDescent="0.35">
      <c r="D510" s="1"/>
      <c r="J510" s="1"/>
      <c r="K510" s="1"/>
      <c r="L510" s="1"/>
      <c r="M510" s="1"/>
      <c r="N510" s="110"/>
      <c r="O510" s="1"/>
      <c r="P510" s="6"/>
      <c r="Q510" s="217"/>
      <c r="R510" s="6"/>
      <c r="S510" s="187"/>
      <c r="T510" s="187"/>
      <c r="U510" s="187"/>
      <c r="V510" s="187"/>
      <c r="W510" s="1"/>
      <c r="X510" s="1"/>
      <c r="Y510" s="1"/>
      <c r="Z510" s="1"/>
      <c r="AB510" s="6"/>
      <c r="AC510" s="187"/>
      <c r="AD510" s="6"/>
      <c r="AE510" s="187"/>
      <c r="AF510" s="187"/>
      <c r="AG510" s="187"/>
      <c r="AH510" s="187"/>
      <c r="AI510" s="1"/>
      <c r="AJ510" s="1"/>
      <c r="AK510" s="1"/>
      <c r="AL510" s="1"/>
      <c r="AN510" s="6"/>
      <c r="AO510" s="6"/>
    </row>
    <row r="511" spans="4:41" x14ac:dyDescent="0.35">
      <c r="D511" s="1"/>
      <c r="J511" s="1"/>
      <c r="K511" s="1"/>
      <c r="L511" s="1"/>
      <c r="M511" s="1"/>
      <c r="N511" s="110"/>
      <c r="O511" s="1"/>
      <c r="P511" s="6"/>
      <c r="Q511" s="217"/>
      <c r="R511" s="6"/>
      <c r="S511" s="187"/>
      <c r="T511" s="187"/>
      <c r="U511" s="187"/>
      <c r="V511" s="187"/>
      <c r="W511" s="1"/>
      <c r="X511" s="1"/>
      <c r="Y511" s="1"/>
      <c r="Z511" s="1"/>
      <c r="AB511" s="6"/>
      <c r="AC511" s="187"/>
      <c r="AD511" s="6"/>
      <c r="AE511" s="187"/>
      <c r="AF511" s="187"/>
      <c r="AG511" s="187"/>
      <c r="AH511" s="187"/>
      <c r="AI511" s="1"/>
      <c r="AJ511" s="1"/>
      <c r="AK511" s="1"/>
      <c r="AL511" s="1"/>
      <c r="AN511" s="6"/>
      <c r="AO511" s="6"/>
    </row>
    <row r="512" spans="4:41" x14ac:dyDescent="0.35">
      <c r="D512" s="1"/>
      <c r="J512" s="1"/>
      <c r="K512" s="1"/>
      <c r="L512" s="1"/>
      <c r="M512" s="1"/>
      <c r="N512" s="110"/>
      <c r="O512" s="1"/>
      <c r="P512" s="6"/>
      <c r="Q512" s="217"/>
      <c r="R512" s="6"/>
      <c r="S512" s="187"/>
      <c r="T512" s="187"/>
      <c r="U512" s="187"/>
      <c r="V512" s="187"/>
      <c r="W512" s="1"/>
      <c r="X512" s="1"/>
      <c r="Y512" s="1"/>
      <c r="Z512" s="1"/>
      <c r="AB512" s="6"/>
      <c r="AC512" s="187"/>
      <c r="AD512" s="6"/>
      <c r="AE512" s="187"/>
      <c r="AF512" s="187"/>
      <c r="AG512" s="187"/>
      <c r="AH512" s="187"/>
      <c r="AI512" s="1"/>
      <c r="AJ512" s="1"/>
      <c r="AK512" s="1"/>
      <c r="AL512" s="1"/>
      <c r="AN512" s="6"/>
      <c r="AO512" s="6"/>
    </row>
    <row r="513" spans="4:41" x14ac:dyDescent="0.35">
      <c r="D513" s="1"/>
      <c r="J513" s="1"/>
      <c r="K513" s="1"/>
      <c r="L513" s="1"/>
      <c r="M513" s="1"/>
      <c r="N513" s="110"/>
      <c r="O513" s="1"/>
      <c r="P513" s="6"/>
      <c r="Q513" s="217"/>
      <c r="R513" s="6"/>
      <c r="S513" s="187"/>
      <c r="T513" s="187"/>
      <c r="U513" s="187"/>
      <c r="V513" s="187"/>
      <c r="W513" s="1"/>
      <c r="X513" s="1"/>
      <c r="Y513" s="1"/>
      <c r="Z513" s="1"/>
      <c r="AB513" s="6"/>
      <c r="AC513" s="187"/>
      <c r="AD513" s="6"/>
      <c r="AE513" s="187"/>
      <c r="AF513" s="187"/>
      <c r="AG513" s="187"/>
      <c r="AH513" s="187"/>
      <c r="AI513" s="1"/>
      <c r="AJ513" s="1"/>
      <c r="AK513" s="1"/>
      <c r="AL513" s="1"/>
      <c r="AN513" s="6"/>
      <c r="AO513" s="6"/>
    </row>
    <row r="514" spans="4:41" x14ac:dyDescent="0.35">
      <c r="D514" s="1"/>
      <c r="J514" s="1"/>
      <c r="K514" s="1"/>
      <c r="L514" s="1"/>
      <c r="M514" s="1"/>
      <c r="N514" s="110"/>
      <c r="O514" s="1"/>
      <c r="P514" s="6"/>
      <c r="Q514" s="217"/>
      <c r="R514" s="6"/>
      <c r="S514" s="187"/>
      <c r="T514" s="187"/>
      <c r="U514" s="187"/>
      <c r="V514" s="187"/>
      <c r="W514" s="1"/>
      <c r="X514" s="1"/>
      <c r="Y514" s="1"/>
      <c r="Z514" s="1"/>
      <c r="AB514" s="6"/>
      <c r="AC514" s="187"/>
      <c r="AD514" s="6"/>
      <c r="AE514" s="187"/>
      <c r="AF514" s="187"/>
      <c r="AG514" s="187"/>
      <c r="AH514" s="187"/>
      <c r="AI514" s="1"/>
      <c r="AJ514" s="1"/>
      <c r="AK514" s="1"/>
      <c r="AL514" s="1"/>
      <c r="AN514" s="6"/>
      <c r="AO514" s="6"/>
    </row>
    <row r="515" spans="4:41" x14ac:dyDescent="0.35">
      <c r="D515" s="1"/>
      <c r="J515" s="1"/>
      <c r="K515" s="1"/>
      <c r="L515" s="1"/>
      <c r="M515" s="1"/>
      <c r="N515" s="110"/>
      <c r="O515" s="1"/>
      <c r="P515" s="6"/>
      <c r="Q515" s="217"/>
      <c r="R515" s="6"/>
      <c r="S515" s="187"/>
      <c r="T515" s="187"/>
      <c r="U515" s="187"/>
      <c r="V515" s="187"/>
      <c r="W515" s="1"/>
      <c r="X515" s="1"/>
      <c r="Y515" s="1"/>
      <c r="Z515" s="1"/>
      <c r="AB515" s="6"/>
      <c r="AC515" s="187"/>
      <c r="AD515" s="6"/>
      <c r="AE515" s="187"/>
      <c r="AF515" s="187"/>
      <c r="AG515" s="187"/>
      <c r="AH515" s="187"/>
      <c r="AI515" s="1"/>
      <c r="AJ515" s="1"/>
      <c r="AK515" s="1"/>
      <c r="AL515" s="1"/>
      <c r="AN515" s="6"/>
      <c r="AO515" s="6"/>
    </row>
    <row r="516" spans="4:41" x14ac:dyDescent="0.35">
      <c r="D516" s="1"/>
      <c r="J516" s="1"/>
      <c r="K516" s="1"/>
      <c r="L516" s="1"/>
      <c r="M516" s="1"/>
      <c r="N516" s="110"/>
      <c r="O516" s="1"/>
      <c r="P516" s="6"/>
      <c r="Q516" s="217"/>
      <c r="R516" s="6"/>
      <c r="S516" s="187"/>
      <c r="T516" s="187"/>
      <c r="U516" s="187"/>
      <c r="V516" s="187"/>
      <c r="W516" s="1"/>
      <c r="X516" s="1"/>
      <c r="Y516" s="1"/>
      <c r="Z516" s="1"/>
      <c r="AB516" s="6"/>
      <c r="AC516" s="187"/>
      <c r="AD516" s="6"/>
      <c r="AE516" s="187"/>
      <c r="AF516" s="187"/>
      <c r="AG516" s="187"/>
      <c r="AH516" s="187"/>
      <c r="AI516" s="1"/>
      <c r="AJ516" s="1"/>
      <c r="AK516" s="1"/>
      <c r="AL516" s="1"/>
      <c r="AN516" s="6"/>
      <c r="AO516" s="6"/>
    </row>
    <row r="517" spans="4:41" x14ac:dyDescent="0.35">
      <c r="D517" s="1"/>
      <c r="J517" s="1"/>
      <c r="K517" s="1"/>
      <c r="L517" s="1"/>
      <c r="M517" s="1"/>
      <c r="N517" s="110"/>
      <c r="O517" s="1"/>
      <c r="P517" s="6"/>
      <c r="Q517" s="217"/>
      <c r="R517" s="6"/>
      <c r="S517" s="187"/>
      <c r="T517" s="187"/>
      <c r="U517" s="187"/>
      <c r="V517" s="187"/>
      <c r="W517" s="1"/>
      <c r="X517" s="1"/>
      <c r="Y517" s="1"/>
      <c r="Z517" s="1"/>
      <c r="AB517" s="6"/>
      <c r="AC517" s="187"/>
      <c r="AD517" s="6"/>
      <c r="AE517" s="187"/>
      <c r="AF517" s="187"/>
      <c r="AG517" s="187"/>
      <c r="AH517" s="187"/>
      <c r="AI517" s="1"/>
      <c r="AJ517" s="1"/>
      <c r="AK517" s="1"/>
      <c r="AL517" s="1"/>
      <c r="AN517" s="6"/>
      <c r="AO517" s="6"/>
    </row>
    <row r="518" spans="4:41" x14ac:dyDescent="0.35">
      <c r="D518" s="1"/>
      <c r="J518" s="1"/>
      <c r="K518" s="1"/>
      <c r="L518" s="1"/>
      <c r="M518" s="1"/>
      <c r="N518" s="110"/>
      <c r="O518" s="1"/>
      <c r="P518" s="6"/>
      <c r="Q518" s="217"/>
      <c r="R518" s="6"/>
      <c r="S518" s="187"/>
      <c r="T518" s="187"/>
      <c r="U518" s="187"/>
      <c r="V518" s="187"/>
      <c r="W518" s="1"/>
      <c r="X518" s="1"/>
      <c r="Y518" s="1"/>
      <c r="Z518" s="1"/>
      <c r="AB518" s="6"/>
      <c r="AC518" s="187"/>
      <c r="AD518" s="6"/>
      <c r="AE518" s="187"/>
      <c r="AF518" s="187"/>
      <c r="AG518" s="187"/>
      <c r="AH518" s="187"/>
      <c r="AI518" s="1"/>
      <c r="AJ518" s="1"/>
      <c r="AK518" s="1"/>
      <c r="AL518" s="1"/>
      <c r="AN518" s="6"/>
      <c r="AO518" s="6"/>
    </row>
    <row r="519" spans="4:41" x14ac:dyDescent="0.35">
      <c r="D519" s="1"/>
      <c r="J519" s="1"/>
      <c r="K519" s="1"/>
      <c r="L519" s="1"/>
      <c r="M519" s="1"/>
      <c r="N519" s="110"/>
      <c r="O519" s="1"/>
      <c r="P519" s="6"/>
      <c r="Q519" s="217"/>
      <c r="R519" s="6"/>
      <c r="S519" s="187"/>
      <c r="T519" s="187"/>
      <c r="U519" s="187"/>
      <c r="V519" s="187"/>
      <c r="W519" s="1"/>
      <c r="X519" s="1"/>
      <c r="Y519" s="1"/>
      <c r="Z519" s="1"/>
      <c r="AB519" s="6"/>
      <c r="AC519" s="187"/>
      <c r="AD519" s="6"/>
      <c r="AE519" s="187"/>
      <c r="AF519" s="187"/>
      <c r="AG519" s="187"/>
      <c r="AH519" s="187"/>
      <c r="AI519" s="1"/>
      <c r="AJ519" s="1"/>
      <c r="AK519" s="1"/>
      <c r="AL519" s="1"/>
      <c r="AN519" s="6"/>
      <c r="AO519" s="6"/>
    </row>
    <row r="520" spans="4:41" x14ac:dyDescent="0.35">
      <c r="D520" s="1"/>
      <c r="J520" s="1"/>
      <c r="K520" s="1"/>
      <c r="L520" s="1"/>
      <c r="M520" s="1"/>
      <c r="N520" s="110"/>
      <c r="O520" s="1"/>
      <c r="P520" s="6"/>
      <c r="Q520" s="217"/>
      <c r="R520" s="6"/>
      <c r="S520" s="187"/>
      <c r="T520" s="187"/>
      <c r="U520" s="187"/>
      <c r="V520" s="187"/>
      <c r="W520" s="1"/>
      <c r="X520" s="1"/>
      <c r="Y520" s="1"/>
      <c r="Z520" s="1"/>
      <c r="AB520" s="6"/>
      <c r="AC520" s="187"/>
      <c r="AD520" s="6"/>
      <c r="AE520" s="187"/>
      <c r="AF520" s="187"/>
      <c r="AG520" s="187"/>
      <c r="AH520" s="187"/>
      <c r="AI520" s="1"/>
      <c r="AJ520" s="1"/>
      <c r="AK520" s="1"/>
      <c r="AL520" s="1"/>
      <c r="AN520" s="6"/>
      <c r="AO520" s="6"/>
    </row>
    <row r="521" spans="4:41" x14ac:dyDescent="0.35">
      <c r="D521" s="1"/>
      <c r="J521" s="1"/>
      <c r="K521" s="1"/>
      <c r="L521" s="1"/>
      <c r="M521" s="1"/>
      <c r="N521" s="110"/>
      <c r="O521" s="1"/>
      <c r="P521" s="6"/>
      <c r="Q521" s="217"/>
      <c r="R521" s="6"/>
      <c r="S521" s="187"/>
      <c r="T521" s="187"/>
      <c r="U521" s="187"/>
      <c r="V521" s="187"/>
      <c r="W521" s="1"/>
      <c r="X521" s="1"/>
      <c r="Y521" s="1"/>
      <c r="Z521" s="1"/>
      <c r="AB521" s="6"/>
      <c r="AC521" s="187"/>
      <c r="AD521" s="6"/>
      <c r="AE521" s="187"/>
      <c r="AF521" s="187"/>
      <c r="AG521" s="187"/>
      <c r="AH521" s="187"/>
      <c r="AI521" s="1"/>
      <c r="AJ521" s="1"/>
      <c r="AK521" s="1"/>
      <c r="AL521" s="1"/>
      <c r="AN521" s="6"/>
      <c r="AO521" s="6"/>
    </row>
    <row r="522" spans="4:41" x14ac:dyDescent="0.35">
      <c r="D522" s="1"/>
      <c r="J522" s="1"/>
      <c r="K522" s="1"/>
      <c r="L522" s="1"/>
      <c r="M522" s="1"/>
      <c r="N522" s="110"/>
      <c r="O522" s="1"/>
      <c r="P522" s="6"/>
      <c r="Q522" s="217"/>
      <c r="R522" s="6"/>
      <c r="S522" s="187"/>
      <c r="T522" s="187"/>
      <c r="U522" s="187"/>
      <c r="V522" s="187"/>
      <c r="W522" s="1"/>
      <c r="X522" s="1"/>
      <c r="Y522" s="1"/>
      <c r="Z522" s="1"/>
      <c r="AB522" s="6"/>
      <c r="AC522" s="187"/>
      <c r="AD522" s="6"/>
      <c r="AE522" s="187"/>
      <c r="AF522" s="187"/>
      <c r="AG522" s="187"/>
      <c r="AH522" s="187"/>
      <c r="AI522" s="1"/>
      <c r="AJ522" s="1"/>
      <c r="AK522" s="1"/>
      <c r="AL522" s="1"/>
      <c r="AN522" s="6"/>
      <c r="AO522" s="6"/>
    </row>
    <row r="523" spans="4:41" x14ac:dyDescent="0.35">
      <c r="D523" s="1"/>
      <c r="J523" s="1"/>
      <c r="K523" s="1"/>
      <c r="L523" s="1"/>
      <c r="M523" s="1"/>
      <c r="N523" s="110"/>
      <c r="O523" s="1"/>
      <c r="P523" s="6"/>
      <c r="Q523" s="217"/>
      <c r="R523" s="6"/>
      <c r="S523" s="187"/>
      <c r="T523" s="187"/>
      <c r="U523" s="187"/>
      <c r="V523" s="187"/>
      <c r="W523" s="1"/>
      <c r="X523" s="1"/>
      <c r="Y523" s="1"/>
      <c r="Z523" s="1"/>
      <c r="AB523" s="6"/>
      <c r="AC523" s="187"/>
      <c r="AD523" s="6"/>
      <c r="AE523" s="187"/>
      <c r="AF523" s="187"/>
      <c r="AG523" s="187"/>
      <c r="AH523" s="187"/>
      <c r="AI523" s="1"/>
      <c r="AJ523" s="1"/>
      <c r="AK523" s="1"/>
      <c r="AL523" s="1"/>
      <c r="AN523" s="6"/>
      <c r="AO523" s="6"/>
    </row>
    <row r="524" spans="4:41" x14ac:dyDescent="0.35">
      <c r="D524" s="1"/>
      <c r="J524" s="1"/>
      <c r="K524" s="1"/>
      <c r="L524" s="1"/>
      <c r="M524" s="1"/>
      <c r="N524" s="110"/>
      <c r="O524" s="1"/>
      <c r="P524" s="6"/>
      <c r="Q524" s="217"/>
      <c r="R524" s="6"/>
      <c r="S524" s="187"/>
      <c r="T524" s="187"/>
      <c r="U524" s="187"/>
      <c r="V524" s="187"/>
      <c r="W524" s="1"/>
      <c r="X524" s="1"/>
      <c r="Y524" s="1"/>
      <c r="Z524" s="1"/>
      <c r="AB524" s="6"/>
      <c r="AC524" s="187"/>
      <c r="AD524" s="6"/>
      <c r="AE524" s="187"/>
      <c r="AF524" s="187"/>
      <c r="AG524" s="187"/>
      <c r="AH524" s="187"/>
      <c r="AI524" s="1"/>
      <c r="AJ524" s="1"/>
      <c r="AK524" s="1"/>
      <c r="AL524" s="1"/>
      <c r="AN524" s="6"/>
      <c r="AO524" s="6"/>
    </row>
    <row r="525" spans="4:41" x14ac:dyDescent="0.35">
      <c r="D525" s="1"/>
      <c r="J525" s="1"/>
      <c r="K525" s="1"/>
      <c r="L525" s="1"/>
      <c r="M525" s="1"/>
      <c r="N525" s="110"/>
      <c r="O525" s="1"/>
      <c r="P525" s="6"/>
      <c r="Q525" s="217"/>
      <c r="R525" s="6"/>
      <c r="S525" s="187"/>
      <c r="T525" s="187"/>
      <c r="U525" s="187"/>
      <c r="V525" s="187"/>
      <c r="W525" s="1"/>
      <c r="X525" s="1"/>
      <c r="Y525" s="1"/>
      <c r="Z525" s="1"/>
      <c r="AB525" s="6"/>
      <c r="AC525" s="187"/>
      <c r="AD525" s="6"/>
      <c r="AE525" s="187"/>
      <c r="AF525" s="187"/>
      <c r="AG525" s="187"/>
      <c r="AH525" s="187"/>
      <c r="AI525" s="1"/>
      <c r="AJ525" s="1"/>
      <c r="AK525" s="1"/>
      <c r="AL525" s="1"/>
      <c r="AN525" s="6"/>
      <c r="AO525" s="6"/>
    </row>
    <row r="526" spans="4:41" x14ac:dyDescent="0.35">
      <c r="D526" s="1"/>
      <c r="J526" s="1"/>
      <c r="K526" s="1"/>
      <c r="L526" s="1"/>
      <c r="M526" s="1"/>
      <c r="N526" s="110"/>
      <c r="O526" s="1"/>
      <c r="P526" s="6"/>
      <c r="Q526" s="217"/>
      <c r="R526" s="6"/>
      <c r="S526" s="187"/>
      <c r="T526" s="187"/>
      <c r="U526" s="187"/>
      <c r="V526" s="187"/>
      <c r="W526" s="1"/>
      <c r="X526" s="1"/>
      <c r="Y526" s="1"/>
      <c r="Z526" s="1"/>
      <c r="AB526" s="6"/>
      <c r="AC526" s="187"/>
      <c r="AD526" s="6"/>
      <c r="AE526" s="187"/>
      <c r="AF526" s="187"/>
      <c r="AG526" s="187"/>
      <c r="AH526" s="187"/>
      <c r="AI526" s="1"/>
      <c r="AJ526" s="1"/>
      <c r="AK526" s="1"/>
      <c r="AL526" s="1"/>
      <c r="AN526" s="6"/>
      <c r="AO526" s="6"/>
    </row>
    <row r="527" spans="4:41" x14ac:dyDescent="0.35">
      <c r="D527" s="1"/>
      <c r="J527" s="1"/>
      <c r="K527" s="1"/>
      <c r="L527" s="1"/>
      <c r="M527" s="1"/>
      <c r="N527" s="110"/>
      <c r="O527" s="1"/>
      <c r="P527" s="6"/>
      <c r="Q527" s="217"/>
      <c r="R527" s="6"/>
      <c r="S527" s="187"/>
      <c r="T527" s="187"/>
      <c r="U527" s="187"/>
      <c r="V527" s="187"/>
      <c r="W527" s="1"/>
      <c r="X527" s="1"/>
      <c r="Y527" s="1"/>
      <c r="Z527" s="1"/>
      <c r="AB527" s="6"/>
      <c r="AC527" s="187"/>
      <c r="AD527" s="6"/>
      <c r="AE527" s="187"/>
      <c r="AF527" s="187"/>
      <c r="AG527" s="187"/>
      <c r="AH527" s="187"/>
      <c r="AI527" s="1"/>
      <c r="AJ527" s="1"/>
      <c r="AK527" s="1"/>
      <c r="AL527" s="1"/>
      <c r="AN527" s="6"/>
      <c r="AO527" s="6"/>
    </row>
    <row r="528" spans="4:41" x14ac:dyDescent="0.35">
      <c r="D528" s="1"/>
      <c r="J528" s="1"/>
      <c r="K528" s="1"/>
      <c r="L528" s="1"/>
      <c r="M528" s="1"/>
      <c r="N528" s="110"/>
      <c r="O528" s="1"/>
      <c r="P528" s="6"/>
      <c r="Q528" s="217"/>
      <c r="R528" s="6"/>
      <c r="S528" s="187"/>
      <c r="T528" s="187"/>
      <c r="U528" s="187"/>
      <c r="V528" s="187"/>
      <c r="W528" s="1"/>
      <c r="X528" s="1"/>
      <c r="Y528" s="1"/>
      <c r="Z528" s="1"/>
      <c r="AB528" s="6"/>
      <c r="AC528" s="187"/>
      <c r="AD528" s="6"/>
      <c r="AE528" s="187"/>
      <c r="AF528" s="187"/>
      <c r="AG528" s="187"/>
      <c r="AH528" s="187"/>
      <c r="AI528" s="1"/>
      <c r="AJ528" s="1"/>
      <c r="AK528" s="1"/>
      <c r="AL528" s="1"/>
      <c r="AN528" s="6"/>
      <c r="AO528" s="6"/>
    </row>
    <row r="529" spans="4:41" x14ac:dyDescent="0.35">
      <c r="D529" s="1"/>
      <c r="J529" s="1"/>
      <c r="K529" s="1"/>
      <c r="L529" s="1"/>
      <c r="M529" s="1"/>
      <c r="N529" s="110"/>
      <c r="O529" s="1"/>
      <c r="P529" s="6"/>
      <c r="Q529" s="217"/>
      <c r="R529" s="6"/>
      <c r="S529" s="187"/>
      <c r="T529" s="187"/>
      <c r="U529" s="187"/>
      <c r="V529" s="187"/>
      <c r="W529" s="1"/>
      <c r="X529" s="1"/>
      <c r="Y529" s="1"/>
      <c r="Z529" s="1"/>
      <c r="AB529" s="6"/>
      <c r="AC529" s="187"/>
      <c r="AD529" s="6"/>
      <c r="AE529" s="187"/>
      <c r="AF529" s="187"/>
      <c r="AG529" s="187"/>
      <c r="AH529" s="187"/>
      <c r="AI529" s="1"/>
      <c r="AJ529" s="1"/>
      <c r="AK529" s="1"/>
      <c r="AL529" s="1"/>
      <c r="AN529" s="6"/>
      <c r="AO529" s="6"/>
    </row>
    <row r="530" spans="4:41" x14ac:dyDescent="0.35">
      <c r="D530" s="1"/>
      <c r="J530" s="1"/>
      <c r="K530" s="1"/>
      <c r="L530" s="1"/>
      <c r="M530" s="1"/>
      <c r="N530" s="110"/>
      <c r="O530" s="1"/>
      <c r="P530" s="6"/>
      <c r="Q530" s="217"/>
      <c r="R530" s="6"/>
      <c r="S530" s="187"/>
      <c r="T530" s="187"/>
      <c r="U530" s="187"/>
      <c r="V530" s="187"/>
      <c r="W530" s="1"/>
      <c r="X530" s="1"/>
      <c r="Y530" s="1"/>
      <c r="Z530" s="1"/>
      <c r="AB530" s="6"/>
      <c r="AC530" s="187"/>
      <c r="AD530" s="6"/>
      <c r="AE530" s="187"/>
      <c r="AF530" s="187"/>
      <c r="AG530" s="187"/>
      <c r="AH530" s="187"/>
      <c r="AI530" s="1"/>
      <c r="AJ530" s="1"/>
      <c r="AK530" s="1"/>
      <c r="AL530" s="1"/>
      <c r="AN530" s="6"/>
      <c r="AO530" s="6"/>
    </row>
    <row r="531" spans="4:41" x14ac:dyDescent="0.35">
      <c r="D531" s="1"/>
      <c r="J531" s="1"/>
      <c r="K531" s="1"/>
      <c r="L531" s="1"/>
      <c r="M531" s="1"/>
      <c r="N531" s="110"/>
      <c r="O531" s="1"/>
      <c r="P531" s="6"/>
      <c r="Q531" s="217"/>
      <c r="R531" s="6"/>
      <c r="S531" s="187"/>
      <c r="T531" s="187"/>
      <c r="U531" s="187"/>
      <c r="V531" s="187"/>
      <c r="W531" s="1"/>
      <c r="X531" s="1"/>
      <c r="Y531" s="1"/>
      <c r="Z531" s="1"/>
      <c r="AB531" s="6"/>
      <c r="AC531" s="187"/>
      <c r="AD531" s="6"/>
      <c r="AE531" s="187"/>
      <c r="AF531" s="187"/>
      <c r="AG531" s="187"/>
      <c r="AH531" s="187"/>
      <c r="AI531" s="1"/>
      <c r="AJ531" s="1"/>
      <c r="AK531" s="1"/>
      <c r="AL531" s="1"/>
      <c r="AN531" s="6"/>
      <c r="AO531" s="6"/>
    </row>
    <row r="532" spans="4:41" x14ac:dyDescent="0.35">
      <c r="D532" s="1"/>
      <c r="J532" s="1"/>
      <c r="K532" s="1"/>
      <c r="L532" s="1"/>
      <c r="M532" s="1"/>
      <c r="N532" s="110"/>
      <c r="O532" s="1"/>
      <c r="P532" s="6"/>
      <c r="Q532" s="217"/>
      <c r="R532" s="6"/>
      <c r="S532" s="187"/>
      <c r="T532" s="187"/>
      <c r="U532" s="187"/>
      <c r="V532" s="187"/>
      <c r="W532" s="1"/>
      <c r="X532" s="1"/>
      <c r="Y532" s="1"/>
      <c r="Z532" s="1"/>
      <c r="AB532" s="6"/>
      <c r="AC532" s="187"/>
      <c r="AD532" s="6"/>
      <c r="AE532" s="187"/>
      <c r="AF532" s="187"/>
      <c r="AG532" s="187"/>
      <c r="AH532" s="187"/>
      <c r="AI532" s="1"/>
      <c r="AJ532" s="1"/>
      <c r="AK532" s="1"/>
      <c r="AL532" s="1"/>
      <c r="AN532" s="6"/>
      <c r="AO532" s="6"/>
    </row>
    <row r="533" spans="4:41" x14ac:dyDescent="0.35">
      <c r="D533" s="1"/>
      <c r="J533" s="1"/>
      <c r="K533" s="1"/>
      <c r="L533" s="1"/>
      <c r="M533" s="1"/>
      <c r="N533" s="110"/>
      <c r="O533" s="1"/>
      <c r="P533" s="6"/>
      <c r="Q533" s="217"/>
      <c r="R533" s="6"/>
      <c r="S533" s="187"/>
      <c r="T533" s="187"/>
      <c r="U533" s="187"/>
      <c r="V533" s="187"/>
      <c r="W533" s="1"/>
      <c r="X533" s="1"/>
      <c r="Y533" s="1"/>
      <c r="Z533" s="1"/>
      <c r="AB533" s="6"/>
      <c r="AC533" s="187"/>
      <c r="AD533" s="6"/>
      <c r="AE533" s="187"/>
      <c r="AF533" s="187"/>
      <c r="AG533" s="187"/>
      <c r="AH533" s="187"/>
      <c r="AI533" s="1"/>
      <c r="AJ533" s="1"/>
      <c r="AK533" s="1"/>
      <c r="AL533" s="1"/>
      <c r="AN533" s="6"/>
      <c r="AO533" s="6"/>
    </row>
    <row r="534" spans="4:41" x14ac:dyDescent="0.35">
      <c r="D534" s="1"/>
      <c r="J534" s="1"/>
      <c r="K534" s="1"/>
      <c r="L534" s="1"/>
      <c r="M534" s="1"/>
      <c r="N534" s="110"/>
      <c r="O534" s="1"/>
      <c r="P534" s="6"/>
      <c r="Q534" s="217"/>
      <c r="R534" s="6"/>
      <c r="S534" s="187"/>
      <c r="T534" s="187"/>
      <c r="U534" s="187"/>
      <c r="V534" s="187"/>
      <c r="W534" s="1"/>
      <c r="X534" s="1"/>
      <c r="Y534" s="1"/>
      <c r="Z534" s="1"/>
      <c r="AB534" s="6"/>
      <c r="AC534" s="187"/>
      <c r="AD534" s="6"/>
      <c r="AE534" s="187"/>
      <c r="AF534" s="187"/>
      <c r="AG534" s="187"/>
      <c r="AH534" s="187"/>
      <c r="AI534" s="1"/>
      <c r="AJ534" s="1"/>
      <c r="AK534" s="1"/>
      <c r="AL534" s="1"/>
      <c r="AN534" s="6"/>
      <c r="AO534" s="6"/>
    </row>
    <row r="535" spans="4:41" x14ac:dyDescent="0.35">
      <c r="D535" s="1"/>
      <c r="J535" s="1"/>
      <c r="K535" s="1"/>
      <c r="L535" s="1"/>
      <c r="M535" s="1"/>
      <c r="N535" s="110"/>
      <c r="O535" s="1"/>
      <c r="P535" s="6"/>
      <c r="Q535" s="217"/>
      <c r="R535" s="6"/>
      <c r="S535" s="187"/>
      <c r="T535" s="187"/>
      <c r="U535" s="187"/>
      <c r="V535" s="187"/>
      <c r="W535" s="1"/>
      <c r="X535" s="1"/>
      <c r="Y535" s="1"/>
      <c r="Z535" s="1"/>
      <c r="AB535" s="6"/>
      <c r="AC535" s="187"/>
      <c r="AD535" s="6"/>
      <c r="AE535" s="187"/>
      <c r="AF535" s="187"/>
      <c r="AG535" s="187"/>
      <c r="AH535" s="187"/>
      <c r="AI535" s="1"/>
      <c r="AJ535" s="1"/>
      <c r="AK535" s="1"/>
      <c r="AL535" s="1"/>
      <c r="AN535" s="6"/>
      <c r="AO535" s="6"/>
    </row>
    <row r="536" spans="4:41" x14ac:dyDescent="0.35">
      <c r="D536" s="1"/>
      <c r="J536" s="1"/>
      <c r="K536" s="1"/>
      <c r="L536" s="1"/>
      <c r="M536" s="1"/>
      <c r="N536" s="110"/>
      <c r="O536" s="1"/>
      <c r="P536" s="6"/>
      <c r="Q536" s="217"/>
      <c r="R536" s="6"/>
      <c r="S536" s="187"/>
      <c r="T536" s="187"/>
      <c r="U536" s="187"/>
      <c r="V536" s="187"/>
      <c r="W536" s="1"/>
      <c r="X536" s="1"/>
      <c r="Y536" s="1"/>
      <c r="Z536" s="1"/>
      <c r="AB536" s="6"/>
      <c r="AC536" s="187"/>
      <c r="AD536" s="6"/>
      <c r="AE536" s="187"/>
      <c r="AF536" s="187"/>
      <c r="AG536" s="187"/>
      <c r="AH536" s="187"/>
      <c r="AI536" s="1"/>
      <c r="AJ536" s="1"/>
      <c r="AK536" s="1"/>
      <c r="AL536" s="1"/>
      <c r="AN536" s="6"/>
      <c r="AO536" s="6"/>
    </row>
    <row r="537" spans="4:41" x14ac:dyDescent="0.35">
      <c r="D537" s="1"/>
      <c r="J537" s="1"/>
      <c r="K537" s="1"/>
      <c r="L537" s="1"/>
      <c r="M537" s="1"/>
      <c r="N537" s="110"/>
      <c r="O537" s="1"/>
      <c r="P537" s="6"/>
      <c r="Q537" s="217"/>
      <c r="R537" s="6"/>
      <c r="S537" s="187"/>
      <c r="T537" s="187"/>
      <c r="U537" s="187"/>
      <c r="V537" s="187"/>
      <c r="W537" s="1"/>
      <c r="X537" s="1"/>
      <c r="Y537" s="1"/>
      <c r="Z537" s="1"/>
      <c r="AB537" s="6"/>
      <c r="AC537" s="187"/>
      <c r="AD537" s="6"/>
      <c r="AE537" s="187"/>
      <c r="AF537" s="187"/>
      <c r="AG537" s="187"/>
      <c r="AH537" s="187"/>
      <c r="AI537" s="1"/>
      <c r="AJ537" s="1"/>
      <c r="AK537" s="1"/>
      <c r="AL537" s="1"/>
      <c r="AN537" s="6"/>
      <c r="AO537" s="6"/>
    </row>
    <row r="538" spans="4:41" x14ac:dyDescent="0.35">
      <c r="D538" s="1"/>
      <c r="J538" s="1"/>
      <c r="K538" s="1"/>
      <c r="L538" s="1"/>
      <c r="M538" s="1"/>
      <c r="N538" s="110"/>
      <c r="O538" s="1"/>
      <c r="P538" s="6"/>
      <c r="Q538" s="217"/>
      <c r="R538" s="6"/>
      <c r="S538" s="187"/>
      <c r="T538" s="187"/>
      <c r="U538" s="187"/>
      <c r="V538" s="187"/>
      <c r="W538" s="1"/>
      <c r="X538" s="1"/>
      <c r="Y538" s="1"/>
      <c r="Z538" s="1"/>
      <c r="AB538" s="6"/>
      <c r="AC538" s="187"/>
      <c r="AD538" s="6"/>
      <c r="AE538" s="187"/>
      <c r="AF538" s="187"/>
      <c r="AG538" s="187"/>
      <c r="AH538" s="187"/>
      <c r="AI538" s="1"/>
      <c r="AJ538" s="1"/>
      <c r="AK538" s="1"/>
      <c r="AL538" s="1"/>
      <c r="AN538" s="6"/>
      <c r="AO538" s="6"/>
    </row>
    <row r="539" spans="4:41" x14ac:dyDescent="0.35">
      <c r="D539" s="1"/>
      <c r="J539" s="1"/>
      <c r="K539" s="1"/>
      <c r="L539" s="1"/>
      <c r="M539" s="1"/>
      <c r="N539" s="110"/>
      <c r="O539" s="1"/>
      <c r="P539" s="6"/>
      <c r="Q539" s="217"/>
      <c r="R539" s="6"/>
      <c r="S539" s="187"/>
      <c r="T539" s="187"/>
      <c r="U539" s="187"/>
      <c r="V539" s="187"/>
      <c r="W539" s="1"/>
      <c r="X539" s="1"/>
      <c r="Y539" s="1"/>
      <c r="Z539" s="1"/>
      <c r="AB539" s="6"/>
      <c r="AC539" s="187"/>
      <c r="AD539" s="6"/>
      <c r="AE539" s="187"/>
      <c r="AF539" s="187"/>
      <c r="AG539" s="187"/>
      <c r="AH539" s="187"/>
      <c r="AI539" s="1"/>
      <c r="AJ539" s="1"/>
      <c r="AK539" s="1"/>
      <c r="AL539" s="1"/>
      <c r="AN539" s="6"/>
      <c r="AO539" s="6"/>
    </row>
    <row r="540" spans="4:41" x14ac:dyDescent="0.35">
      <c r="D540" s="1"/>
      <c r="J540" s="1"/>
      <c r="K540" s="1"/>
      <c r="L540" s="1"/>
      <c r="M540" s="1"/>
      <c r="N540" s="110"/>
      <c r="O540" s="1"/>
      <c r="P540" s="6"/>
      <c r="Q540" s="217"/>
      <c r="R540" s="6"/>
      <c r="S540" s="187"/>
      <c r="T540" s="187"/>
      <c r="U540" s="187"/>
      <c r="V540" s="187"/>
      <c r="W540" s="1"/>
      <c r="X540" s="1"/>
      <c r="Y540" s="1"/>
      <c r="Z540" s="1"/>
      <c r="AB540" s="6"/>
      <c r="AC540" s="187"/>
      <c r="AD540" s="6"/>
      <c r="AE540" s="187"/>
      <c r="AF540" s="187"/>
      <c r="AG540" s="187"/>
      <c r="AH540" s="187"/>
      <c r="AI540" s="1"/>
      <c r="AJ540" s="1"/>
      <c r="AK540" s="1"/>
      <c r="AL540" s="1"/>
      <c r="AN540" s="6"/>
      <c r="AO540" s="6"/>
    </row>
    <row r="541" spans="4:41" x14ac:dyDescent="0.35">
      <c r="D541" s="1"/>
      <c r="J541" s="1"/>
      <c r="K541" s="1"/>
      <c r="L541" s="1"/>
      <c r="M541" s="1"/>
      <c r="N541" s="110"/>
      <c r="O541" s="1"/>
      <c r="P541" s="6"/>
      <c r="Q541" s="217"/>
      <c r="R541" s="6"/>
      <c r="S541" s="187"/>
      <c r="T541" s="187"/>
      <c r="U541" s="187"/>
      <c r="V541" s="187"/>
      <c r="W541" s="1"/>
      <c r="X541" s="1"/>
      <c r="Y541" s="1"/>
      <c r="Z541" s="1"/>
      <c r="AB541" s="6"/>
      <c r="AC541" s="187"/>
      <c r="AD541" s="6"/>
      <c r="AE541" s="187"/>
      <c r="AF541" s="187"/>
      <c r="AG541" s="187"/>
      <c r="AH541" s="187"/>
      <c r="AI541" s="1"/>
      <c r="AJ541" s="1"/>
      <c r="AK541" s="1"/>
      <c r="AL541" s="1"/>
      <c r="AN541" s="6"/>
      <c r="AO541" s="6"/>
    </row>
    <row r="542" spans="4:41" x14ac:dyDescent="0.35">
      <c r="D542" s="1"/>
      <c r="J542" s="1"/>
      <c r="K542" s="1"/>
      <c r="L542" s="1"/>
      <c r="M542" s="1"/>
      <c r="N542" s="110"/>
      <c r="O542" s="1"/>
      <c r="P542" s="6"/>
      <c r="Q542" s="217"/>
      <c r="R542" s="6"/>
      <c r="S542" s="187"/>
      <c r="T542" s="187"/>
      <c r="U542" s="187"/>
      <c r="V542" s="187"/>
      <c r="W542" s="1"/>
      <c r="X542" s="1"/>
      <c r="Y542" s="1"/>
      <c r="Z542" s="1"/>
      <c r="AB542" s="6"/>
      <c r="AC542" s="187"/>
      <c r="AD542" s="6"/>
      <c r="AE542" s="187"/>
      <c r="AF542" s="187"/>
      <c r="AG542" s="187"/>
      <c r="AH542" s="187"/>
      <c r="AI542" s="1"/>
      <c r="AJ542" s="1"/>
      <c r="AK542" s="1"/>
      <c r="AL542" s="1"/>
      <c r="AN542" s="6"/>
      <c r="AO542" s="6"/>
    </row>
    <row r="543" spans="4:41" x14ac:dyDescent="0.35">
      <c r="D543" s="1"/>
      <c r="J543" s="1"/>
      <c r="K543" s="1"/>
      <c r="L543" s="1"/>
      <c r="M543" s="1"/>
      <c r="N543" s="110"/>
      <c r="O543" s="1"/>
      <c r="P543" s="6"/>
      <c r="Q543" s="217"/>
      <c r="R543" s="6"/>
      <c r="S543" s="187"/>
      <c r="T543" s="187"/>
      <c r="U543" s="187"/>
      <c r="V543" s="187"/>
      <c r="W543" s="1"/>
      <c r="X543" s="1"/>
      <c r="Y543" s="1"/>
      <c r="Z543" s="1"/>
      <c r="AB543" s="6"/>
      <c r="AC543" s="187"/>
      <c r="AD543" s="6"/>
      <c r="AE543" s="187"/>
      <c r="AF543" s="187"/>
      <c r="AG543" s="187"/>
      <c r="AH543" s="187"/>
      <c r="AI543" s="1"/>
      <c r="AJ543" s="1"/>
      <c r="AK543" s="1"/>
      <c r="AL543" s="1"/>
      <c r="AN543" s="6"/>
      <c r="AO543" s="6"/>
    </row>
    <row r="544" spans="4:41" x14ac:dyDescent="0.35">
      <c r="D544" s="1"/>
      <c r="J544" s="1"/>
      <c r="K544" s="1"/>
      <c r="L544" s="1"/>
      <c r="M544" s="1"/>
      <c r="N544" s="110"/>
      <c r="O544" s="1"/>
      <c r="P544" s="6"/>
      <c r="Q544" s="217"/>
      <c r="R544" s="6"/>
      <c r="S544" s="187"/>
      <c r="T544" s="187"/>
      <c r="U544" s="187"/>
      <c r="V544" s="187"/>
      <c r="W544" s="1"/>
      <c r="X544" s="1"/>
      <c r="Y544" s="1"/>
      <c r="Z544" s="1"/>
      <c r="AB544" s="6"/>
      <c r="AC544" s="187"/>
      <c r="AD544" s="6"/>
      <c r="AE544" s="187"/>
      <c r="AF544" s="187"/>
      <c r="AG544" s="187"/>
      <c r="AH544" s="187"/>
      <c r="AI544" s="1"/>
      <c r="AJ544" s="1"/>
      <c r="AK544" s="1"/>
      <c r="AL544" s="1"/>
      <c r="AN544" s="6"/>
      <c r="AO544" s="6"/>
    </row>
    <row r="545" spans="4:41" x14ac:dyDescent="0.35">
      <c r="D545" s="1"/>
      <c r="J545" s="1"/>
      <c r="K545" s="1"/>
      <c r="L545" s="1"/>
      <c r="M545" s="1"/>
      <c r="N545" s="110"/>
      <c r="O545" s="1"/>
      <c r="P545" s="6"/>
      <c r="Q545" s="217"/>
      <c r="R545" s="6"/>
      <c r="S545" s="187"/>
      <c r="T545" s="187"/>
      <c r="U545" s="187"/>
      <c r="V545" s="187"/>
      <c r="W545" s="1"/>
      <c r="X545" s="1"/>
      <c r="Y545" s="1"/>
      <c r="Z545" s="1"/>
      <c r="AB545" s="6"/>
      <c r="AC545" s="187"/>
      <c r="AD545" s="6"/>
      <c r="AE545" s="187"/>
      <c r="AF545" s="187"/>
      <c r="AG545" s="187"/>
      <c r="AH545" s="187"/>
      <c r="AI545" s="1"/>
      <c r="AJ545" s="1"/>
      <c r="AK545" s="1"/>
      <c r="AL545" s="1"/>
      <c r="AN545" s="6"/>
      <c r="AO545" s="6"/>
    </row>
    <row r="546" spans="4:41" x14ac:dyDescent="0.35">
      <c r="D546" s="1"/>
      <c r="J546" s="1"/>
      <c r="K546" s="1"/>
      <c r="L546" s="1"/>
      <c r="M546" s="1"/>
      <c r="N546" s="110"/>
      <c r="O546" s="1"/>
      <c r="P546" s="6"/>
      <c r="Q546" s="217"/>
      <c r="R546" s="6"/>
      <c r="S546" s="187"/>
      <c r="T546" s="187"/>
      <c r="U546" s="187"/>
      <c r="V546" s="187"/>
      <c r="W546" s="1"/>
      <c r="X546" s="1"/>
      <c r="Y546" s="1"/>
      <c r="Z546" s="1"/>
      <c r="AB546" s="6"/>
      <c r="AC546" s="187"/>
      <c r="AD546" s="6"/>
      <c r="AE546" s="187"/>
      <c r="AF546" s="187"/>
      <c r="AG546" s="187"/>
      <c r="AH546" s="187"/>
      <c r="AI546" s="1"/>
      <c r="AJ546" s="1"/>
      <c r="AK546" s="1"/>
      <c r="AL546" s="1"/>
      <c r="AN546" s="6"/>
      <c r="AO546" s="6"/>
    </row>
    <row r="547" spans="4:41" x14ac:dyDescent="0.35">
      <c r="D547" s="1"/>
      <c r="J547" s="1"/>
      <c r="K547" s="1"/>
      <c r="L547" s="1"/>
      <c r="M547" s="1"/>
      <c r="N547" s="110"/>
      <c r="O547" s="1"/>
      <c r="P547" s="6"/>
      <c r="Q547" s="217"/>
      <c r="R547" s="6"/>
      <c r="S547" s="187"/>
      <c r="T547" s="187"/>
      <c r="U547" s="187"/>
      <c r="V547" s="187"/>
      <c r="W547" s="1"/>
      <c r="X547" s="1"/>
      <c r="Y547" s="1"/>
      <c r="Z547" s="1"/>
      <c r="AB547" s="6"/>
      <c r="AC547" s="187"/>
      <c r="AD547" s="6"/>
      <c r="AE547" s="187"/>
      <c r="AF547" s="187"/>
      <c r="AG547" s="187"/>
      <c r="AH547" s="187"/>
      <c r="AI547" s="1"/>
      <c r="AJ547" s="1"/>
      <c r="AK547" s="1"/>
      <c r="AL547" s="1"/>
      <c r="AN547" s="6"/>
      <c r="AO547" s="6"/>
    </row>
    <row r="548" spans="4:41" x14ac:dyDescent="0.35">
      <c r="D548" s="1"/>
      <c r="J548" s="1"/>
      <c r="K548" s="1"/>
      <c r="L548" s="1"/>
      <c r="M548" s="1"/>
      <c r="N548" s="110"/>
      <c r="O548" s="1"/>
      <c r="P548" s="6"/>
      <c r="Q548" s="217"/>
      <c r="R548" s="6"/>
      <c r="S548" s="187"/>
      <c r="T548" s="187"/>
      <c r="U548" s="187"/>
      <c r="V548" s="187"/>
      <c r="W548" s="1"/>
      <c r="X548" s="1"/>
      <c r="Y548" s="1"/>
      <c r="Z548" s="1"/>
      <c r="AB548" s="6"/>
      <c r="AC548" s="187"/>
      <c r="AD548" s="6"/>
      <c r="AE548" s="187"/>
      <c r="AF548" s="187"/>
      <c r="AG548" s="187"/>
      <c r="AH548" s="187"/>
      <c r="AI548" s="1"/>
      <c r="AJ548" s="1"/>
      <c r="AK548" s="1"/>
      <c r="AL548" s="1"/>
      <c r="AN548" s="6"/>
      <c r="AO548" s="6"/>
    </row>
    <row r="549" spans="4:41" x14ac:dyDescent="0.35">
      <c r="D549" s="1"/>
      <c r="J549" s="1"/>
      <c r="K549" s="1"/>
      <c r="L549" s="1"/>
      <c r="M549" s="1"/>
      <c r="N549" s="110"/>
      <c r="O549" s="1"/>
      <c r="P549" s="6"/>
      <c r="Q549" s="217"/>
      <c r="R549" s="6"/>
      <c r="S549" s="187"/>
      <c r="T549" s="187"/>
      <c r="U549" s="187"/>
      <c r="V549" s="187"/>
      <c r="W549" s="1"/>
      <c r="X549" s="1"/>
      <c r="Y549" s="1"/>
      <c r="Z549" s="1"/>
      <c r="AB549" s="6"/>
      <c r="AC549" s="187"/>
      <c r="AD549" s="6"/>
      <c r="AE549" s="187"/>
      <c r="AF549" s="187"/>
      <c r="AG549" s="187"/>
      <c r="AH549" s="187"/>
      <c r="AI549" s="1"/>
      <c r="AJ549" s="1"/>
      <c r="AK549" s="1"/>
      <c r="AL549" s="1"/>
      <c r="AN549" s="6"/>
      <c r="AO549" s="6"/>
    </row>
    <row r="550" spans="4:41" x14ac:dyDescent="0.35">
      <c r="D550" s="1"/>
      <c r="J550" s="1"/>
      <c r="K550" s="1"/>
      <c r="L550" s="1"/>
      <c r="M550" s="1"/>
      <c r="N550" s="110"/>
      <c r="O550" s="1"/>
      <c r="P550" s="6"/>
      <c r="Q550" s="217"/>
      <c r="R550" s="6"/>
      <c r="S550" s="187"/>
      <c r="T550" s="187"/>
      <c r="U550" s="187"/>
      <c r="V550" s="187"/>
      <c r="W550" s="1"/>
      <c r="X550" s="1"/>
      <c r="Y550" s="1"/>
      <c r="Z550" s="1"/>
      <c r="AB550" s="6"/>
      <c r="AC550" s="187"/>
      <c r="AD550" s="6"/>
      <c r="AE550" s="187"/>
      <c r="AF550" s="187"/>
      <c r="AG550" s="187"/>
      <c r="AH550" s="187"/>
      <c r="AI550" s="1"/>
      <c r="AJ550" s="1"/>
      <c r="AK550" s="1"/>
      <c r="AL550" s="1"/>
      <c r="AN550" s="6"/>
      <c r="AO550" s="6"/>
    </row>
    <row r="551" spans="4:41" x14ac:dyDescent="0.35">
      <c r="D551" s="1"/>
      <c r="J551" s="1"/>
      <c r="K551" s="1"/>
      <c r="L551" s="1"/>
      <c r="M551" s="1"/>
      <c r="N551" s="110"/>
      <c r="O551" s="1"/>
      <c r="P551" s="6"/>
      <c r="Q551" s="217"/>
      <c r="R551" s="6"/>
      <c r="S551" s="187"/>
      <c r="T551" s="187"/>
      <c r="U551" s="187"/>
      <c r="V551" s="187"/>
      <c r="W551" s="1"/>
      <c r="X551" s="1"/>
      <c r="Y551" s="1"/>
      <c r="Z551" s="1"/>
      <c r="AB551" s="6"/>
      <c r="AC551" s="187"/>
      <c r="AD551" s="6"/>
      <c r="AE551" s="187"/>
      <c r="AF551" s="187"/>
      <c r="AG551" s="187"/>
      <c r="AH551" s="187"/>
      <c r="AI551" s="1"/>
      <c r="AJ551" s="1"/>
      <c r="AK551" s="1"/>
      <c r="AL551" s="1"/>
      <c r="AN551" s="6"/>
      <c r="AO551" s="6"/>
    </row>
    <row r="552" spans="4:41" x14ac:dyDescent="0.35">
      <c r="D552" s="1"/>
      <c r="J552" s="1"/>
      <c r="K552" s="1"/>
      <c r="L552" s="1"/>
      <c r="M552" s="1"/>
      <c r="N552" s="110"/>
      <c r="O552" s="1"/>
      <c r="P552" s="6"/>
      <c r="Q552" s="217"/>
      <c r="R552" s="6"/>
      <c r="S552" s="187"/>
      <c r="T552" s="187"/>
      <c r="U552" s="187"/>
      <c r="V552" s="187"/>
      <c r="W552" s="1"/>
      <c r="X552" s="1"/>
      <c r="Y552" s="1"/>
      <c r="Z552" s="1"/>
      <c r="AB552" s="6"/>
      <c r="AC552" s="187"/>
      <c r="AD552" s="6"/>
      <c r="AE552" s="187"/>
      <c r="AF552" s="187"/>
      <c r="AG552" s="187"/>
      <c r="AH552" s="187"/>
      <c r="AI552" s="1"/>
      <c r="AJ552" s="1"/>
      <c r="AK552" s="1"/>
      <c r="AL552" s="1"/>
      <c r="AN552" s="6"/>
      <c r="AO552" s="6"/>
    </row>
    <row r="553" spans="4:41" x14ac:dyDescent="0.35">
      <c r="D553" s="1"/>
      <c r="J553" s="1"/>
      <c r="K553" s="1"/>
      <c r="L553" s="1"/>
      <c r="M553" s="1"/>
      <c r="N553" s="110"/>
      <c r="O553" s="1"/>
      <c r="P553" s="6"/>
      <c r="Q553" s="217"/>
      <c r="R553" s="6"/>
      <c r="S553" s="187"/>
      <c r="T553" s="187"/>
      <c r="U553" s="187"/>
      <c r="V553" s="187"/>
      <c r="W553" s="1"/>
      <c r="X553" s="1"/>
      <c r="Y553" s="1"/>
      <c r="Z553" s="1"/>
      <c r="AB553" s="6"/>
      <c r="AC553" s="187"/>
      <c r="AD553" s="6"/>
      <c r="AE553" s="187"/>
      <c r="AF553" s="187"/>
      <c r="AG553" s="187"/>
      <c r="AH553" s="187"/>
      <c r="AI553" s="1"/>
      <c r="AJ553" s="1"/>
      <c r="AK553" s="1"/>
      <c r="AL553" s="1"/>
      <c r="AN553" s="6"/>
      <c r="AO553" s="6"/>
    </row>
    <row r="554" spans="4:41" x14ac:dyDescent="0.35">
      <c r="D554" s="1"/>
      <c r="J554" s="1"/>
      <c r="K554" s="1"/>
      <c r="L554" s="1"/>
      <c r="M554" s="1"/>
      <c r="N554" s="110"/>
      <c r="O554" s="1"/>
      <c r="P554" s="6"/>
      <c r="Q554" s="217"/>
      <c r="R554" s="6"/>
      <c r="S554" s="187"/>
      <c r="T554" s="187"/>
      <c r="U554" s="187"/>
      <c r="V554" s="187"/>
      <c r="W554" s="1"/>
      <c r="X554" s="1"/>
      <c r="Y554" s="1"/>
      <c r="Z554" s="1"/>
      <c r="AB554" s="6"/>
      <c r="AC554" s="187"/>
      <c r="AD554" s="6"/>
      <c r="AE554" s="187"/>
      <c r="AF554" s="187"/>
      <c r="AG554" s="187"/>
      <c r="AH554" s="187"/>
      <c r="AI554" s="1"/>
      <c r="AJ554" s="1"/>
      <c r="AK554" s="1"/>
      <c r="AL554" s="1"/>
      <c r="AN554" s="6"/>
      <c r="AO554" s="6"/>
    </row>
    <row r="555" spans="4:41" x14ac:dyDescent="0.35">
      <c r="D555" s="1"/>
      <c r="J555" s="1"/>
      <c r="K555" s="1"/>
      <c r="L555" s="1"/>
      <c r="M555" s="1"/>
      <c r="N555" s="110"/>
      <c r="O555" s="1"/>
      <c r="P555" s="6"/>
      <c r="Q555" s="217"/>
      <c r="R555" s="6"/>
      <c r="S555" s="187"/>
      <c r="T555" s="187"/>
      <c r="U555" s="187"/>
      <c r="V555" s="187"/>
      <c r="W555" s="1"/>
      <c r="X555" s="1"/>
      <c r="Y555" s="1"/>
      <c r="Z555" s="1"/>
      <c r="AB555" s="6"/>
      <c r="AC555" s="187"/>
      <c r="AD555" s="6"/>
      <c r="AE555" s="187"/>
      <c r="AF555" s="187"/>
      <c r="AG555" s="187"/>
      <c r="AH555" s="187"/>
      <c r="AI555" s="1"/>
      <c r="AJ555" s="1"/>
      <c r="AK555" s="1"/>
      <c r="AL555" s="1"/>
      <c r="AN555" s="6"/>
      <c r="AO555" s="6"/>
    </row>
    <row r="556" spans="4:41" x14ac:dyDescent="0.35">
      <c r="D556" s="1"/>
      <c r="J556" s="1"/>
      <c r="K556" s="1"/>
      <c r="L556" s="1"/>
      <c r="M556" s="1"/>
      <c r="N556" s="110"/>
      <c r="O556" s="1"/>
      <c r="P556" s="6"/>
      <c r="Q556" s="217"/>
      <c r="R556" s="6"/>
      <c r="S556" s="187"/>
      <c r="T556" s="187"/>
      <c r="U556" s="187"/>
      <c r="V556" s="187"/>
      <c r="W556" s="1"/>
      <c r="X556" s="1"/>
      <c r="Y556" s="1"/>
      <c r="Z556" s="1"/>
      <c r="AB556" s="6"/>
      <c r="AC556" s="187"/>
      <c r="AD556" s="6"/>
      <c r="AE556" s="187"/>
      <c r="AF556" s="187"/>
      <c r="AG556" s="187"/>
      <c r="AH556" s="187"/>
      <c r="AI556" s="1"/>
      <c r="AJ556" s="1"/>
      <c r="AK556" s="1"/>
      <c r="AL556" s="1"/>
      <c r="AN556" s="6"/>
      <c r="AO556" s="6"/>
    </row>
    <row r="557" spans="4:41" x14ac:dyDescent="0.35">
      <c r="D557" s="1"/>
      <c r="J557" s="1"/>
      <c r="K557" s="1"/>
      <c r="L557" s="1"/>
      <c r="M557" s="1"/>
      <c r="N557" s="110"/>
      <c r="O557" s="1"/>
      <c r="P557" s="6"/>
      <c r="Q557" s="217"/>
      <c r="R557" s="6"/>
      <c r="S557" s="187"/>
      <c r="T557" s="187"/>
      <c r="U557" s="187"/>
      <c r="V557" s="187"/>
      <c r="W557" s="1"/>
      <c r="X557" s="1"/>
      <c r="Y557" s="1"/>
      <c r="Z557" s="1"/>
      <c r="AB557" s="6"/>
      <c r="AC557" s="187"/>
      <c r="AD557" s="6"/>
      <c r="AE557" s="187"/>
      <c r="AF557" s="187"/>
      <c r="AG557" s="187"/>
      <c r="AH557" s="187"/>
      <c r="AI557" s="1"/>
      <c r="AJ557" s="1"/>
      <c r="AK557" s="1"/>
      <c r="AL557" s="1"/>
      <c r="AN557" s="6"/>
      <c r="AO557" s="6"/>
    </row>
    <row r="558" spans="4:41" x14ac:dyDescent="0.35">
      <c r="D558" s="1"/>
      <c r="J558" s="1"/>
      <c r="K558" s="1"/>
      <c r="L558" s="1"/>
      <c r="M558" s="1"/>
      <c r="N558" s="110"/>
      <c r="O558" s="1"/>
      <c r="P558" s="6"/>
      <c r="Q558" s="217"/>
      <c r="R558" s="6"/>
      <c r="S558" s="187"/>
      <c r="T558" s="187"/>
      <c r="U558" s="187"/>
      <c r="V558" s="187"/>
      <c r="W558" s="1"/>
      <c r="X558" s="1"/>
      <c r="Y558" s="1"/>
      <c r="Z558" s="1"/>
      <c r="AB558" s="6"/>
      <c r="AC558" s="187"/>
      <c r="AD558" s="6"/>
      <c r="AE558" s="187"/>
      <c r="AF558" s="187"/>
      <c r="AG558" s="187"/>
      <c r="AH558" s="187"/>
      <c r="AI558" s="1"/>
      <c r="AJ558" s="1"/>
      <c r="AK558" s="1"/>
      <c r="AL558" s="1"/>
      <c r="AN558" s="6"/>
      <c r="AO558" s="6"/>
    </row>
    <row r="559" spans="4:41" x14ac:dyDescent="0.35">
      <c r="D559" s="1"/>
      <c r="J559" s="1"/>
      <c r="K559" s="1"/>
      <c r="L559" s="1"/>
      <c r="M559" s="1"/>
      <c r="N559" s="110"/>
      <c r="O559" s="1"/>
      <c r="P559" s="6"/>
      <c r="Q559" s="217"/>
      <c r="R559" s="6"/>
      <c r="S559" s="187"/>
      <c r="T559" s="187"/>
      <c r="U559" s="187"/>
      <c r="V559" s="187"/>
      <c r="W559" s="1"/>
      <c r="X559" s="1"/>
      <c r="Y559" s="1"/>
      <c r="Z559" s="1"/>
      <c r="AB559" s="6"/>
      <c r="AC559" s="187"/>
      <c r="AD559" s="6"/>
      <c r="AE559" s="187"/>
      <c r="AF559" s="187"/>
      <c r="AG559" s="187"/>
      <c r="AH559" s="187"/>
      <c r="AI559" s="1"/>
      <c r="AJ559" s="1"/>
      <c r="AK559" s="1"/>
      <c r="AL559" s="1"/>
      <c r="AN559" s="6"/>
      <c r="AO559" s="6"/>
    </row>
    <row r="560" spans="4:41" x14ac:dyDescent="0.35">
      <c r="D560" s="1"/>
      <c r="J560" s="1"/>
      <c r="K560" s="1"/>
      <c r="L560" s="1"/>
      <c r="M560" s="1"/>
      <c r="N560" s="110"/>
      <c r="O560" s="1"/>
      <c r="P560" s="6"/>
      <c r="Q560" s="217"/>
      <c r="R560" s="6"/>
      <c r="S560" s="187"/>
      <c r="T560" s="187"/>
      <c r="U560" s="187"/>
      <c r="V560" s="187"/>
      <c r="W560" s="1"/>
      <c r="X560" s="1"/>
      <c r="Y560" s="1"/>
      <c r="Z560" s="1"/>
      <c r="AB560" s="6"/>
      <c r="AC560" s="187"/>
      <c r="AD560" s="6"/>
      <c r="AE560" s="187"/>
      <c r="AF560" s="187"/>
      <c r="AG560" s="187"/>
      <c r="AH560" s="187"/>
      <c r="AI560" s="1"/>
      <c r="AJ560" s="1"/>
      <c r="AK560" s="1"/>
      <c r="AL560" s="1"/>
      <c r="AN560" s="6"/>
      <c r="AO560" s="6"/>
    </row>
    <row r="561" spans="4:41" x14ac:dyDescent="0.35">
      <c r="D561" s="1"/>
      <c r="J561" s="1"/>
      <c r="K561" s="1"/>
      <c r="L561" s="1"/>
      <c r="M561" s="1"/>
      <c r="N561" s="110"/>
      <c r="O561" s="1"/>
      <c r="P561" s="6"/>
      <c r="Q561" s="217"/>
      <c r="R561" s="6"/>
      <c r="S561" s="187"/>
      <c r="T561" s="187"/>
      <c r="U561" s="187"/>
      <c r="V561" s="187"/>
      <c r="W561" s="1"/>
      <c r="X561" s="1"/>
      <c r="Y561" s="1"/>
      <c r="Z561" s="1"/>
      <c r="AB561" s="6"/>
      <c r="AC561" s="187"/>
      <c r="AD561" s="6"/>
      <c r="AE561" s="187"/>
      <c r="AF561" s="187"/>
      <c r="AG561" s="187"/>
      <c r="AH561" s="187"/>
      <c r="AI561" s="1"/>
      <c r="AJ561" s="1"/>
      <c r="AK561" s="1"/>
      <c r="AL561" s="1"/>
      <c r="AN561" s="6"/>
      <c r="AO561" s="6"/>
    </row>
    <row r="562" spans="4:41" x14ac:dyDescent="0.35">
      <c r="D562" s="1"/>
      <c r="J562" s="1"/>
      <c r="K562" s="1"/>
      <c r="L562" s="1"/>
      <c r="M562" s="1"/>
      <c r="N562" s="110"/>
      <c r="O562" s="1"/>
      <c r="P562" s="6"/>
      <c r="Q562" s="217"/>
      <c r="R562" s="6"/>
      <c r="S562" s="187"/>
      <c r="T562" s="187"/>
      <c r="U562" s="187"/>
      <c r="V562" s="187"/>
      <c r="W562" s="1"/>
      <c r="X562" s="1"/>
      <c r="Y562" s="1"/>
      <c r="Z562" s="1"/>
      <c r="AB562" s="6"/>
      <c r="AC562" s="187"/>
      <c r="AD562" s="6"/>
      <c r="AE562" s="187"/>
      <c r="AF562" s="187"/>
      <c r="AG562" s="187"/>
      <c r="AH562" s="187"/>
      <c r="AI562" s="1"/>
      <c r="AJ562" s="1"/>
      <c r="AK562" s="1"/>
      <c r="AL562" s="1"/>
      <c r="AN562" s="6"/>
      <c r="AO562" s="6"/>
    </row>
    <row r="563" spans="4:41" x14ac:dyDescent="0.35">
      <c r="D563" s="1"/>
      <c r="J563" s="1"/>
      <c r="K563" s="1"/>
      <c r="L563" s="1"/>
      <c r="M563" s="1"/>
      <c r="N563" s="110"/>
      <c r="O563" s="1"/>
      <c r="P563" s="6"/>
      <c r="Q563" s="217"/>
      <c r="R563" s="6"/>
      <c r="S563" s="187"/>
      <c r="T563" s="187"/>
      <c r="U563" s="187"/>
      <c r="V563" s="187"/>
      <c r="W563" s="1"/>
      <c r="X563" s="1"/>
      <c r="Y563" s="1"/>
      <c r="Z563" s="1"/>
      <c r="AB563" s="6"/>
      <c r="AC563" s="187"/>
      <c r="AD563" s="6"/>
      <c r="AE563" s="187"/>
      <c r="AF563" s="187"/>
      <c r="AG563" s="187"/>
      <c r="AH563" s="187"/>
      <c r="AI563" s="1"/>
      <c r="AJ563" s="1"/>
      <c r="AK563" s="1"/>
      <c r="AL563" s="1"/>
      <c r="AN563" s="6"/>
      <c r="AO563" s="6"/>
    </row>
    <row r="564" spans="4:41" x14ac:dyDescent="0.35">
      <c r="D564" s="1"/>
      <c r="J564" s="1"/>
      <c r="K564" s="1"/>
      <c r="L564" s="1"/>
      <c r="M564" s="1"/>
      <c r="N564" s="110"/>
      <c r="O564" s="1"/>
      <c r="P564" s="6"/>
      <c r="Q564" s="217"/>
      <c r="R564" s="6"/>
      <c r="S564" s="187"/>
      <c r="T564" s="187"/>
      <c r="U564" s="187"/>
      <c r="V564" s="187"/>
      <c r="W564" s="1"/>
      <c r="X564" s="1"/>
      <c r="Y564" s="1"/>
      <c r="Z564" s="1"/>
      <c r="AB564" s="6"/>
      <c r="AC564" s="187"/>
      <c r="AD564" s="6"/>
      <c r="AE564" s="187"/>
      <c r="AF564" s="187"/>
      <c r="AG564" s="187"/>
      <c r="AH564" s="187"/>
      <c r="AI564" s="1"/>
      <c r="AJ564" s="1"/>
      <c r="AK564" s="1"/>
      <c r="AL564" s="1"/>
      <c r="AN564" s="6"/>
      <c r="AO564" s="6"/>
    </row>
    <row r="565" spans="4:41" x14ac:dyDescent="0.35">
      <c r="D565" s="1"/>
      <c r="J565" s="1"/>
      <c r="K565" s="1"/>
      <c r="L565" s="1"/>
      <c r="M565" s="1"/>
      <c r="N565" s="110"/>
      <c r="O565" s="1"/>
      <c r="P565" s="6"/>
      <c r="Q565" s="217"/>
      <c r="R565" s="6"/>
      <c r="S565" s="187"/>
      <c r="T565" s="187"/>
      <c r="U565" s="187"/>
      <c r="V565" s="187"/>
      <c r="W565" s="1"/>
      <c r="X565" s="1"/>
      <c r="Y565" s="1"/>
      <c r="Z565" s="1"/>
      <c r="AB565" s="6"/>
      <c r="AC565" s="187"/>
      <c r="AD565" s="6"/>
      <c r="AE565" s="187"/>
      <c r="AF565" s="187"/>
      <c r="AG565" s="187"/>
      <c r="AH565" s="187"/>
      <c r="AI565" s="1"/>
      <c r="AJ565" s="1"/>
      <c r="AK565" s="1"/>
      <c r="AL565" s="1"/>
      <c r="AN565" s="6"/>
      <c r="AO565" s="6"/>
    </row>
    <row r="566" spans="4:41" x14ac:dyDescent="0.35">
      <c r="D566" s="1"/>
      <c r="J566" s="1"/>
      <c r="K566" s="1"/>
      <c r="L566" s="1"/>
      <c r="M566" s="1"/>
      <c r="N566" s="110"/>
      <c r="O566" s="1"/>
      <c r="P566" s="6"/>
      <c r="Q566" s="217"/>
      <c r="R566" s="6"/>
      <c r="S566" s="187"/>
      <c r="T566" s="187"/>
      <c r="U566" s="187"/>
      <c r="V566" s="187"/>
      <c r="W566" s="1"/>
      <c r="X566" s="1"/>
      <c r="Y566" s="1"/>
      <c r="Z566" s="1"/>
      <c r="AB566" s="6"/>
      <c r="AC566" s="187"/>
      <c r="AD566" s="6"/>
      <c r="AE566" s="187"/>
      <c r="AF566" s="187"/>
      <c r="AG566" s="187"/>
      <c r="AH566" s="187"/>
      <c r="AI566" s="1"/>
      <c r="AJ566" s="1"/>
      <c r="AK566" s="1"/>
      <c r="AL566" s="1"/>
      <c r="AN566" s="6"/>
      <c r="AO566" s="6"/>
    </row>
    <row r="567" spans="4:41" x14ac:dyDescent="0.35">
      <c r="D567" s="1"/>
      <c r="J567" s="1"/>
      <c r="K567" s="1"/>
      <c r="L567" s="1"/>
      <c r="M567" s="1"/>
      <c r="N567" s="110"/>
      <c r="O567" s="1"/>
      <c r="P567" s="6"/>
      <c r="Q567" s="217"/>
      <c r="R567" s="6"/>
      <c r="S567" s="187"/>
      <c r="T567" s="187"/>
      <c r="U567" s="187"/>
      <c r="V567" s="187"/>
      <c r="W567" s="1"/>
      <c r="X567" s="1"/>
      <c r="Y567" s="1"/>
      <c r="Z567" s="1"/>
      <c r="AB567" s="6"/>
      <c r="AC567" s="187"/>
      <c r="AD567" s="6"/>
      <c r="AE567" s="187"/>
      <c r="AF567" s="187"/>
      <c r="AG567" s="187"/>
      <c r="AH567" s="187"/>
      <c r="AI567" s="1"/>
      <c r="AJ567" s="1"/>
      <c r="AK567" s="1"/>
      <c r="AL567" s="1"/>
      <c r="AN567" s="6"/>
      <c r="AO567" s="6"/>
    </row>
    <row r="568" spans="4:41" x14ac:dyDescent="0.35">
      <c r="D568" s="1"/>
      <c r="J568" s="1"/>
      <c r="K568" s="1"/>
      <c r="L568" s="1"/>
      <c r="M568" s="1"/>
      <c r="N568" s="110"/>
      <c r="O568" s="1"/>
      <c r="P568" s="6"/>
      <c r="Q568" s="217"/>
      <c r="R568" s="6"/>
      <c r="S568" s="187"/>
      <c r="T568" s="187"/>
      <c r="U568" s="187"/>
      <c r="V568" s="187"/>
      <c r="W568" s="1"/>
      <c r="X568" s="1"/>
      <c r="Y568" s="1"/>
      <c r="Z568" s="1"/>
      <c r="AB568" s="6"/>
      <c r="AC568" s="187"/>
      <c r="AD568" s="6"/>
      <c r="AE568" s="187"/>
      <c r="AF568" s="187"/>
      <c r="AG568" s="187"/>
      <c r="AH568" s="187"/>
      <c r="AI568" s="1"/>
      <c r="AJ568" s="1"/>
      <c r="AK568" s="1"/>
      <c r="AL568" s="1"/>
      <c r="AN568" s="6"/>
      <c r="AO568" s="6"/>
    </row>
    <row r="569" spans="4:41" x14ac:dyDescent="0.35">
      <c r="D569" s="1"/>
      <c r="J569" s="1"/>
      <c r="K569" s="1"/>
      <c r="L569" s="1"/>
      <c r="M569" s="1"/>
      <c r="N569" s="110"/>
      <c r="O569" s="1"/>
      <c r="P569" s="6"/>
      <c r="Q569" s="217"/>
      <c r="R569" s="6"/>
      <c r="S569" s="187"/>
      <c r="T569" s="187"/>
      <c r="U569" s="187"/>
      <c r="V569" s="187"/>
      <c r="W569" s="1"/>
      <c r="X569" s="1"/>
      <c r="Y569" s="1"/>
      <c r="Z569" s="1"/>
      <c r="AB569" s="6"/>
      <c r="AC569" s="187"/>
      <c r="AD569" s="6"/>
      <c r="AE569" s="187"/>
      <c r="AF569" s="187"/>
      <c r="AG569" s="187"/>
      <c r="AH569" s="187"/>
      <c r="AI569" s="1"/>
      <c r="AJ569" s="1"/>
      <c r="AK569" s="1"/>
      <c r="AL569" s="1"/>
      <c r="AN569" s="6"/>
      <c r="AO569" s="6"/>
    </row>
    <row r="570" spans="4:41" x14ac:dyDescent="0.35">
      <c r="D570" s="1"/>
      <c r="J570" s="1"/>
      <c r="K570" s="1"/>
      <c r="L570" s="1"/>
      <c r="M570" s="1"/>
      <c r="N570" s="110"/>
      <c r="O570" s="1"/>
      <c r="P570" s="6"/>
      <c r="Q570" s="217"/>
      <c r="R570" s="6"/>
      <c r="S570" s="187"/>
      <c r="T570" s="187"/>
      <c r="U570" s="187"/>
      <c r="V570" s="187"/>
      <c r="W570" s="1"/>
      <c r="X570" s="1"/>
      <c r="Y570" s="1"/>
      <c r="Z570" s="1"/>
      <c r="AB570" s="6"/>
      <c r="AC570" s="187"/>
      <c r="AD570" s="6"/>
      <c r="AE570" s="187"/>
      <c r="AF570" s="187"/>
      <c r="AG570" s="187"/>
      <c r="AH570" s="187"/>
      <c r="AI570" s="1"/>
      <c r="AJ570" s="1"/>
      <c r="AK570" s="1"/>
      <c r="AL570" s="1"/>
      <c r="AN570" s="6"/>
      <c r="AO570" s="6"/>
    </row>
    <row r="571" spans="4:41" x14ac:dyDescent="0.35">
      <c r="D571" s="1"/>
      <c r="J571" s="1"/>
      <c r="K571" s="1"/>
      <c r="L571" s="1"/>
      <c r="M571" s="1"/>
      <c r="N571" s="110"/>
      <c r="O571" s="1"/>
      <c r="P571" s="6"/>
      <c r="Q571" s="217"/>
      <c r="R571" s="6"/>
      <c r="S571" s="187"/>
      <c r="T571" s="187"/>
      <c r="U571" s="187"/>
      <c r="V571" s="187"/>
      <c r="W571" s="1"/>
      <c r="X571" s="1"/>
      <c r="Y571" s="1"/>
      <c r="Z571" s="1"/>
      <c r="AB571" s="6"/>
      <c r="AC571" s="187"/>
      <c r="AD571" s="6"/>
      <c r="AE571" s="187"/>
      <c r="AF571" s="187"/>
      <c r="AG571" s="187"/>
      <c r="AH571" s="187"/>
      <c r="AI571" s="1"/>
      <c r="AJ571" s="1"/>
      <c r="AK571" s="1"/>
      <c r="AL571" s="1"/>
      <c r="AN571" s="6"/>
      <c r="AO571" s="6"/>
    </row>
    <row r="572" spans="4:41" x14ac:dyDescent="0.35">
      <c r="D572" s="1"/>
      <c r="J572" s="1"/>
      <c r="K572" s="1"/>
      <c r="L572" s="1"/>
      <c r="M572" s="1"/>
      <c r="N572" s="110"/>
      <c r="O572" s="1"/>
      <c r="P572" s="6"/>
      <c r="Q572" s="217"/>
      <c r="R572" s="6"/>
      <c r="S572" s="187"/>
      <c r="T572" s="187"/>
      <c r="U572" s="187"/>
      <c r="V572" s="187"/>
      <c r="W572" s="1"/>
      <c r="X572" s="1"/>
      <c r="Y572" s="1"/>
      <c r="Z572" s="1"/>
      <c r="AB572" s="6"/>
      <c r="AC572" s="187"/>
      <c r="AD572" s="6"/>
      <c r="AE572" s="187"/>
      <c r="AF572" s="187"/>
      <c r="AG572" s="187"/>
      <c r="AH572" s="187"/>
      <c r="AI572" s="1"/>
      <c r="AJ572" s="1"/>
      <c r="AK572" s="1"/>
      <c r="AL572" s="1"/>
      <c r="AN572" s="6"/>
      <c r="AO572" s="6"/>
    </row>
    <row r="573" spans="4:41" x14ac:dyDescent="0.35">
      <c r="D573" s="1"/>
      <c r="J573" s="1"/>
      <c r="K573" s="1"/>
      <c r="L573" s="1"/>
      <c r="M573" s="1"/>
      <c r="N573" s="110"/>
      <c r="O573" s="1"/>
      <c r="P573" s="6"/>
      <c r="Q573" s="217"/>
      <c r="R573" s="6"/>
      <c r="S573" s="187"/>
      <c r="T573" s="187"/>
      <c r="U573" s="187"/>
      <c r="V573" s="187"/>
      <c r="W573" s="1"/>
      <c r="X573" s="1"/>
      <c r="Y573" s="1"/>
      <c r="Z573" s="1"/>
      <c r="AB573" s="6"/>
      <c r="AC573" s="187"/>
      <c r="AD573" s="6"/>
      <c r="AE573" s="187"/>
      <c r="AF573" s="187"/>
      <c r="AG573" s="187"/>
      <c r="AH573" s="187"/>
      <c r="AI573" s="1"/>
      <c r="AJ573" s="1"/>
      <c r="AK573" s="1"/>
      <c r="AL573" s="1"/>
      <c r="AN573" s="6"/>
      <c r="AO573" s="6"/>
    </row>
    <row r="574" spans="4:41" x14ac:dyDescent="0.35">
      <c r="D574" s="1"/>
      <c r="J574" s="1"/>
      <c r="K574" s="1"/>
      <c r="L574" s="1"/>
      <c r="M574" s="1"/>
      <c r="N574" s="110"/>
      <c r="O574" s="1"/>
      <c r="P574" s="6"/>
      <c r="Q574" s="217"/>
      <c r="R574" s="6"/>
      <c r="S574" s="187"/>
      <c r="T574" s="187"/>
      <c r="U574" s="187"/>
      <c r="V574" s="187"/>
      <c r="W574" s="1"/>
      <c r="X574" s="1"/>
      <c r="Y574" s="1"/>
      <c r="Z574" s="1"/>
      <c r="AB574" s="6"/>
      <c r="AC574" s="187"/>
      <c r="AD574" s="6"/>
      <c r="AE574" s="187"/>
      <c r="AF574" s="187"/>
      <c r="AG574" s="187"/>
      <c r="AH574" s="187"/>
      <c r="AI574" s="1"/>
      <c r="AJ574" s="1"/>
      <c r="AK574" s="1"/>
      <c r="AL574" s="1"/>
      <c r="AN574" s="6"/>
      <c r="AO574" s="6"/>
    </row>
    <row r="575" spans="4:41" x14ac:dyDescent="0.35">
      <c r="D575" s="1"/>
      <c r="J575" s="1"/>
      <c r="K575" s="1"/>
      <c r="L575" s="1"/>
      <c r="M575" s="1"/>
      <c r="N575" s="110"/>
      <c r="O575" s="1"/>
      <c r="P575" s="6"/>
      <c r="Q575" s="217"/>
      <c r="R575" s="6"/>
      <c r="S575" s="187"/>
      <c r="T575" s="187"/>
      <c r="U575" s="187"/>
      <c r="V575" s="187"/>
      <c r="W575" s="1"/>
      <c r="X575" s="1"/>
      <c r="Y575" s="1"/>
      <c r="Z575" s="1"/>
      <c r="AB575" s="6"/>
      <c r="AC575" s="187"/>
      <c r="AD575" s="6"/>
      <c r="AE575" s="187"/>
      <c r="AF575" s="187"/>
      <c r="AG575" s="187"/>
      <c r="AH575" s="187"/>
      <c r="AI575" s="1"/>
      <c r="AJ575" s="1"/>
      <c r="AK575" s="1"/>
      <c r="AL575" s="1"/>
      <c r="AN575" s="6"/>
      <c r="AO575" s="6"/>
    </row>
    <row r="576" spans="4:41" x14ac:dyDescent="0.35">
      <c r="D576" s="1"/>
      <c r="J576" s="1"/>
      <c r="K576" s="1"/>
      <c r="L576" s="1"/>
      <c r="M576" s="1"/>
      <c r="N576" s="110"/>
      <c r="O576" s="1"/>
      <c r="P576" s="6"/>
      <c r="Q576" s="217"/>
      <c r="R576" s="6"/>
      <c r="S576" s="187"/>
      <c r="T576" s="187"/>
      <c r="U576" s="187"/>
      <c r="V576" s="187"/>
      <c r="W576" s="1"/>
      <c r="X576" s="1"/>
      <c r="Y576" s="1"/>
      <c r="Z576" s="1"/>
      <c r="AB576" s="6"/>
      <c r="AC576" s="187"/>
      <c r="AD576" s="6"/>
      <c r="AE576" s="187"/>
      <c r="AF576" s="187"/>
      <c r="AG576" s="187"/>
      <c r="AH576" s="187"/>
      <c r="AI576" s="1"/>
      <c r="AJ576" s="1"/>
      <c r="AK576" s="1"/>
      <c r="AL576" s="1"/>
      <c r="AN576" s="6"/>
      <c r="AO576" s="6"/>
    </row>
    <row r="577" spans="4:41" x14ac:dyDescent="0.35">
      <c r="D577" s="1"/>
      <c r="J577" s="1"/>
      <c r="K577" s="1"/>
      <c r="L577" s="1"/>
      <c r="M577" s="1"/>
      <c r="N577" s="110"/>
      <c r="O577" s="1"/>
      <c r="P577" s="6"/>
      <c r="Q577" s="217"/>
      <c r="R577" s="6"/>
      <c r="S577" s="187"/>
      <c r="T577" s="187"/>
      <c r="U577" s="187"/>
      <c r="V577" s="187"/>
      <c r="W577" s="1"/>
      <c r="X577" s="1"/>
      <c r="Y577" s="1"/>
      <c r="Z577" s="1"/>
      <c r="AB577" s="6"/>
      <c r="AC577" s="187"/>
      <c r="AD577" s="6"/>
      <c r="AE577" s="187"/>
      <c r="AF577" s="187"/>
      <c r="AG577" s="187"/>
      <c r="AH577" s="187"/>
      <c r="AI577" s="1"/>
      <c r="AJ577" s="1"/>
      <c r="AK577" s="1"/>
      <c r="AL577" s="1"/>
      <c r="AN577" s="6"/>
      <c r="AO577" s="6"/>
    </row>
    <row r="578" spans="4:41" x14ac:dyDescent="0.35">
      <c r="D578" s="1"/>
      <c r="J578" s="1"/>
      <c r="K578" s="1"/>
      <c r="L578" s="1"/>
      <c r="M578" s="1"/>
      <c r="N578" s="110"/>
      <c r="O578" s="1"/>
      <c r="P578" s="6"/>
      <c r="Q578" s="217"/>
      <c r="R578" s="6"/>
      <c r="S578" s="187"/>
      <c r="T578" s="187"/>
      <c r="U578" s="187"/>
      <c r="V578" s="187"/>
      <c r="W578" s="1"/>
      <c r="X578" s="1"/>
      <c r="Y578" s="1"/>
      <c r="Z578" s="1"/>
      <c r="AB578" s="6"/>
      <c r="AC578" s="187"/>
      <c r="AD578" s="6"/>
      <c r="AE578" s="187"/>
      <c r="AF578" s="187"/>
      <c r="AG578" s="187"/>
      <c r="AH578" s="187"/>
      <c r="AI578" s="1"/>
      <c r="AJ578" s="1"/>
      <c r="AK578" s="1"/>
      <c r="AL578" s="1"/>
      <c r="AN578" s="6"/>
      <c r="AO578" s="6"/>
    </row>
    <row r="579" spans="4:41" x14ac:dyDescent="0.35">
      <c r="D579" s="1"/>
      <c r="J579" s="1"/>
      <c r="K579" s="1"/>
      <c r="L579" s="1"/>
      <c r="M579" s="1"/>
      <c r="N579" s="110"/>
      <c r="O579" s="1"/>
      <c r="P579" s="6"/>
      <c r="Q579" s="217"/>
      <c r="R579" s="6"/>
      <c r="S579" s="187"/>
      <c r="T579" s="187"/>
      <c r="U579" s="187"/>
      <c r="V579" s="187"/>
      <c r="W579" s="1"/>
      <c r="X579" s="1"/>
      <c r="Y579" s="1"/>
      <c r="Z579" s="1"/>
      <c r="AB579" s="6"/>
      <c r="AC579" s="187"/>
      <c r="AD579" s="6"/>
      <c r="AE579" s="187"/>
      <c r="AF579" s="187"/>
      <c r="AG579" s="187"/>
      <c r="AH579" s="187"/>
      <c r="AI579" s="1"/>
      <c r="AJ579" s="1"/>
      <c r="AK579" s="1"/>
      <c r="AL579" s="1"/>
      <c r="AN579" s="6"/>
      <c r="AO579" s="6"/>
    </row>
    <row r="580" spans="4:41" x14ac:dyDescent="0.35">
      <c r="D580" s="1"/>
      <c r="J580" s="1"/>
      <c r="K580" s="1"/>
      <c r="L580" s="1"/>
      <c r="M580" s="1"/>
      <c r="N580" s="110"/>
      <c r="O580" s="1"/>
      <c r="P580" s="6"/>
      <c r="Q580" s="217"/>
      <c r="R580" s="6"/>
      <c r="S580" s="187"/>
      <c r="T580" s="187"/>
      <c r="U580" s="187"/>
      <c r="V580" s="187"/>
      <c r="W580" s="1"/>
      <c r="X580" s="1"/>
      <c r="Y580" s="1"/>
      <c r="Z580" s="1"/>
      <c r="AB580" s="6"/>
      <c r="AC580" s="187"/>
      <c r="AD580" s="6"/>
      <c r="AE580" s="187"/>
      <c r="AF580" s="187"/>
      <c r="AG580" s="187"/>
      <c r="AH580" s="187"/>
      <c r="AI580" s="1"/>
      <c r="AJ580" s="1"/>
      <c r="AK580" s="1"/>
      <c r="AL580" s="1"/>
      <c r="AN580" s="6"/>
      <c r="AO580" s="6"/>
    </row>
    <row r="581" spans="4:41" x14ac:dyDescent="0.35">
      <c r="D581" s="1"/>
      <c r="J581" s="1"/>
      <c r="K581" s="1"/>
      <c r="L581" s="1"/>
      <c r="M581" s="1"/>
      <c r="N581" s="110"/>
      <c r="O581" s="1"/>
      <c r="P581" s="6"/>
      <c r="Q581" s="217"/>
      <c r="R581" s="6"/>
      <c r="S581" s="187"/>
      <c r="T581" s="187"/>
      <c r="U581" s="187"/>
      <c r="V581" s="187"/>
      <c r="W581" s="1"/>
      <c r="X581" s="1"/>
      <c r="Y581" s="1"/>
      <c r="Z581" s="1"/>
      <c r="AB581" s="6"/>
      <c r="AC581" s="187"/>
      <c r="AD581" s="6"/>
      <c r="AE581" s="187"/>
      <c r="AF581" s="187"/>
      <c r="AG581" s="187"/>
      <c r="AH581" s="187"/>
      <c r="AI581" s="1"/>
      <c r="AJ581" s="1"/>
      <c r="AK581" s="1"/>
      <c r="AL581" s="1"/>
      <c r="AN581" s="6"/>
      <c r="AO581" s="6"/>
    </row>
    <row r="582" spans="4:41" x14ac:dyDescent="0.35">
      <c r="D582" s="1"/>
      <c r="J582" s="1"/>
      <c r="K582" s="1"/>
      <c r="L582" s="1"/>
      <c r="M582" s="1"/>
      <c r="N582" s="110"/>
      <c r="O582" s="1"/>
      <c r="P582" s="6"/>
      <c r="Q582" s="217"/>
      <c r="R582" s="6"/>
      <c r="S582" s="187"/>
      <c r="T582" s="187"/>
      <c r="U582" s="187"/>
      <c r="V582" s="187"/>
      <c r="W582" s="1"/>
      <c r="X582" s="1"/>
      <c r="Y582" s="1"/>
      <c r="Z582" s="1"/>
      <c r="AB582" s="6"/>
      <c r="AC582" s="187"/>
      <c r="AD582" s="6"/>
      <c r="AE582" s="187"/>
      <c r="AF582" s="187"/>
      <c r="AG582" s="187"/>
      <c r="AH582" s="187"/>
      <c r="AI582" s="1"/>
      <c r="AJ582" s="1"/>
      <c r="AK582" s="1"/>
      <c r="AL582" s="1"/>
      <c r="AN582" s="6"/>
      <c r="AO582" s="6"/>
    </row>
    <row r="583" spans="4:41" x14ac:dyDescent="0.35">
      <c r="D583" s="1"/>
      <c r="J583" s="1"/>
      <c r="K583" s="1"/>
      <c r="L583" s="1"/>
      <c r="M583" s="1"/>
      <c r="N583" s="110"/>
      <c r="O583" s="1"/>
      <c r="P583" s="6"/>
      <c r="Q583" s="217"/>
      <c r="R583" s="6"/>
      <c r="S583" s="187"/>
      <c r="T583" s="187"/>
      <c r="U583" s="187"/>
      <c r="V583" s="187"/>
      <c r="W583" s="1"/>
      <c r="X583" s="1"/>
      <c r="Y583" s="1"/>
      <c r="Z583" s="1"/>
      <c r="AB583" s="6"/>
      <c r="AC583" s="187"/>
      <c r="AD583" s="6"/>
      <c r="AE583" s="187"/>
      <c r="AF583" s="187"/>
      <c r="AG583" s="187"/>
      <c r="AH583" s="187"/>
      <c r="AI583" s="1"/>
      <c r="AJ583" s="1"/>
      <c r="AK583" s="1"/>
      <c r="AL583" s="1"/>
      <c r="AN583" s="6"/>
      <c r="AO583" s="6"/>
    </row>
    <row r="584" spans="4:41" x14ac:dyDescent="0.35">
      <c r="D584" s="1"/>
      <c r="J584" s="1"/>
      <c r="K584" s="1"/>
      <c r="L584" s="1"/>
      <c r="M584" s="1"/>
      <c r="N584" s="110"/>
      <c r="O584" s="1"/>
      <c r="P584" s="6"/>
      <c r="Q584" s="217"/>
      <c r="R584" s="6"/>
      <c r="S584" s="187"/>
      <c r="T584" s="187"/>
      <c r="U584" s="187"/>
      <c r="V584" s="187"/>
      <c r="W584" s="1"/>
      <c r="X584" s="1"/>
      <c r="Y584" s="1"/>
      <c r="Z584" s="1"/>
      <c r="AB584" s="6"/>
      <c r="AC584" s="187"/>
      <c r="AD584" s="6"/>
      <c r="AE584" s="187"/>
      <c r="AF584" s="187"/>
      <c r="AG584" s="187"/>
      <c r="AH584" s="187"/>
      <c r="AI584" s="1"/>
      <c r="AJ584" s="1"/>
      <c r="AK584" s="1"/>
      <c r="AL584" s="1"/>
      <c r="AN584" s="6"/>
      <c r="AO584" s="6"/>
    </row>
    <row r="585" spans="4:41" x14ac:dyDescent="0.35">
      <c r="D585" s="1"/>
      <c r="J585" s="1"/>
      <c r="K585" s="1"/>
      <c r="L585" s="1"/>
      <c r="M585" s="1"/>
      <c r="N585" s="110"/>
      <c r="O585" s="1"/>
      <c r="P585" s="6"/>
      <c r="Q585" s="217"/>
      <c r="R585" s="6"/>
      <c r="S585" s="187"/>
      <c r="T585" s="187"/>
      <c r="U585" s="187"/>
      <c r="V585" s="187"/>
      <c r="W585" s="1"/>
      <c r="X585" s="1"/>
      <c r="Y585" s="1"/>
      <c r="Z585" s="1"/>
      <c r="AB585" s="6"/>
      <c r="AC585" s="187"/>
      <c r="AD585" s="6"/>
      <c r="AE585" s="187"/>
      <c r="AF585" s="187"/>
      <c r="AG585" s="187"/>
      <c r="AH585" s="187"/>
      <c r="AI585" s="1"/>
      <c r="AJ585" s="1"/>
      <c r="AK585" s="1"/>
      <c r="AL585" s="1"/>
      <c r="AN585" s="6"/>
      <c r="AO585" s="6"/>
    </row>
    <row r="586" spans="4:41" x14ac:dyDescent="0.35">
      <c r="D586" s="1"/>
      <c r="J586" s="1"/>
      <c r="K586" s="1"/>
      <c r="L586" s="1"/>
      <c r="M586" s="1"/>
      <c r="N586" s="110"/>
      <c r="O586" s="1"/>
      <c r="P586" s="6"/>
      <c r="Q586" s="217"/>
      <c r="R586" s="6"/>
      <c r="S586" s="187"/>
      <c r="T586" s="187"/>
      <c r="U586" s="187"/>
      <c r="V586" s="187"/>
      <c r="W586" s="1"/>
      <c r="X586" s="1"/>
      <c r="Y586" s="1"/>
      <c r="Z586" s="1"/>
      <c r="AB586" s="6"/>
      <c r="AC586" s="187"/>
      <c r="AD586" s="6"/>
      <c r="AE586" s="187"/>
      <c r="AF586" s="187"/>
      <c r="AG586" s="187"/>
      <c r="AH586" s="187"/>
      <c r="AI586" s="1"/>
      <c r="AJ586" s="1"/>
      <c r="AK586" s="1"/>
      <c r="AL586" s="1"/>
      <c r="AN586" s="6"/>
      <c r="AO586" s="6"/>
    </row>
    <row r="587" spans="4:41" x14ac:dyDescent="0.35">
      <c r="D587" s="1"/>
      <c r="J587" s="1"/>
      <c r="K587" s="1"/>
      <c r="L587" s="1"/>
      <c r="M587" s="1"/>
      <c r="N587" s="110"/>
      <c r="O587" s="1"/>
      <c r="P587" s="6"/>
      <c r="Q587" s="217"/>
      <c r="R587" s="6"/>
      <c r="S587" s="187"/>
      <c r="T587" s="187"/>
      <c r="U587" s="187"/>
      <c r="V587" s="187"/>
      <c r="W587" s="1"/>
      <c r="X587" s="1"/>
      <c r="Y587" s="1"/>
      <c r="Z587" s="1"/>
      <c r="AB587" s="6"/>
      <c r="AC587" s="187"/>
      <c r="AD587" s="6"/>
      <c r="AE587" s="187"/>
      <c r="AF587" s="187"/>
      <c r="AG587" s="187"/>
      <c r="AH587" s="187"/>
      <c r="AI587" s="1"/>
      <c r="AJ587" s="1"/>
      <c r="AK587" s="1"/>
      <c r="AL587" s="1"/>
      <c r="AN587" s="6"/>
      <c r="AO587" s="6"/>
    </row>
    <row r="588" spans="4:41" x14ac:dyDescent="0.35">
      <c r="D588" s="1"/>
      <c r="J588" s="1"/>
      <c r="K588" s="1"/>
      <c r="L588" s="1"/>
      <c r="M588" s="1"/>
      <c r="N588" s="110"/>
      <c r="O588" s="1"/>
      <c r="P588" s="6"/>
      <c r="Q588" s="217"/>
      <c r="R588" s="6"/>
      <c r="S588" s="187"/>
      <c r="T588" s="187"/>
      <c r="U588" s="187"/>
      <c r="V588" s="187"/>
      <c r="W588" s="1"/>
      <c r="X588" s="1"/>
      <c r="Y588" s="1"/>
      <c r="Z588" s="1"/>
      <c r="AB588" s="6"/>
      <c r="AC588" s="187"/>
      <c r="AD588" s="6"/>
      <c r="AE588" s="187"/>
      <c r="AF588" s="187"/>
      <c r="AG588" s="187"/>
      <c r="AH588" s="187"/>
      <c r="AI588" s="1"/>
      <c r="AJ588" s="1"/>
      <c r="AK588" s="1"/>
      <c r="AL588" s="1"/>
      <c r="AN588" s="6"/>
      <c r="AO588" s="6"/>
    </row>
    <row r="589" spans="4:41" x14ac:dyDescent="0.35">
      <c r="D589" s="1"/>
      <c r="J589" s="1"/>
      <c r="K589" s="1"/>
      <c r="L589" s="1"/>
      <c r="M589" s="1"/>
      <c r="N589" s="110"/>
      <c r="O589" s="1"/>
      <c r="P589" s="6"/>
      <c r="Q589" s="217"/>
      <c r="R589" s="6"/>
      <c r="S589" s="187"/>
      <c r="T589" s="187"/>
      <c r="U589" s="187"/>
      <c r="V589" s="187"/>
      <c r="W589" s="1"/>
      <c r="X589" s="1"/>
      <c r="Y589" s="1"/>
      <c r="Z589" s="1"/>
      <c r="AB589" s="6"/>
      <c r="AC589" s="187"/>
      <c r="AD589" s="6"/>
      <c r="AE589" s="187"/>
      <c r="AF589" s="187"/>
      <c r="AG589" s="187"/>
      <c r="AH589" s="187"/>
      <c r="AI589" s="1"/>
      <c r="AJ589" s="1"/>
      <c r="AK589" s="1"/>
      <c r="AL589" s="1"/>
      <c r="AN589" s="6"/>
      <c r="AO589" s="6"/>
    </row>
    <row r="590" spans="4:41" x14ac:dyDescent="0.35">
      <c r="D590" s="1"/>
      <c r="J590" s="1"/>
      <c r="K590" s="1"/>
      <c r="L590" s="1"/>
      <c r="M590" s="1"/>
      <c r="N590" s="110"/>
      <c r="O590" s="1"/>
      <c r="P590" s="6"/>
      <c r="Q590" s="217"/>
      <c r="R590" s="6"/>
      <c r="S590" s="187"/>
      <c r="T590" s="187"/>
      <c r="U590" s="187"/>
      <c r="V590" s="187"/>
      <c r="W590" s="1"/>
      <c r="X590" s="1"/>
      <c r="Y590" s="1"/>
      <c r="Z590" s="1"/>
      <c r="AB590" s="6"/>
      <c r="AC590" s="187"/>
      <c r="AD590" s="6"/>
      <c r="AE590" s="187"/>
      <c r="AF590" s="187"/>
      <c r="AG590" s="187"/>
      <c r="AH590" s="187"/>
      <c r="AI590" s="1"/>
      <c r="AJ590" s="1"/>
      <c r="AK590" s="1"/>
      <c r="AL590" s="1"/>
      <c r="AN590" s="6"/>
      <c r="AO590" s="6"/>
    </row>
    <row r="591" spans="4:41" x14ac:dyDescent="0.35">
      <c r="D591" s="1"/>
      <c r="J591" s="1"/>
      <c r="K591" s="1"/>
      <c r="L591" s="1"/>
      <c r="M591" s="1"/>
      <c r="N591" s="110"/>
      <c r="O591" s="1"/>
      <c r="P591" s="6"/>
      <c r="Q591" s="217"/>
      <c r="R591" s="6"/>
      <c r="S591" s="187"/>
      <c r="T591" s="187"/>
      <c r="U591" s="187"/>
      <c r="V591" s="187"/>
      <c r="W591" s="1"/>
      <c r="X591" s="1"/>
      <c r="Y591" s="1"/>
      <c r="Z591" s="1"/>
      <c r="AB591" s="6"/>
      <c r="AC591" s="187"/>
      <c r="AD591" s="6"/>
      <c r="AE591" s="187"/>
      <c r="AF591" s="187"/>
      <c r="AG591" s="187"/>
      <c r="AH591" s="187"/>
      <c r="AI591" s="1"/>
      <c r="AJ591" s="1"/>
      <c r="AK591" s="1"/>
      <c r="AL591" s="1"/>
      <c r="AN591" s="6"/>
      <c r="AO591" s="6"/>
    </row>
    <row r="592" spans="4:41" x14ac:dyDescent="0.35">
      <c r="D592" s="1"/>
      <c r="J592" s="1"/>
      <c r="K592" s="1"/>
      <c r="L592" s="1"/>
      <c r="M592" s="1"/>
      <c r="N592" s="110"/>
      <c r="O592" s="1"/>
      <c r="P592" s="6"/>
      <c r="Q592" s="217"/>
      <c r="R592" s="6"/>
      <c r="S592" s="187"/>
      <c r="T592" s="187"/>
      <c r="U592" s="187"/>
      <c r="V592" s="187"/>
      <c r="W592" s="1"/>
      <c r="X592" s="1"/>
      <c r="Y592" s="1"/>
      <c r="Z592" s="1"/>
      <c r="AB592" s="6"/>
      <c r="AC592" s="187"/>
      <c r="AD592" s="6"/>
      <c r="AE592" s="187"/>
      <c r="AF592" s="187"/>
      <c r="AG592" s="187"/>
      <c r="AH592" s="187"/>
      <c r="AI592" s="1"/>
      <c r="AJ592" s="1"/>
      <c r="AK592" s="1"/>
      <c r="AL592" s="1"/>
      <c r="AN592" s="6"/>
      <c r="AO592" s="6"/>
    </row>
    <row r="593" spans="4:41" x14ac:dyDescent="0.35">
      <c r="D593" s="1"/>
      <c r="J593" s="1"/>
      <c r="K593" s="1"/>
      <c r="L593" s="1"/>
      <c r="M593" s="1"/>
      <c r="N593" s="110"/>
      <c r="O593" s="1"/>
      <c r="P593" s="6"/>
      <c r="Q593" s="217"/>
      <c r="R593" s="6"/>
      <c r="S593" s="187"/>
      <c r="T593" s="187"/>
      <c r="U593" s="187"/>
      <c r="V593" s="187"/>
      <c r="W593" s="1"/>
      <c r="X593" s="1"/>
      <c r="Y593" s="1"/>
      <c r="Z593" s="1"/>
      <c r="AB593" s="6"/>
      <c r="AC593" s="187"/>
      <c r="AD593" s="6"/>
      <c r="AE593" s="187"/>
      <c r="AF593" s="187"/>
      <c r="AG593" s="187"/>
      <c r="AH593" s="187"/>
      <c r="AI593" s="1"/>
      <c r="AJ593" s="1"/>
      <c r="AK593" s="1"/>
      <c r="AL593" s="1"/>
      <c r="AN593" s="6"/>
      <c r="AO593" s="6"/>
    </row>
    <row r="594" spans="4:41" x14ac:dyDescent="0.35">
      <c r="D594" s="1"/>
      <c r="J594" s="1"/>
      <c r="K594" s="1"/>
      <c r="L594" s="1"/>
      <c r="M594" s="1"/>
      <c r="N594" s="110"/>
      <c r="O594" s="1"/>
      <c r="P594" s="6"/>
      <c r="Q594" s="217"/>
      <c r="R594" s="6"/>
      <c r="S594" s="187"/>
      <c r="T594" s="187"/>
      <c r="U594" s="187"/>
      <c r="V594" s="187"/>
      <c r="W594" s="1"/>
      <c r="X594" s="1"/>
      <c r="Y594" s="1"/>
      <c r="Z594" s="1"/>
      <c r="AB594" s="6"/>
      <c r="AC594" s="187"/>
      <c r="AD594" s="6"/>
      <c r="AE594" s="187"/>
      <c r="AF594" s="187"/>
      <c r="AG594" s="187"/>
      <c r="AH594" s="187"/>
      <c r="AI594" s="1"/>
      <c r="AJ594" s="1"/>
      <c r="AK594" s="1"/>
      <c r="AL594" s="1"/>
      <c r="AN594" s="6"/>
      <c r="AO594" s="6"/>
    </row>
    <row r="595" spans="4:41" x14ac:dyDescent="0.35">
      <c r="D595" s="1"/>
      <c r="J595" s="1"/>
      <c r="K595" s="1"/>
      <c r="L595" s="1"/>
      <c r="M595" s="1"/>
      <c r="N595" s="110"/>
      <c r="O595" s="1"/>
      <c r="P595" s="6"/>
      <c r="Q595" s="217"/>
      <c r="R595" s="6"/>
      <c r="S595" s="187"/>
      <c r="T595" s="187"/>
      <c r="U595" s="187"/>
      <c r="V595" s="187"/>
      <c r="W595" s="1"/>
      <c r="X595" s="1"/>
      <c r="Y595" s="1"/>
      <c r="Z595" s="1"/>
      <c r="AB595" s="6"/>
      <c r="AC595" s="187"/>
      <c r="AD595" s="6"/>
      <c r="AE595" s="187"/>
      <c r="AF595" s="187"/>
      <c r="AG595" s="187"/>
      <c r="AH595" s="187"/>
      <c r="AI595" s="1"/>
      <c r="AJ595" s="1"/>
      <c r="AK595" s="1"/>
      <c r="AL595" s="1"/>
      <c r="AN595" s="6"/>
      <c r="AO595" s="6"/>
    </row>
    <row r="596" spans="4:41" x14ac:dyDescent="0.35">
      <c r="D596" s="1"/>
      <c r="J596" s="1"/>
      <c r="K596" s="1"/>
      <c r="L596" s="1"/>
      <c r="M596" s="1"/>
      <c r="N596" s="110"/>
      <c r="O596" s="1"/>
      <c r="P596" s="6"/>
      <c r="Q596" s="217"/>
      <c r="R596" s="6"/>
      <c r="S596" s="187"/>
      <c r="T596" s="187"/>
      <c r="U596" s="187"/>
      <c r="V596" s="187"/>
      <c r="W596" s="1"/>
      <c r="X596" s="1"/>
      <c r="Y596" s="1"/>
      <c r="Z596" s="1"/>
      <c r="AB596" s="6"/>
      <c r="AC596" s="187"/>
      <c r="AD596" s="6"/>
      <c r="AE596" s="187"/>
      <c r="AF596" s="187"/>
      <c r="AG596" s="187"/>
      <c r="AH596" s="187"/>
      <c r="AI596" s="1"/>
      <c r="AJ596" s="1"/>
      <c r="AK596" s="1"/>
      <c r="AL596" s="1"/>
      <c r="AN596" s="6"/>
      <c r="AO596" s="6"/>
    </row>
    <row r="597" spans="4:41" x14ac:dyDescent="0.35">
      <c r="D597" s="1"/>
      <c r="J597" s="1"/>
      <c r="K597" s="1"/>
      <c r="L597" s="1"/>
      <c r="M597" s="1"/>
      <c r="N597" s="110"/>
      <c r="O597" s="1"/>
      <c r="P597" s="6"/>
      <c r="Q597" s="217"/>
      <c r="R597" s="6"/>
      <c r="S597" s="187"/>
      <c r="T597" s="187"/>
      <c r="U597" s="187"/>
      <c r="V597" s="187"/>
      <c r="W597" s="1"/>
      <c r="X597" s="1"/>
      <c r="Y597" s="1"/>
      <c r="Z597" s="1"/>
      <c r="AB597" s="6"/>
      <c r="AC597" s="187"/>
      <c r="AD597" s="6"/>
      <c r="AE597" s="187"/>
      <c r="AF597" s="187"/>
      <c r="AG597" s="187"/>
      <c r="AH597" s="187"/>
      <c r="AI597" s="1"/>
      <c r="AJ597" s="1"/>
      <c r="AK597" s="1"/>
      <c r="AL597" s="1"/>
      <c r="AN597" s="6"/>
      <c r="AO597" s="6"/>
    </row>
    <row r="598" spans="4:41" x14ac:dyDescent="0.35">
      <c r="D598" s="1"/>
      <c r="J598" s="1"/>
      <c r="K598" s="1"/>
      <c r="L598" s="1"/>
      <c r="M598" s="1"/>
      <c r="N598" s="110"/>
      <c r="O598" s="1"/>
      <c r="P598" s="6"/>
      <c r="Q598" s="217"/>
      <c r="R598" s="6"/>
      <c r="S598" s="187"/>
      <c r="T598" s="187"/>
      <c r="U598" s="187"/>
      <c r="V598" s="187"/>
      <c r="W598" s="1"/>
      <c r="X598" s="1"/>
      <c r="Y598" s="1"/>
      <c r="Z598" s="1"/>
      <c r="AB598" s="6"/>
      <c r="AC598" s="187"/>
      <c r="AD598" s="6"/>
      <c r="AE598" s="187"/>
      <c r="AF598" s="187"/>
      <c r="AG598" s="187"/>
      <c r="AH598" s="187"/>
      <c r="AI598" s="1"/>
      <c r="AJ598" s="1"/>
      <c r="AK598" s="1"/>
      <c r="AL598" s="1"/>
      <c r="AN598" s="6"/>
      <c r="AO598" s="6"/>
    </row>
    <row r="599" spans="4:41" x14ac:dyDescent="0.35">
      <c r="D599" s="1"/>
      <c r="J599" s="1"/>
      <c r="K599" s="1"/>
      <c r="L599" s="1"/>
      <c r="M599" s="1"/>
      <c r="N599" s="110"/>
      <c r="O599" s="1"/>
      <c r="P599" s="6"/>
      <c r="Q599" s="217"/>
      <c r="R599" s="6"/>
      <c r="S599" s="187"/>
      <c r="T599" s="187"/>
      <c r="U599" s="187"/>
      <c r="V599" s="187"/>
      <c r="W599" s="1"/>
      <c r="X599" s="1"/>
      <c r="Y599" s="1"/>
      <c r="Z599" s="1"/>
      <c r="AB599" s="6"/>
      <c r="AC599" s="187"/>
      <c r="AD599" s="6"/>
      <c r="AE599" s="187"/>
      <c r="AF599" s="187"/>
      <c r="AG599" s="187"/>
      <c r="AH599" s="187"/>
      <c r="AI599" s="1"/>
      <c r="AJ599" s="1"/>
      <c r="AK599" s="1"/>
      <c r="AL599" s="1"/>
      <c r="AN599" s="6"/>
      <c r="AO599" s="6"/>
    </row>
    <row r="600" spans="4:41" x14ac:dyDescent="0.35">
      <c r="D600" s="1"/>
      <c r="J600" s="1"/>
      <c r="K600" s="1"/>
      <c r="L600" s="1"/>
      <c r="M600" s="1"/>
      <c r="N600" s="110"/>
      <c r="O600" s="1"/>
      <c r="P600" s="6"/>
      <c r="Q600" s="217"/>
      <c r="R600" s="6"/>
      <c r="S600" s="187"/>
      <c r="T600" s="187"/>
      <c r="U600" s="187"/>
      <c r="V600" s="187"/>
      <c r="W600" s="1"/>
      <c r="X600" s="1"/>
      <c r="Y600" s="1"/>
      <c r="Z600" s="1"/>
      <c r="AB600" s="6"/>
      <c r="AC600" s="187"/>
      <c r="AD600" s="6"/>
      <c r="AE600" s="187"/>
      <c r="AF600" s="187"/>
      <c r="AG600" s="187"/>
      <c r="AH600" s="187"/>
      <c r="AI600" s="1"/>
      <c r="AJ600" s="1"/>
      <c r="AK600" s="1"/>
      <c r="AL600" s="1"/>
      <c r="AN600" s="6"/>
      <c r="AO600" s="6"/>
    </row>
    <row r="601" spans="4:41" x14ac:dyDescent="0.35">
      <c r="D601" s="1"/>
      <c r="J601" s="1"/>
      <c r="K601" s="1"/>
      <c r="L601" s="1"/>
      <c r="M601" s="1"/>
      <c r="N601" s="110"/>
      <c r="O601" s="1"/>
      <c r="P601" s="6"/>
      <c r="Q601" s="217"/>
      <c r="R601" s="6"/>
      <c r="S601" s="187"/>
      <c r="T601" s="187"/>
      <c r="U601" s="187"/>
      <c r="V601" s="187"/>
      <c r="W601" s="1"/>
      <c r="X601" s="1"/>
      <c r="Y601" s="1"/>
      <c r="Z601" s="1"/>
      <c r="AB601" s="6"/>
      <c r="AC601" s="187"/>
      <c r="AD601" s="6"/>
      <c r="AE601" s="187"/>
      <c r="AF601" s="187"/>
      <c r="AG601" s="187"/>
      <c r="AH601" s="187"/>
      <c r="AI601" s="1"/>
      <c r="AJ601" s="1"/>
      <c r="AK601" s="1"/>
      <c r="AL601" s="1"/>
      <c r="AN601" s="6"/>
      <c r="AO601" s="6"/>
    </row>
    <row r="602" spans="4:41" x14ac:dyDescent="0.35">
      <c r="D602" s="1"/>
      <c r="J602" s="1"/>
      <c r="K602" s="1"/>
      <c r="L602" s="1"/>
      <c r="M602" s="1"/>
      <c r="N602" s="110"/>
      <c r="O602" s="1"/>
      <c r="P602" s="6"/>
      <c r="Q602" s="217"/>
      <c r="R602" s="6"/>
      <c r="S602" s="187"/>
      <c r="T602" s="187"/>
      <c r="U602" s="187"/>
      <c r="V602" s="187"/>
      <c r="W602" s="1"/>
      <c r="X602" s="1"/>
      <c r="Y602" s="1"/>
      <c r="Z602" s="1"/>
      <c r="AB602" s="6"/>
      <c r="AC602" s="187"/>
      <c r="AD602" s="6"/>
      <c r="AE602" s="187"/>
      <c r="AF602" s="187"/>
      <c r="AG602" s="187"/>
      <c r="AH602" s="187"/>
      <c r="AI602" s="1"/>
      <c r="AJ602" s="1"/>
      <c r="AK602" s="1"/>
      <c r="AL602" s="1"/>
      <c r="AN602" s="6"/>
      <c r="AO602" s="6"/>
    </row>
    <row r="603" spans="4:41" x14ac:dyDescent="0.35">
      <c r="D603" s="1"/>
      <c r="J603" s="1"/>
      <c r="K603" s="1"/>
      <c r="L603" s="1"/>
      <c r="M603" s="1"/>
      <c r="N603" s="110"/>
      <c r="O603" s="1"/>
      <c r="P603" s="6"/>
      <c r="Q603" s="217"/>
      <c r="R603" s="6"/>
      <c r="S603" s="187"/>
      <c r="T603" s="187"/>
      <c r="U603" s="187"/>
      <c r="V603" s="187"/>
      <c r="W603" s="1"/>
      <c r="X603" s="1"/>
      <c r="Y603" s="1"/>
      <c r="Z603" s="1"/>
      <c r="AB603" s="6"/>
      <c r="AC603" s="187"/>
      <c r="AD603" s="6"/>
      <c r="AE603" s="187"/>
      <c r="AF603" s="187"/>
      <c r="AG603" s="187"/>
      <c r="AH603" s="187"/>
      <c r="AI603" s="1"/>
      <c r="AJ603" s="1"/>
      <c r="AK603" s="1"/>
      <c r="AL603" s="1"/>
      <c r="AN603" s="6"/>
      <c r="AO603" s="6"/>
    </row>
    <row r="604" spans="4:41" x14ac:dyDescent="0.35">
      <c r="D604" s="1"/>
      <c r="J604" s="1"/>
      <c r="K604" s="1"/>
      <c r="L604" s="1"/>
      <c r="M604" s="1"/>
      <c r="N604" s="110"/>
      <c r="O604" s="1"/>
      <c r="P604" s="6"/>
      <c r="Q604" s="217"/>
      <c r="R604" s="6"/>
      <c r="S604" s="187"/>
      <c r="T604" s="187"/>
      <c r="U604" s="187"/>
      <c r="V604" s="187"/>
      <c r="W604" s="1"/>
      <c r="X604" s="1"/>
      <c r="Y604" s="1"/>
      <c r="Z604" s="1"/>
      <c r="AB604" s="6"/>
      <c r="AC604" s="187"/>
      <c r="AD604" s="6"/>
      <c r="AE604" s="187"/>
      <c r="AF604" s="187"/>
      <c r="AG604" s="187"/>
      <c r="AH604" s="187"/>
      <c r="AI604" s="1"/>
      <c r="AJ604" s="1"/>
      <c r="AK604" s="1"/>
      <c r="AL604" s="1"/>
      <c r="AN604" s="6"/>
      <c r="AO604" s="6"/>
    </row>
    <row r="605" spans="4:41" x14ac:dyDescent="0.35">
      <c r="D605" s="1"/>
      <c r="J605" s="1"/>
      <c r="K605" s="1"/>
      <c r="L605" s="1"/>
      <c r="M605" s="1"/>
      <c r="N605" s="110"/>
      <c r="O605" s="1"/>
      <c r="P605" s="6"/>
      <c r="Q605" s="217"/>
      <c r="R605" s="6"/>
      <c r="S605" s="187"/>
      <c r="T605" s="187"/>
      <c r="U605" s="187"/>
      <c r="V605" s="187"/>
      <c r="W605" s="1"/>
      <c r="X605" s="1"/>
      <c r="Y605" s="1"/>
      <c r="Z605" s="1"/>
      <c r="AB605" s="6"/>
      <c r="AC605" s="187"/>
      <c r="AD605" s="6"/>
      <c r="AE605" s="187"/>
      <c r="AF605" s="187"/>
      <c r="AG605" s="187"/>
      <c r="AH605" s="187"/>
      <c r="AI605" s="1"/>
      <c r="AJ605" s="1"/>
      <c r="AK605" s="1"/>
      <c r="AL605" s="1"/>
      <c r="AN605" s="6"/>
      <c r="AO605" s="6"/>
    </row>
    <row r="606" spans="4:41" x14ac:dyDescent="0.35">
      <c r="D606" s="1"/>
      <c r="J606" s="1"/>
      <c r="K606" s="1"/>
      <c r="L606" s="1"/>
      <c r="M606" s="1"/>
      <c r="N606" s="110"/>
      <c r="O606" s="1"/>
      <c r="P606" s="6"/>
      <c r="Q606" s="217"/>
      <c r="R606" s="6"/>
      <c r="S606" s="187"/>
      <c r="T606" s="187"/>
      <c r="U606" s="187"/>
      <c r="V606" s="187"/>
      <c r="W606" s="1"/>
      <c r="X606" s="1"/>
      <c r="Y606" s="1"/>
      <c r="Z606" s="1"/>
      <c r="AB606" s="6"/>
      <c r="AC606" s="187"/>
      <c r="AD606" s="6"/>
      <c r="AE606" s="187"/>
      <c r="AF606" s="187"/>
      <c r="AG606" s="187"/>
      <c r="AH606" s="187"/>
      <c r="AI606" s="1"/>
      <c r="AJ606" s="1"/>
      <c r="AK606" s="1"/>
      <c r="AL606" s="1"/>
      <c r="AN606" s="6"/>
      <c r="AO606" s="6"/>
    </row>
    <row r="607" spans="4:41" x14ac:dyDescent="0.35">
      <c r="D607" s="1"/>
      <c r="J607" s="1"/>
      <c r="K607" s="1"/>
      <c r="L607" s="1"/>
      <c r="M607" s="1"/>
      <c r="N607" s="110"/>
      <c r="O607" s="1"/>
      <c r="P607" s="6"/>
      <c r="Q607" s="217"/>
      <c r="R607" s="6"/>
      <c r="S607" s="187"/>
      <c r="T607" s="187"/>
      <c r="U607" s="187"/>
      <c r="V607" s="187"/>
      <c r="W607" s="1"/>
      <c r="X607" s="1"/>
      <c r="Y607" s="1"/>
      <c r="Z607" s="1"/>
      <c r="AB607" s="6"/>
      <c r="AC607" s="187"/>
      <c r="AD607" s="6"/>
      <c r="AE607" s="187"/>
      <c r="AF607" s="187"/>
      <c r="AG607" s="187"/>
      <c r="AH607" s="187"/>
      <c r="AI607" s="1"/>
      <c r="AJ607" s="1"/>
      <c r="AK607" s="1"/>
      <c r="AL607" s="1"/>
      <c r="AN607" s="6"/>
      <c r="AO607" s="6"/>
    </row>
    <row r="608" spans="4:41" x14ac:dyDescent="0.35">
      <c r="D608" s="1"/>
      <c r="J608" s="1"/>
      <c r="K608" s="1"/>
      <c r="L608" s="1"/>
      <c r="M608" s="1"/>
      <c r="N608" s="110"/>
      <c r="O608" s="1"/>
      <c r="P608" s="6"/>
      <c r="Q608" s="217"/>
      <c r="R608" s="6"/>
      <c r="S608" s="187"/>
      <c r="T608" s="187"/>
      <c r="U608" s="187"/>
      <c r="V608" s="187"/>
      <c r="W608" s="1"/>
      <c r="X608" s="1"/>
      <c r="Y608" s="1"/>
      <c r="Z608" s="1"/>
      <c r="AB608" s="6"/>
      <c r="AC608" s="187"/>
      <c r="AD608" s="6"/>
      <c r="AE608" s="187"/>
      <c r="AF608" s="187"/>
      <c r="AG608" s="187"/>
      <c r="AH608" s="187"/>
      <c r="AI608" s="1"/>
      <c r="AJ608" s="1"/>
      <c r="AK608" s="1"/>
      <c r="AL608" s="1"/>
      <c r="AN608" s="6"/>
      <c r="AO608" s="6"/>
    </row>
    <row r="609" spans="4:41" x14ac:dyDescent="0.35">
      <c r="D609" s="1"/>
      <c r="J609" s="1"/>
      <c r="K609" s="1"/>
      <c r="L609" s="1"/>
      <c r="M609" s="1"/>
      <c r="N609" s="110"/>
      <c r="O609" s="1"/>
      <c r="P609" s="6"/>
      <c r="Q609" s="217"/>
      <c r="R609" s="6"/>
      <c r="S609" s="187"/>
      <c r="T609" s="187"/>
      <c r="U609" s="187"/>
      <c r="V609" s="187"/>
      <c r="W609" s="1"/>
      <c r="X609" s="1"/>
      <c r="Y609" s="1"/>
      <c r="Z609" s="1"/>
      <c r="AB609" s="6"/>
      <c r="AC609" s="187"/>
      <c r="AD609" s="6"/>
      <c r="AE609" s="187"/>
      <c r="AF609" s="187"/>
      <c r="AG609" s="187"/>
      <c r="AH609" s="187"/>
      <c r="AI609" s="1"/>
      <c r="AJ609" s="1"/>
      <c r="AK609" s="1"/>
      <c r="AL609" s="1"/>
      <c r="AN609" s="6"/>
      <c r="AO609" s="6"/>
    </row>
    <row r="610" spans="4:41" x14ac:dyDescent="0.35">
      <c r="D610" s="1"/>
      <c r="J610" s="1"/>
      <c r="K610" s="1"/>
      <c r="L610" s="1"/>
      <c r="M610" s="1"/>
      <c r="N610" s="110"/>
      <c r="O610" s="1"/>
      <c r="P610" s="6"/>
      <c r="Q610" s="217"/>
      <c r="R610" s="6"/>
      <c r="S610" s="187"/>
      <c r="T610" s="187"/>
      <c r="U610" s="187"/>
      <c r="V610" s="187"/>
      <c r="W610" s="1"/>
      <c r="X610" s="1"/>
      <c r="Y610" s="1"/>
      <c r="Z610" s="1"/>
      <c r="AB610" s="6"/>
      <c r="AC610" s="187"/>
      <c r="AD610" s="6"/>
      <c r="AE610" s="187"/>
      <c r="AF610" s="187"/>
      <c r="AG610" s="187"/>
      <c r="AH610" s="187"/>
      <c r="AI610" s="1"/>
      <c r="AJ610" s="1"/>
      <c r="AK610" s="1"/>
      <c r="AL610" s="1"/>
      <c r="AN610" s="6"/>
      <c r="AO610" s="6"/>
    </row>
    <row r="611" spans="4:41" x14ac:dyDescent="0.35">
      <c r="D611" s="1"/>
      <c r="J611" s="1"/>
      <c r="K611" s="1"/>
      <c r="L611" s="1"/>
      <c r="M611" s="1"/>
      <c r="N611" s="110"/>
      <c r="O611" s="1"/>
      <c r="P611" s="6"/>
      <c r="Q611" s="217"/>
      <c r="R611" s="6"/>
      <c r="S611" s="187"/>
      <c r="T611" s="187"/>
      <c r="U611" s="187"/>
      <c r="V611" s="187"/>
      <c r="W611" s="1"/>
      <c r="X611" s="1"/>
      <c r="Y611" s="1"/>
      <c r="Z611" s="1"/>
      <c r="AB611" s="6"/>
      <c r="AC611" s="187"/>
      <c r="AD611" s="6"/>
      <c r="AE611" s="187"/>
      <c r="AF611" s="187"/>
      <c r="AG611" s="187"/>
      <c r="AH611" s="187"/>
      <c r="AI611" s="1"/>
      <c r="AJ611" s="1"/>
      <c r="AK611" s="1"/>
      <c r="AL611" s="1"/>
      <c r="AN611" s="6"/>
      <c r="AO611" s="6"/>
    </row>
    <row r="612" spans="4:41" x14ac:dyDescent="0.35">
      <c r="D612" s="1"/>
      <c r="J612" s="1"/>
      <c r="K612" s="1"/>
      <c r="L612" s="1"/>
      <c r="M612" s="1"/>
      <c r="N612" s="110"/>
      <c r="O612" s="1"/>
      <c r="P612" s="6"/>
      <c r="Q612" s="217"/>
      <c r="R612" s="6"/>
      <c r="S612" s="187"/>
      <c r="T612" s="187"/>
      <c r="U612" s="187"/>
      <c r="V612" s="187"/>
      <c r="W612" s="1"/>
      <c r="X612" s="1"/>
      <c r="Y612" s="1"/>
      <c r="Z612" s="1"/>
      <c r="AB612" s="6"/>
      <c r="AC612" s="187"/>
      <c r="AD612" s="6"/>
      <c r="AE612" s="187"/>
      <c r="AF612" s="187"/>
      <c r="AG612" s="187"/>
      <c r="AH612" s="187"/>
      <c r="AI612" s="1"/>
      <c r="AJ612" s="1"/>
      <c r="AK612" s="1"/>
      <c r="AL612" s="1"/>
      <c r="AN612" s="6"/>
      <c r="AO612" s="6"/>
    </row>
    <row r="613" spans="4:41" x14ac:dyDescent="0.35">
      <c r="D613" s="1"/>
      <c r="J613" s="1"/>
      <c r="K613" s="1"/>
      <c r="L613" s="1"/>
      <c r="M613" s="1"/>
      <c r="N613" s="110"/>
      <c r="O613" s="1"/>
      <c r="P613" s="6"/>
      <c r="Q613" s="217"/>
      <c r="R613" s="6"/>
      <c r="S613" s="187"/>
      <c r="T613" s="187"/>
      <c r="U613" s="187"/>
      <c r="V613" s="187"/>
      <c r="W613" s="1"/>
      <c r="X613" s="1"/>
      <c r="Y613" s="1"/>
      <c r="Z613" s="1"/>
      <c r="AB613" s="6"/>
      <c r="AC613" s="187"/>
      <c r="AD613" s="6"/>
      <c r="AE613" s="187"/>
      <c r="AF613" s="187"/>
      <c r="AG613" s="187"/>
      <c r="AH613" s="187"/>
      <c r="AI613" s="1"/>
      <c r="AJ613" s="1"/>
      <c r="AK613" s="1"/>
      <c r="AL613" s="1"/>
      <c r="AN613" s="6"/>
      <c r="AO613" s="6"/>
    </row>
    <row r="614" spans="4:41" x14ac:dyDescent="0.35">
      <c r="D614" s="1"/>
      <c r="J614" s="1"/>
      <c r="K614" s="1"/>
      <c r="L614" s="1"/>
      <c r="M614" s="1"/>
      <c r="N614" s="110"/>
      <c r="O614" s="1"/>
      <c r="P614" s="6"/>
      <c r="Q614" s="217"/>
      <c r="R614" s="6"/>
      <c r="S614" s="187"/>
      <c r="T614" s="187"/>
      <c r="U614" s="187"/>
      <c r="V614" s="187"/>
      <c r="W614" s="1"/>
      <c r="X614" s="1"/>
      <c r="Y614" s="1"/>
      <c r="Z614" s="1"/>
      <c r="AB614" s="6"/>
      <c r="AC614" s="187"/>
      <c r="AD614" s="6"/>
      <c r="AE614" s="187"/>
      <c r="AF614" s="187"/>
      <c r="AG614" s="187"/>
      <c r="AH614" s="187"/>
      <c r="AI614" s="1"/>
      <c r="AJ614" s="1"/>
      <c r="AK614" s="1"/>
      <c r="AL614" s="1"/>
      <c r="AN614" s="6"/>
      <c r="AO614" s="6"/>
    </row>
    <row r="615" spans="4:41" x14ac:dyDescent="0.35">
      <c r="D615" s="1"/>
      <c r="J615" s="1"/>
      <c r="K615" s="1"/>
      <c r="L615" s="1"/>
      <c r="M615" s="1"/>
      <c r="N615" s="110"/>
      <c r="O615" s="1"/>
      <c r="P615" s="6"/>
      <c r="Q615" s="217"/>
      <c r="R615" s="6"/>
      <c r="S615" s="187"/>
      <c r="T615" s="187"/>
      <c r="U615" s="187"/>
      <c r="V615" s="187"/>
      <c r="W615" s="1"/>
      <c r="X615" s="1"/>
      <c r="Y615" s="1"/>
      <c r="Z615" s="1"/>
      <c r="AB615" s="6"/>
      <c r="AC615" s="187"/>
      <c r="AD615" s="6"/>
      <c r="AE615" s="187"/>
      <c r="AF615" s="187"/>
      <c r="AG615" s="187"/>
      <c r="AH615" s="187"/>
      <c r="AI615" s="1"/>
      <c r="AJ615" s="1"/>
      <c r="AK615" s="1"/>
      <c r="AL615" s="1"/>
      <c r="AN615" s="6"/>
      <c r="AO615" s="6"/>
    </row>
    <row r="616" spans="4:41" x14ac:dyDescent="0.35">
      <c r="D616" s="1"/>
      <c r="J616" s="1"/>
      <c r="K616" s="1"/>
      <c r="L616" s="1"/>
      <c r="M616" s="1"/>
      <c r="N616" s="110"/>
      <c r="O616" s="1"/>
      <c r="P616" s="6"/>
      <c r="Q616" s="217"/>
      <c r="R616" s="6"/>
      <c r="S616" s="187"/>
      <c r="T616" s="187"/>
      <c r="U616" s="187"/>
      <c r="V616" s="187"/>
      <c r="W616" s="1"/>
      <c r="X616" s="1"/>
      <c r="Y616" s="1"/>
      <c r="Z616" s="1"/>
      <c r="AB616" s="6"/>
      <c r="AC616" s="187"/>
      <c r="AD616" s="6"/>
      <c r="AE616" s="187"/>
      <c r="AF616" s="187"/>
      <c r="AG616" s="187"/>
      <c r="AH616" s="187"/>
      <c r="AI616" s="1"/>
      <c r="AJ616" s="1"/>
      <c r="AK616" s="1"/>
      <c r="AL616" s="1"/>
      <c r="AN616" s="6"/>
      <c r="AO616" s="6"/>
    </row>
    <row r="617" spans="4:41" x14ac:dyDescent="0.35">
      <c r="D617" s="1"/>
      <c r="J617" s="1"/>
      <c r="K617" s="1"/>
      <c r="L617" s="1"/>
      <c r="M617" s="1"/>
      <c r="N617" s="110"/>
      <c r="O617" s="1"/>
      <c r="P617" s="6"/>
      <c r="Q617" s="217"/>
      <c r="R617" s="6"/>
      <c r="S617" s="187"/>
      <c r="T617" s="187"/>
      <c r="U617" s="187"/>
      <c r="V617" s="187"/>
      <c r="W617" s="1"/>
      <c r="X617" s="1"/>
      <c r="Y617" s="1"/>
      <c r="Z617" s="1"/>
      <c r="AB617" s="6"/>
      <c r="AC617" s="187"/>
      <c r="AD617" s="6"/>
      <c r="AE617" s="187"/>
      <c r="AF617" s="187"/>
      <c r="AG617" s="187"/>
      <c r="AH617" s="187"/>
      <c r="AI617" s="1"/>
      <c r="AJ617" s="1"/>
      <c r="AK617" s="1"/>
      <c r="AL617" s="1"/>
      <c r="AN617" s="6"/>
      <c r="AO617" s="6"/>
    </row>
    <row r="618" spans="4:41" x14ac:dyDescent="0.35">
      <c r="D618" s="1"/>
      <c r="J618" s="1"/>
      <c r="K618" s="1"/>
      <c r="L618" s="1"/>
      <c r="M618" s="1"/>
      <c r="N618" s="110"/>
      <c r="O618" s="1"/>
      <c r="P618" s="6"/>
      <c r="Q618" s="217"/>
      <c r="R618" s="6"/>
      <c r="S618" s="187"/>
      <c r="T618" s="187"/>
      <c r="U618" s="187"/>
      <c r="V618" s="187"/>
      <c r="W618" s="1"/>
      <c r="X618" s="1"/>
      <c r="Y618" s="1"/>
      <c r="Z618" s="1"/>
      <c r="AB618" s="6"/>
      <c r="AC618" s="187"/>
      <c r="AD618" s="6"/>
      <c r="AE618" s="187"/>
      <c r="AF618" s="187"/>
      <c r="AG618" s="187"/>
      <c r="AH618" s="187"/>
      <c r="AI618" s="1"/>
      <c r="AJ618" s="1"/>
      <c r="AK618" s="1"/>
      <c r="AL618" s="1"/>
      <c r="AN618" s="6"/>
      <c r="AO618" s="6"/>
    </row>
    <row r="619" spans="4:41" x14ac:dyDescent="0.35">
      <c r="D619" s="1"/>
      <c r="J619" s="1"/>
      <c r="K619" s="1"/>
      <c r="L619" s="1"/>
      <c r="M619" s="1"/>
      <c r="N619" s="110"/>
      <c r="O619" s="1"/>
      <c r="P619" s="6"/>
      <c r="Q619" s="217"/>
      <c r="R619" s="6"/>
      <c r="S619" s="187"/>
      <c r="T619" s="187"/>
      <c r="U619" s="187"/>
      <c r="V619" s="187"/>
      <c r="W619" s="1"/>
      <c r="X619" s="1"/>
      <c r="Y619" s="1"/>
      <c r="Z619" s="1"/>
      <c r="AB619" s="6"/>
      <c r="AC619" s="187"/>
      <c r="AD619" s="6"/>
      <c r="AE619" s="187"/>
      <c r="AF619" s="187"/>
      <c r="AG619" s="187"/>
      <c r="AH619" s="187"/>
      <c r="AI619" s="1"/>
      <c r="AJ619" s="1"/>
      <c r="AK619" s="1"/>
      <c r="AL619" s="1"/>
      <c r="AN619" s="6"/>
      <c r="AO619" s="6"/>
    </row>
    <row r="620" spans="4:41" x14ac:dyDescent="0.35">
      <c r="D620" s="1"/>
      <c r="J620" s="1"/>
      <c r="K620" s="1"/>
      <c r="L620" s="1"/>
      <c r="M620" s="1"/>
      <c r="N620" s="110"/>
      <c r="O620" s="1"/>
      <c r="P620" s="6"/>
      <c r="Q620" s="217"/>
      <c r="R620" s="6"/>
      <c r="S620" s="187"/>
      <c r="T620" s="187"/>
      <c r="U620" s="187"/>
      <c r="V620" s="187"/>
      <c r="W620" s="1"/>
      <c r="X620" s="1"/>
      <c r="Y620" s="1"/>
      <c r="Z620" s="1"/>
      <c r="AB620" s="6"/>
      <c r="AC620" s="187"/>
      <c r="AD620" s="6"/>
      <c r="AE620" s="187"/>
      <c r="AF620" s="187"/>
      <c r="AG620" s="187"/>
      <c r="AH620" s="187"/>
      <c r="AI620" s="1"/>
      <c r="AJ620" s="1"/>
      <c r="AK620" s="1"/>
      <c r="AL620" s="1"/>
      <c r="AN620" s="6"/>
      <c r="AO620" s="6"/>
    </row>
    <row r="621" spans="4:41" x14ac:dyDescent="0.35">
      <c r="D621" s="1"/>
      <c r="J621" s="1"/>
      <c r="K621" s="1"/>
      <c r="L621" s="1"/>
      <c r="M621" s="1"/>
      <c r="N621" s="110"/>
      <c r="O621" s="1"/>
      <c r="P621" s="6"/>
      <c r="Q621" s="217"/>
      <c r="R621" s="6"/>
      <c r="S621" s="187"/>
      <c r="T621" s="187"/>
      <c r="U621" s="187"/>
      <c r="V621" s="187"/>
      <c r="W621" s="1"/>
      <c r="X621" s="1"/>
      <c r="Y621" s="1"/>
      <c r="Z621" s="1"/>
      <c r="AB621" s="6"/>
      <c r="AC621" s="187"/>
      <c r="AD621" s="6"/>
      <c r="AE621" s="187"/>
      <c r="AF621" s="187"/>
      <c r="AG621" s="187"/>
      <c r="AH621" s="187"/>
      <c r="AI621" s="1"/>
      <c r="AJ621" s="1"/>
      <c r="AK621" s="1"/>
      <c r="AL621" s="1"/>
      <c r="AN621" s="6"/>
      <c r="AO621" s="6"/>
    </row>
    <row r="622" spans="4:41" x14ac:dyDescent="0.35">
      <c r="D622" s="1"/>
      <c r="J622" s="1"/>
      <c r="K622" s="1"/>
      <c r="L622" s="1"/>
      <c r="M622" s="1"/>
      <c r="N622" s="110"/>
      <c r="O622" s="1"/>
      <c r="P622" s="6"/>
      <c r="Q622" s="217"/>
      <c r="R622" s="6"/>
      <c r="S622" s="187"/>
      <c r="T622" s="187"/>
      <c r="U622" s="187"/>
      <c r="V622" s="187"/>
      <c r="W622" s="1"/>
      <c r="X622" s="1"/>
      <c r="Y622" s="1"/>
      <c r="Z622" s="1"/>
      <c r="AB622" s="6"/>
      <c r="AC622" s="187"/>
      <c r="AD622" s="6"/>
      <c r="AE622" s="187"/>
      <c r="AF622" s="187"/>
      <c r="AG622" s="187"/>
      <c r="AH622" s="187"/>
      <c r="AI622" s="1"/>
      <c r="AJ622" s="1"/>
      <c r="AK622" s="1"/>
      <c r="AL622" s="1"/>
      <c r="AN622" s="6"/>
      <c r="AO622" s="6"/>
    </row>
    <row r="623" spans="4:41" x14ac:dyDescent="0.35">
      <c r="D623" s="1"/>
      <c r="J623" s="1"/>
      <c r="K623" s="1"/>
      <c r="L623" s="1"/>
      <c r="M623" s="1"/>
      <c r="N623" s="110"/>
      <c r="O623" s="1"/>
      <c r="P623" s="6"/>
      <c r="Q623" s="217"/>
      <c r="R623" s="6"/>
      <c r="S623" s="187"/>
      <c r="T623" s="187"/>
      <c r="U623" s="187"/>
      <c r="V623" s="187"/>
      <c r="W623" s="1"/>
      <c r="X623" s="1"/>
      <c r="Y623" s="1"/>
      <c r="Z623" s="1"/>
      <c r="AB623" s="6"/>
      <c r="AC623" s="187"/>
      <c r="AD623" s="6"/>
      <c r="AE623" s="187"/>
      <c r="AF623" s="187"/>
      <c r="AG623" s="187"/>
      <c r="AH623" s="187"/>
      <c r="AI623" s="1"/>
      <c r="AJ623" s="1"/>
      <c r="AK623" s="1"/>
      <c r="AL623" s="1"/>
      <c r="AN623" s="6"/>
      <c r="AO623" s="6"/>
    </row>
    <row r="624" spans="4:41" x14ac:dyDescent="0.35">
      <c r="D624" s="1"/>
      <c r="J624" s="1"/>
      <c r="K624" s="1"/>
      <c r="L624" s="1"/>
      <c r="M624" s="1"/>
      <c r="N624" s="110"/>
      <c r="O624" s="1"/>
      <c r="P624" s="6"/>
      <c r="Q624" s="217"/>
      <c r="R624" s="6"/>
      <c r="S624" s="187"/>
      <c r="T624" s="187"/>
      <c r="U624" s="187"/>
      <c r="V624" s="187"/>
      <c r="W624" s="1"/>
      <c r="X624" s="1"/>
      <c r="Y624" s="1"/>
      <c r="Z624" s="1"/>
      <c r="AB624" s="6"/>
      <c r="AC624" s="187"/>
      <c r="AD624" s="6"/>
      <c r="AE624" s="187"/>
      <c r="AF624" s="187"/>
      <c r="AG624" s="187"/>
      <c r="AH624" s="187"/>
      <c r="AI624" s="1"/>
      <c r="AJ624" s="1"/>
      <c r="AK624" s="1"/>
      <c r="AL624" s="1"/>
      <c r="AN624" s="6"/>
      <c r="AO624" s="6"/>
    </row>
    <row r="625" spans="4:41" x14ac:dyDescent="0.35">
      <c r="D625" s="1"/>
      <c r="J625" s="1"/>
      <c r="K625" s="1"/>
      <c r="L625" s="1"/>
      <c r="M625" s="1"/>
      <c r="N625" s="110"/>
      <c r="O625" s="1"/>
      <c r="P625" s="6"/>
      <c r="Q625" s="217"/>
      <c r="R625" s="6"/>
      <c r="S625" s="187"/>
      <c r="T625" s="187"/>
      <c r="U625" s="187"/>
      <c r="V625" s="187"/>
      <c r="W625" s="1"/>
      <c r="X625" s="1"/>
      <c r="Y625" s="1"/>
      <c r="Z625" s="1"/>
      <c r="AB625" s="6"/>
      <c r="AC625" s="187"/>
      <c r="AD625" s="6"/>
      <c r="AE625" s="187"/>
      <c r="AF625" s="187"/>
      <c r="AG625" s="187"/>
      <c r="AH625" s="187"/>
      <c r="AI625" s="1"/>
      <c r="AJ625" s="1"/>
      <c r="AK625" s="1"/>
      <c r="AL625" s="1"/>
      <c r="AN625" s="6"/>
      <c r="AO625" s="6"/>
    </row>
    <row r="626" spans="4:41" x14ac:dyDescent="0.35">
      <c r="D626" s="1"/>
      <c r="J626" s="1"/>
      <c r="K626" s="1"/>
      <c r="L626" s="1"/>
      <c r="M626" s="1"/>
      <c r="N626" s="110"/>
      <c r="O626" s="1"/>
      <c r="P626" s="6"/>
      <c r="Q626" s="217"/>
      <c r="R626" s="6"/>
      <c r="S626" s="187"/>
      <c r="T626" s="187"/>
      <c r="U626" s="187"/>
      <c r="V626" s="187"/>
      <c r="W626" s="1"/>
      <c r="X626" s="1"/>
      <c r="Y626" s="1"/>
      <c r="Z626" s="1"/>
      <c r="AB626" s="6"/>
      <c r="AC626" s="187"/>
      <c r="AD626" s="6"/>
      <c r="AE626" s="187"/>
      <c r="AF626" s="187"/>
      <c r="AG626" s="187"/>
      <c r="AH626" s="187"/>
      <c r="AI626" s="1"/>
      <c r="AJ626" s="1"/>
      <c r="AK626" s="1"/>
      <c r="AL626" s="1"/>
      <c r="AN626" s="6"/>
      <c r="AO626" s="6"/>
    </row>
    <row r="627" spans="4:41" x14ac:dyDescent="0.35">
      <c r="D627" s="1"/>
      <c r="J627" s="1"/>
      <c r="K627" s="1"/>
      <c r="L627" s="1"/>
      <c r="M627" s="1"/>
      <c r="N627" s="110"/>
      <c r="O627" s="1"/>
      <c r="P627" s="6"/>
      <c r="Q627" s="217"/>
      <c r="R627" s="6"/>
      <c r="S627" s="187"/>
      <c r="T627" s="187"/>
      <c r="U627" s="187"/>
      <c r="V627" s="187"/>
      <c r="W627" s="1"/>
      <c r="X627" s="1"/>
      <c r="Y627" s="1"/>
      <c r="Z627" s="1"/>
      <c r="AB627" s="6"/>
      <c r="AC627" s="187"/>
      <c r="AD627" s="6"/>
      <c r="AE627" s="187"/>
      <c r="AF627" s="187"/>
      <c r="AG627" s="187"/>
      <c r="AH627" s="187"/>
      <c r="AI627" s="1"/>
      <c r="AJ627" s="1"/>
      <c r="AK627" s="1"/>
      <c r="AL627" s="1"/>
      <c r="AN627" s="6"/>
      <c r="AO627" s="6"/>
    </row>
    <row r="628" spans="4:41" x14ac:dyDescent="0.35">
      <c r="D628" s="1"/>
      <c r="J628" s="1"/>
      <c r="K628" s="1"/>
      <c r="L628" s="1"/>
      <c r="M628" s="1"/>
      <c r="N628" s="110"/>
      <c r="O628" s="1"/>
      <c r="P628" s="6"/>
      <c r="Q628" s="217"/>
      <c r="R628" s="6"/>
      <c r="S628" s="187"/>
      <c r="T628" s="187"/>
      <c r="U628" s="187"/>
      <c r="V628" s="187"/>
      <c r="W628" s="1"/>
      <c r="X628" s="1"/>
      <c r="Y628" s="1"/>
      <c r="Z628" s="1"/>
      <c r="AB628" s="6"/>
      <c r="AC628" s="187"/>
      <c r="AD628" s="6"/>
      <c r="AE628" s="187"/>
      <c r="AF628" s="187"/>
      <c r="AG628" s="187"/>
      <c r="AH628" s="187"/>
      <c r="AI628" s="1"/>
      <c r="AJ628" s="1"/>
      <c r="AK628" s="1"/>
      <c r="AL628" s="1"/>
      <c r="AN628" s="6"/>
      <c r="AO628" s="6"/>
    </row>
    <row r="629" spans="4:41" x14ac:dyDescent="0.35">
      <c r="D629" s="1"/>
      <c r="J629" s="1"/>
      <c r="K629" s="1"/>
      <c r="L629" s="1"/>
      <c r="M629" s="1"/>
      <c r="N629" s="110"/>
      <c r="O629" s="1"/>
      <c r="P629" s="6"/>
      <c r="Q629" s="217"/>
      <c r="R629" s="6"/>
      <c r="S629" s="187"/>
      <c r="T629" s="187"/>
      <c r="U629" s="187"/>
      <c r="V629" s="187"/>
      <c r="W629" s="1"/>
      <c r="X629" s="1"/>
      <c r="Y629" s="1"/>
      <c r="Z629" s="1"/>
      <c r="AB629" s="6"/>
      <c r="AC629" s="187"/>
      <c r="AD629" s="6"/>
      <c r="AE629" s="187"/>
      <c r="AF629" s="187"/>
      <c r="AG629" s="187"/>
      <c r="AH629" s="187"/>
      <c r="AI629" s="1"/>
      <c r="AJ629" s="1"/>
      <c r="AK629" s="1"/>
      <c r="AL629" s="1"/>
      <c r="AN629" s="6"/>
      <c r="AO629" s="6"/>
    </row>
    <row r="630" spans="4:41" x14ac:dyDescent="0.35">
      <c r="D630" s="1"/>
      <c r="J630" s="1"/>
      <c r="K630" s="1"/>
      <c r="L630" s="1"/>
      <c r="M630" s="1"/>
      <c r="N630" s="110"/>
      <c r="O630" s="1"/>
      <c r="P630" s="6"/>
      <c r="Q630" s="217"/>
      <c r="R630" s="6"/>
      <c r="S630" s="187"/>
      <c r="T630" s="187"/>
      <c r="U630" s="187"/>
      <c r="V630" s="187"/>
      <c r="W630" s="1"/>
      <c r="X630" s="1"/>
      <c r="Y630" s="1"/>
      <c r="Z630" s="1"/>
      <c r="AB630" s="6"/>
      <c r="AC630" s="187"/>
      <c r="AD630" s="6"/>
      <c r="AE630" s="187"/>
      <c r="AF630" s="187"/>
      <c r="AG630" s="187"/>
      <c r="AH630" s="187"/>
      <c r="AI630" s="1"/>
      <c r="AJ630" s="1"/>
      <c r="AK630" s="1"/>
      <c r="AL630" s="1"/>
      <c r="AN630" s="6"/>
      <c r="AO630" s="6"/>
    </row>
    <row r="631" spans="4:41" x14ac:dyDescent="0.35">
      <c r="D631" s="1"/>
      <c r="J631" s="1"/>
      <c r="K631" s="1"/>
      <c r="L631" s="1"/>
      <c r="M631" s="1"/>
      <c r="N631" s="110"/>
      <c r="O631" s="1"/>
      <c r="P631" s="6"/>
      <c r="Q631" s="217"/>
      <c r="R631" s="6"/>
      <c r="S631" s="187"/>
      <c r="T631" s="187"/>
      <c r="U631" s="187"/>
      <c r="V631" s="187"/>
      <c r="W631" s="1"/>
      <c r="X631" s="1"/>
      <c r="Y631" s="1"/>
      <c r="Z631" s="1"/>
      <c r="AB631" s="6"/>
      <c r="AC631" s="187"/>
      <c r="AD631" s="6"/>
      <c r="AE631" s="187"/>
      <c r="AF631" s="187"/>
      <c r="AG631" s="187"/>
      <c r="AH631" s="187"/>
      <c r="AI631" s="1"/>
      <c r="AJ631" s="1"/>
      <c r="AK631" s="1"/>
      <c r="AL631" s="1"/>
      <c r="AN631" s="6"/>
      <c r="AO631" s="6"/>
    </row>
    <row r="632" spans="4:41" x14ac:dyDescent="0.35">
      <c r="D632" s="1"/>
      <c r="J632" s="1"/>
      <c r="K632" s="1"/>
      <c r="L632" s="1"/>
      <c r="M632" s="1"/>
      <c r="N632" s="110"/>
      <c r="O632" s="1"/>
      <c r="P632" s="6"/>
      <c r="Q632" s="217"/>
      <c r="R632" s="6"/>
      <c r="S632" s="187"/>
      <c r="T632" s="187"/>
      <c r="U632" s="187"/>
      <c r="V632" s="187"/>
      <c r="W632" s="1"/>
      <c r="X632" s="1"/>
      <c r="Y632" s="1"/>
      <c r="Z632" s="1"/>
      <c r="AB632" s="6"/>
      <c r="AC632" s="187"/>
      <c r="AD632" s="6"/>
      <c r="AE632" s="187"/>
      <c r="AF632" s="187"/>
      <c r="AG632" s="187"/>
      <c r="AH632" s="187"/>
      <c r="AI632" s="1"/>
      <c r="AJ632" s="1"/>
      <c r="AK632" s="1"/>
      <c r="AL632" s="1"/>
      <c r="AN632" s="6"/>
      <c r="AO632" s="6"/>
    </row>
    <row r="633" spans="4:41" x14ac:dyDescent="0.35">
      <c r="D633" s="1"/>
      <c r="J633" s="1"/>
      <c r="K633" s="1"/>
      <c r="L633" s="1"/>
      <c r="M633" s="1"/>
      <c r="N633" s="110"/>
      <c r="O633" s="1"/>
      <c r="P633" s="6"/>
      <c r="Q633" s="217"/>
      <c r="R633" s="6"/>
      <c r="S633" s="187"/>
      <c r="T633" s="187"/>
      <c r="U633" s="187"/>
      <c r="V633" s="187"/>
      <c r="W633" s="1"/>
      <c r="X633" s="1"/>
      <c r="Y633" s="1"/>
      <c r="Z633" s="1"/>
      <c r="AB633" s="6"/>
      <c r="AC633" s="187"/>
      <c r="AD633" s="6"/>
      <c r="AE633" s="187"/>
      <c r="AF633" s="187"/>
      <c r="AG633" s="187"/>
      <c r="AH633" s="187"/>
      <c r="AI633" s="1"/>
      <c r="AJ633" s="1"/>
      <c r="AK633" s="1"/>
      <c r="AL633" s="1"/>
      <c r="AN633" s="6"/>
      <c r="AO633" s="6"/>
    </row>
    <row r="634" spans="4:41" x14ac:dyDescent="0.35">
      <c r="D634" s="1"/>
      <c r="J634" s="1"/>
      <c r="K634" s="1"/>
      <c r="L634" s="1"/>
      <c r="M634" s="1"/>
      <c r="N634" s="110"/>
      <c r="O634" s="1"/>
      <c r="P634" s="6"/>
      <c r="Q634" s="217"/>
      <c r="R634" s="6"/>
      <c r="S634" s="187"/>
      <c r="T634" s="187"/>
      <c r="U634" s="187"/>
      <c r="V634" s="187"/>
      <c r="W634" s="1"/>
      <c r="X634" s="1"/>
      <c r="Y634" s="1"/>
      <c r="Z634" s="1"/>
      <c r="AB634" s="6"/>
      <c r="AC634" s="187"/>
      <c r="AD634" s="6"/>
      <c r="AE634" s="187"/>
      <c r="AF634" s="187"/>
      <c r="AG634" s="187"/>
      <c r="AH634" s="187"/>
      <c r="AI634" s="1"/>
      <c r="AJ634" s="1"/>
      <c r="AK634" s="1"/>
      <c r="AL634" s="1"/>
      <c r="AN634" s="6"/>
      <c r="AO634" s="6"/>
    </row>
    <row r="635" spans="4:41" x14ac:dyDescent="0.35">
      <c r="D635" s="1"/>
      <c r="J635" s="1"/>
      <c r="K635" s="1"/>
      <c r="L635" s="1"/>
      <c r="M635" s="1"/>
      <c r="N635" s="111"/>
      <c r="O635" s="1"/>
      <c r="P635" s="6"/>
      <c r="Q635" s="217"/>
      <c r="R635" s="6"/>
      <c r="S635" s="187"/>
      <c r="T635" s="187"/>
      <c r="U635" s="187"/>
      <c r="V635" s="187"/>
      <c r="W635" s="1"/>
      <c r="AB635" s="6"/>
      <c r="AC635" s="187"/>
      <c r="AD635" s="6"/>
      <c r="AE635" s="187"/>
      <c r="AF635" s="187"/>
      <c r="AG635" s="187"/>
      <c r="AH635" s="187"/>
      <c r="AI635" s="1"/>
      <c r="AN635" s="6"/>
      <c r="AO635" s="6"/>
    </row>
    <row r="636" spans="4:41" x14ac:dyDescent="0.35">
      <c r="D636" s="1"/>
      <c r="J636" s="1"/>
      <c r="K636" s="1"/>
      <c r="L636" s="1"/>
      <c r="M636" s="1"/>
      <c r="N636" s="111"/>
      <c r="O636" s="1"/>
      <c r="P636" s="6"/>
      <c r="Q636" s="217"/>
      <c r="R636" s="6"/>
      <c r="S636" s="187"/>
      <c r="T636" s="187"/>
      <c r="U636" s="187"/>
      <c r="V636" s="187"/>
      <c r="W636" s="1"/>
      <c r="AB636" s="6"/>
      <c r="AC636" s="187"/>
      <c r="AD636" s="6"/>
      <c r="AE636" s="187"/>
      <c r="AF636" s="187"/>
      <c r="AG636" s="187"/>
      <c r="AH636" s="187"/>
      <c r="AI636" s="1"/>
      <c r="AN636" s="6"/>
      <c r="AO636" s="6"/>
    </row>
    <row r="637" spans="4:41" x14ac:dyDescent="0.35">
      <c r="D637" s="1"/>
      <c r="J637" s="1"/>
      <c r="K637" s="1"/>
      <c r="L637" s="1"/>
      <c r="M637" s="1"/>
      <c r="N637" s="111"/>
      <c r="O637" s="1"/>
      <c r="P637" s="6"/>
      <c r="Q637" s="217"/>
      <c r="R637" s="6"/>
      <c r="S637" s="187"/>
      <c r="T637" s="187"/>
      <c r="U637" s="187"/>
      <c r="V637" s="187"/>
      <c r="W637" s="1"/>
      <c r="AB637" s="6"/>
      <c r="AC637" s="187"/>
      <c r="AD637" s="6"/>
      <c r="AE637" s="187"/>
      <c r="AF637" s="187"/>
      <c r="AG637" s="187"/>
      <c r="AH637" s="187"/>
      <c r="AI637" s="1"/>
      <c r="AN637" s="6"/>
      <c r="AO637" s="6"/>
    </row>
    <row r="638" spans="4:41" x14ac:dyDescent="0.35">
      <c r="D638" s="1"/>
      <c r="J638" s="1"/>
      <c r="K638" s="1"/>
      <c r="L638" s="1"/>
      <c r="M638" s="1"/>
      <c r="N638" s="111"/>
      <c r="O638" s="1"/>
      <c r="P638" s="6"/>
      <c r="Q638" s="217"/>
      <c r="R638" s="6"/>
      <c r="S638" s="187"/>
      <c r="T638" s="187"/>
      <c r="U638" s="187"/>
      <c r="V638" s="187"/>
      <c r="W638" s="1"/>
      <c r="AB638" s="6"/>
      <c r="AC638" s="187"/>
      <c r="AD638" s="6"/>
      <c r="AE638" s="187"/>
      <c r="AF638" s="187"/>
      <c r="AG638" s="187"/>
      <c r="AH638" s="187"/>
      <c r="AI638" s="1"/>
      <c r="AN638" s="6"/>
      <c r="AO638" s="6"/>
    </row>
    <row r="639" spans="4:41" x14ac:dyDescent="0.35">
      <c r="D639" s="1"/>
      <c r="J639" s="1"/>
      <c r="K639" s="1"/>
      <c r="L639" s="1"/>
      <c r="M639" s="1"/>
      <c r="N639" s="111"/>
      <c r="O639" s="1"/>
      <c r="P639" s="6"/>
      <c r="Q639" s="217"/>
      <c r="R639" s="6"/>
      <c r="S639" s="187"/>
      <c r="T639" s="187"/>
      <c r="U639" s="187"/>
      <c r="V639" s="187"/>
      <c r="W639" s="1"/>
      <c r="AB639" s="6"/>
      <c r="AC639" s="187"/>
      <c r="AD639" s="6"/>
      <c r="AE639" s="187"/>
      <c r="AF639" s="187"/>
      <c r="AG639" s="187"/>
      <c r="AH639" s="187"/>
      <c r="AI639" s="1"/>
      <c r="AN639" s="6"/>
      <c r="AO639" s="6"/>
    </row>
    <row r="640" spans="4:41" x14ac:dyDescent="0.35">
      <c r="D640" s="1"/>
      <c r="J640" s="1"/>
      <c r="K640" s="1"/>
      <c r="L640" s="1"/>
      <c r="M640" s="1"/>
      <c r="N640" s="111"/>
      <c r="O640" s="1"/>
      <c r="P640" s="6"/>
      <c r="Q640" s="217"/>
      <c r="R640" s="6"/>
      <c r="S640" s="187"/>
      <c r="T640" s="187"/>
      <c r="U640" s="187"/>
      <c r="V640" s="187"/>
      <c r="W640" s="1"/>
      <c r="AB640" s="6"/>
      <c r="AC640" s="187"/>
      <c r="AD640" s="6"/>
      <c r="AE640" s="187"/>
      <c r="AF640" s="187"/>
      <c r="AG640" s="187"/>
      <c r="AH640" s="187"/>
      <c r="AI640" s="1"/>
      <c r="AN640" s="6"/>
      <c r="AO640" s="6"/>
    </row>
    <row r="641" spans="4:41" x14ac:dyDescent="0.35">
      <c r="D641" s="1"/>
      <c r="J641" s="1"/>
      <c r="K641" s="1"/>
      <c r="L641" s="1"/>
      <c r="M641" s="1"/>
      <c r="N641" s="111"/>
      <c r="O641" s="1"/>
      <c r="P641" s="6"/>
      <c r="Q641" s="217"/>
      <c r="R641" s="6"/>
      <c r="S641" s="187"/>
      <c r="T641" s="187"/>
      <c r="U641" s="187"/>
      <c r="V641" s="187"/>
      <c r="W641" s="1"/>
      <c r="AB641" s="6"/>
      <c r="AC641" s="187"/>
      <c r="AD641" s="6"/>
      <c r="AE641" s="187"/>
      <c r="AF641" s="187"/>
      <c r="AG641" s="187"/>
      <c r="AH641" s="187"/>
      <c r="AI641" s="1"/>
      <c r="AN641" s="6"/>
      <c r="AO641" s="6"/>
    </row>
    <row r="642" spans="4:41" x14ac:dyDescent="0.35">
      <c r="D642" s="1"/>
      <c r="J642" s="1"/>
      <c r="K642" s="1"/>
      <c r="L642" s="1"/>
      <c r="M642" s="1"/>
      <c r="N642" s="111"/>
      <c r="O642" s="1"/>
      <c r="P642" s="6"/>
      <c r="Q642" s="217"/>
      <c r="R642" s="6"/>
      <c r="S642" s="187"/>
      <c r="T642" s="187"/>
      <c r="U642" s="187"/>
      <c r="V642" s="187"/>
      <c r="W642" s="1"/>
      <c r="AB642" s="6"/>
      <c r="AC642" s="187"/>
      <c r="AD642" s="6"/>
      <c r="AE642" s="187"/>
      <c r="AF642" s="187"/>
      <c r="AG642" s="187"/>
      <c r="AH642" s="187"/>
      <c r="AI642" s="1"/>
      <c r="AN642" s="6"/>
      <c r="AO642" s="6"/>
    </row>
    <row r="643" spans="4:41" x14ac:dyDescent="0.35">
      <c r="D643" s="1"/>
      <c r="J643" s="1"/>
      <c r="K643" s="1"/>
      <c r="L643" s="1"/>
      <c r="M643" s="1"/>
      <c r="N643" s="111"/>
      <c r="O643" s="1"/>
      <c r="P643" s="6"/>
      <c r="Q643" s="217"/>
      <c r="R643" s="6"/>
      <c r="S643" s="187"/>
      <c r="T643" s="187"/>
      <c r="U643" s="187"/>
      <c r="V643" s="187"/>
      <c r="W643" s="1"/>
      <c r="AB643" s="6"/>
      <c r="AC643" s="187"/>
      <c r="AD643" s="6"/>
      <c r="AE643" s="187"/>
      <c r="AF643" s="187"/>
      <c r="AG643" s="187"/>
      <c r="AH643" s="187"/>
      <c r="AI643" s="1"/>
      <c r="AN643" s="6"/>
      <c r="AO643" s="6"/>
    </row>
    <row r="644" spans="4:41" x14ac:dyDescent="0.35">
      <c r="D644" s="1"/>
      <c r="J644" s="1"/>
      <c r="K644" s="1"/>
      <c r="L644" s="1"/>
      <c r="M644" s="1"/>
      <c r="N644" s="111"/>
      <c r="O644" s="1"/>
      <c r="P644" s="6"/>
      <c r="Q644" s="217"/>
      <c r="R644" s="6"/>
      <c r="S644" s="187"/>
      <c r="T644" s="187"/>
      <c r="U644" s="187"/>
      <c r="V644" s="187"/>
      <c r="W644" s="1"/>
      <c r="AB644" s="6"/>
      <c r="AC644" s="187"/>
      <c r="AD644" s="6"/>
      <c r="AE644" s="187"/>
      <c r="AF644" s="187"/>
      <c r="AG644" s="187"/>
      <c r="AH644" s="187"/>
      <c r="AI644" s="1"/>
      <c r="AN644" s="6"/>
      <c r="AO644" s="6"/>
    </row>
    <row r="645" spans="4:41" x14ac:dyDescent="0.35">
      <c r="D645" s="1"/>
      <c r="J645" s="1"/>
      <c r="K645" s="1"/>
      <c r="L645" s="1"/>
      <c r="M645" s="1"/>
      <c r="N645" s="111"/>
      <c r="O645" s="1"/>
      <c r="P645" s="6"/>
      <c r="Q645" s="217"/>
      <c r="R645" s="6"/>
      <c r="S645" s="187"/>
      <c r="T645" s="187"/>
      <c r="U645" s="187"/>
      <c r="V645" s="187"/>
      <c r="W645" s="1"/>
      <c r="AB645" s="6"/>
      <c r="AC645" s="187"/>
      <c r="AD645" s="6"/>
      <c r="AE645" s="187"/>
      <c r="AF645" s="187"/>
      <c r="AG645" s="187"/>
      <c r="AH645" s="187"/>
      <c r="AI645" s="1"/>
      <c r="AN645" s="6"/>
      <c r="AO645" s="6"/>
    </row>
    <row r="646" spans="4:41" x14ac:dyDescent="0.35">
      <c r="D646" s="1"/>
      <c r="J646" s="1"/>
      <c r="K646" s="1"/>
      <c r="L646" s="1"/>
      <c r="M646" s="1"/>
      <c r="N646" s="111"/>
      <c r="O646" s="1"/>
      <c r="P646" s="6"/>
      <c r="Q646" s="217"/>
      <c r="R646" s="6"/>
      <c r="S646" s="187"/>
      <c r="T646" s="187"/>
      <c r="U646" s="187"/>
      <c r="V646" s="187"/>
      <c r="W646" s="1"/>
      <c r="AB646" s="6"/>
      <c r="AC646" s="187"/>
      <c r="AD646" s="6"/>
      <c r="AE646" s="187"/>
      <c r="AF646" s="187"/>
      <c r="AG646" s="187"/>
      <c r="AH646" s="187"/>
      <c r="AI646" s="1"/>
      <c r="AN646" s="6"/>
      <c r="AO646" s="6"/>
    </row>
    <row r="647" spans="4:41" x14ac:dyDescent="0.35">
      <c r="D647" s="1"/>
      <c r="J647" s="1"/>
      <c r="K647" s="1"/>
      <c r="L647" s="1"/>
      <c r="M647" s="1"/>
      <c r="N647" s="111"/>
      <c r="O647" s="1"/>
      <c r="P647" s="6"/>
      <c r="Q647" s="217"/>
      <c r="R647" s="6"/>
      <c r="S647" s="187"/>
      <c r="T647" s="187"/>
      <c r="U647" s="187"/>
      <c r="V647" s="187"/>
      <c r="W647" s="1"/>
      <c r="AB647" s="6"/>
      <c r="AC647" s="187"/>
      <c r="AD647" s="6"/>
      <c r="AE647" s="187"/>
      <c r="AF647" s="187"/>
      <c r="AG647" s="187"/>
      <c r="AH647" s="187"/>
      <c r="AI647" s="1"/>
      <c r="AN647" s="6"/>
      <c r="AO647" s="6"/>
    </row>
    <row r="648" spans="4:41" x14ac:dyDescent="0.35">
      <c r="D648" s="1"/>
      <c r="J648" s="1"/>
      <c r="K648" s="1"/>
      <c r="L648" s="1"/>
      <c r="M648" s="1"/>
      <c r="N648" s="111"/>
      <c r="O648" s="1"/>
      <c r="P648" s="6"/>
      <c r="Q648" s="217"/>
      <c r="R648" s="6"/>
      <c r="S648" s="187"/>
      <c r="T648" s="187"/>
      <c r="U648" s="187"/>
      <c r="V648" s="187"/>
      <c r="W648" s="1"/>
      <c r="AB648" s="6"/>
      <c r="AC648" s="187"/>
      <c r="AD648" s="6"/>
      <c r="AE648" s="187"/>
      <c r="AF648" s="187"/>
      <c r="AG648" s="187"/>
      <c r="AH648" s="187"/>
      <c r="AI648" s="1"/>
      <c r="AN648" s="6"/>
      <c r="AO648" s="6"/>
    </row>
    <row r="649" spans="4:41" x14ac:dyDescent="0.35">
      <c r="D649" s="1"/>
      <c r="J649" s="1"/>
      <c r="K649" s="1"/>
      <c r="L649" s="1"/>
      <c r="M649" s="1"/>
      <c r="N649" s="111"/>
      <c r="O649" s="1"/>
      <c r="P649" s="6"/>
      <c r="Q649" s="217"/>
      <c r="R649" s="6"/>
      <c r="S649" s="187"/>
      <c r="T649" s="187"/>
      <c r="U649" s="187"/>
      <c r="V649" s="187"/>
      <c r="W649" s="1"/>
      <c r="AB649" s="6"/>
      <c r="AC649" s="187"/>
      <c r="AD649" s="6"/>
      <c r="AE649" s="187"/>
      <c r="AF649" s="187"/>
      <c r="AG649" s="187"/>
      <c r="AH649" s="187"/>
      <c r="AI649" s="1"/>
      <c r="AN649" s="6"/>
      <c r="AO649" s="6"/>
    </row>
    <row r="650" spans="4:41" x14ac:dyDescent="0.35">
      <c r="D650" s="1"/>
      <c r="J650" s="1"/>
      <c r="K650" s="1"/>
      <c r="L650" s="1"/>
      <c r="M650" s="1"/>
      <c r="N650" s="111"/>
      <c r="O650" s="1"/>
      <c r="P650" s="6"/>
      <c r="Q650" s="217"/>
      <c r="R650" s="6"/>
      <c r="S650" s="187"/>
      <c r="T650" s="187"/>
      <c r="U650" s="187"/>
      <c r="V650" s="187"/>
      <c r="W650" s="1"/>
      <c r="AB650" s="6"/>
      <c r="AC650" s="187"/>
      <c r="AD650" s="6"/>
      <c r="AE650" s="187"/>
      <c r="AF650" s="187"/>
      <c r="AG650" s="187"/>
      <c r="AH650" s="187"/>
      <c r="AI650" s="1"/>
      <c r="AN650" s="6"/>
      <c r="AO650" s="6"/>
    </row>
    <row r="651" spans="4:41" x14ac:dyDescent="0.35">
      <c r="D651" s="1"/>
      <c r="J651" s="1"/>
      <c r="K651" s="1"/>
      <c r="L651" s="1"/>
      <c r="M651" s="1"/>
      <c r="N651" s="111"/>
      <c r="O651" s="1"/>
      <c r="P651" s="6"/>
      <c r="Q651" s="217"/>
      <c r="R651" s="6"/>
      <c r="S651" s="187"/>
      <c r="T651" s="187"/>
      <c r="U651" s="187"/>
      <c r="V651" s="187"/>
      <c r="W651" s="1"/>
      <c r="AB651" s="6"/>
      <c r="AC651" s="187"/>
      <c r="AD651" s="6"/>
      <c r="AE651" s="187"/>
      <c r="AF651" s="187"/>
      <c r="AG651" s="187"/>
      <c r="AH651" s="187"/>
      <c r="AI651" s="1"/>
      <c r="AN651" s="6"/>
      <c r="AO651" s="6"/>
    </row>
    <row r="652" spans="4:41" x14ac:dyDescent="0.35">
      <c r="D652" s="1"/>
      <c r="J652" s="1"/>
      <c r="K652" s="1"/>
      <c r="L652" s="1"/>
      <c r="M652" s="1"/>
      <c r="N652" s="111"/>
      <c r="O652" s="1"/>
      <c r="P652" s="6"/>
      <c r="Q652" s="217"/>
      <c r="R652" s="6"/>
      <c r="S652" s="187"/>
      <c r="T652" s="187"/>
      <c r="U652" s="187"/>
      <c r="V652" s="187"/>
      <c r="W652" s="1"/>
      <c r="AB652" s="6"/>
      <c r="AC652" s="187"/>
      <c r="AD652" s="6"/>
      <c r="AE652" s="187"/>
      <c r="AF652" s="187"/>
      <c r="AG652" s="187"/>
      <c r="AH652" s="187"/>
      <c r="AI652" s="1"/>
      <c r="AN652" s="6"/>
      <c r="AO652" s="6"/>
    </row>
    <row r="653" spans="4:41" x14ac:dyDescent="0.35">
      <c r="D653" s="1"/>
      <c r="J653" s="1"/>
      <c r="K653" s="1"/>
      <c r="L653" s="1"/>
      <c r="M653" s="1"/>
      <c r="N653" s="111"/>
      <c r="O653" s="1"/>
      <c r="P653" s="6"/>
      <c r="Q653" s="217"/>
      <c r="R653" s="6"/>
      <c r="S653" s="187"/>
      <c r="T653" s="187"/>
      <c r="U653" s="187"/>
      <c r="V653" s="187"/>
      <c r="W653" s="1"/>
      <c r="AB653" s="6"/>
      <c r="AC653" s="187"/>
      <c r="AD653" s="6"/>
      <c r="AE653" s="187"/>
      <c r="AF653" s="187"/>
      <c r="AG653" s="187"/>
      <c r="AH653" s="187"/>
      <c r="AI653" s="1"/>
      <c r="AN653" s="6"/>
      <c r="AO653" s="6"/>
    </row>
    <row r="654" spans="4:41" x14ac:dyDescent="0.35">
      <c r="D654" s="1"/>
      <c r="J654" s="1"/>
      <c r="K654" s="1"/>
      <c r="L654" s="1"/>
      <c r="M654" s="1"/>
      <c r="N654" s="111"/>
      <c r="O654" s="1"/>
      <c r="P654" s="6"/>
      <c r="Q654" s="217"/>
      <c r="R654" s="6"/>
      <c r="S654" s="187"/>
      <c r="T654" s="187"/>
      <c r="U654" s="187"/>
      <c r="V654" s="187"/>
      <c r="W654" s="1"/>
      <c r="AB654" s="6"/>
      <c r="AC654" s="187"/>
      <c r="AD654" s="6"/>
      <c r="AE654" s="187"/>
      <c r="AF654" s="187"/>
      <c r="AG654" s="187"/>
      <c r="AH654" s="187"/>
      <c r="AI654" s="1"/>
      <c r="AN654" s="6"/>
      <c r="AO654" s="6"/>
    </row>
    <row r="655" spans="4:41" x14ac:dyDescent="0.35">
      <c r="D655" s="1"/>
      <c r="J655" s="1"/>
      <c r="K655" s="1"/>
      <c r="L655" s="1"/>
      <c r="M655" s="1"/>
      <c r="N655" s="111"/>
      <c r="O655" s="1"/>
      <c r="P655" s="6"/>
      <c r="Q655" s="217"/>
      <c r="R655" s="6"/>
      <c r="S655" s="187"/>
      <c r="T655" s="187"/>
      <c r="U655" s="187"/>
      <c r="V655" s="187"/>
      <c r="W655" s="1"/>
      <c r="AB655" s="6"/>
      <c r="AC655" s="187"/>
      <c r="AD655" s="6"/>
      <c r="AE655" s="187"/>
      <c r="AF655" s="187"/>
      <c r="AG655" s="187"/>
      <c r="AH655" s="187"/>
      <c r="AI655" s="1"/>
      <c r="AN655" s="6"/>
      <c r="AO655" s="6"/>
    </row>
    <row r="656" spans="4:41" x14ac:dyDescent="0.35">
      <c r="D656" s="1"/>
      <c r="J656" s="1"/>
      <c r="K656" s="1"/>
      <c r="L656" s="1"/>
      <c r="M656" s="1"/>
      <c r="N656" s="111"/>
      <c r="O656" s="1"/>
      <c r="P656" s="6"/>
      <c r="Q656" s="217"/>
      <c r="R656" s="6"/>
      <c r="S656" s="187"/>
      <c r="T656" s="187"/>
      <c r="U656" s="187"/>
      <c r="V656" s="187"/>
      <c r="W656" s="1"/>
      <c r="AB656" s="6"/>
      <c r="AC656" s="187"/>
      <c r="AD656" s="6"/>
      <c r="AE656" s="187"/>
      <c r="AF656" s="187"/>
      <c r="AG656" s="187"/>
      <c r="AH656" s="187"/>
      <c r="AI656" s="1"/>
      <c r="AN656" s="6"/>
      <c r="AO656" s="6"/>
    </row>
    <row r="657" spans="4:41" x14ac:dyDescent="0.35">
      <c r="D657" s="1"/>
      <c r="J657" s="1"/>
      <c r="K657" s="1"/>
      <c r="L657" s="1"/>
      <c r="M657" s="1"/>
      <c r="N657" s="111"/>
      <c r="O657" s="1"/>
      <c r="P657" s="6"/>
      <c r="Q657" s="217"/>
      <c r="R657" s="6"/>
      <c r="S657" s="187"/>
      <c r="T657" s="187"/>
      <c r="U657" s="187"/>
      <c r="V657" s="187"/>
      <c r="W657" s="1"/>
      <c r="AB657" s="6"/>
      <c r="AC657" s="187"/>
      <c r="AD657" s="6"/>
      <c r="AE657" s="187"/>
      <c r="AF657" s="187"/>
      <c r="AG657" s="187"/>
      <c r="AH657" s="187"/>
      <c r="AI657" s="1"/>
      <c r="AN657" s="6"/>
      <c r="AO657" s="6"/>
    </row>
    <row r="658" spans="4:41" x14ac:dyDescent="0.35">
      <c r="D658" s="1"/>
      <c r="J658" s="1"/>
      <c r="K658" s="1"/>
      <c r="L658" s="1"/>
      <c r="M658" s="1"/>
      <c r="N658" s="111"/>
      <c r="O658" s="1"/>
      <c r="P658" s="6"/>
      <c r="Q658" s="217"/>
      <c r="R658" s="6"/>
      <c r="S658" s="187"/>
      <c r="T658" s="187"/>
      <c r="U658" s="187"/>
      <c r="V658" s="187"/>
      <c r="W658" s="1"/>
      <c r="AB658" s="6"/>
      <c r="AC658" s="187"/>
      <c r="AD658" s="6"/>
      <c r="AE658" s="187"/>
      <c r="AF658" s="187"/>
      <c r="AG658" s="187"/>
      <c r="AH658" s="187"/>
      <c r="AI658" s="1"/>
      <c r="AN658" s="6"/>
      <c r="AO658" s="6"/>
    </row>
    <row r="659" spans="4:41" x14ac:dyDescent="0.35">
      <c r="D659" s="1"/>
      <c r="J659" s="1"/>
      <c r="K659" s="1"/>
      <c r="L659" s="1"/>
      <c r="M659" s="1"/>
      <c r="N659" s="111"/>
      <c r="O659" s="1"/>
      <c r="P659" s="6"/>
      <c r="Q659" s="217"/>
      <c r="R659" s="6"/>
      <c r="S659" s="187"/>
      <c r="T659" s="187"/>
      <c r="U659" s="187"/>
      <c r="V659" s="187"/>
      <c r="W659" s="1"/>
      <c r="AB659" s="6"/>
      <c r="AC659" s="187"/>
      <c r="AD659" s="6"/>
      <c r="AE659" s="187"/>
      <c r="AF659" s="187"/>
      <c r="AG659" s="187"/>
      <c r="AH659" s="187"/>
      <c r="AI659" s="1"/>
      <c r="AN659" s="6"/>
      <c r="AO659" s="6"/>
    </row>
    <row r="660" spans="4:41" x14ac:dyDescent="0.35">
      <c r="D660" s="1"/>
      <c r="J660" s="1"/>
      <c r="K660" s="1"/>
      <c r="L660" s="1"/>
      <c r="M660" s="1"/>
      <c r="N660" s="111"/>
      <c r="O660" s="1"/>
      <c r="P660" s="6"/>
      <c r="Q660" s="217"/>
      <c r="R660" s="6"/>
      <c r="S660" s="187"/>
      <c r="T660" s="187"/>
      <c r="U660" s="187"/>
      <c r="V660" s="187"/>
      <c r="W660" s="1"/>
      <c r="AB660" s="6"/>
      <c r="AC660" s="187"/>
      <c r="AD660" s="6"/>
      <c r="AE660" s="187"/>
      <c r="AF660" s="187"/>
      <c r="AG660" s="187"/>
      <c r="AH660" s="187"/>
      <c r="AI660" s="1"/>
      <c r="AN660" s="6"/>
      <c r="AO660" s="6"/>
    </row>
    <row r="661" spans="4:41" x14ac:dyDescent="0.35">
      <c r="D661" s="1"/>
      <c r="J661" s="1"/>
      <c r="K661" s="1"/>
      <c r="L661" s="1"/>
      <c r="M661" s="1"/>
      <c r="N661" s="111"/>
      <c r="O661" s="1"/>
      <c r="P661" s="6"/>
      <c r="Q661" s="217"/>
      <c r="R661" s="6"/>
      <c r="S661" s="187"/>
      <c r="T661" s="187"/>
      <c r="U661" s="187"/>
      <c r="V661" s="187"/>
      <c r="W661" s="1"/>
      <c r="AB661" s="6"/>
      <c r="AC661" s="187"/>
      <c r="AD661" s="6"/>
      <c r="AE661" s="187"/>
      <c r="AF661" s="187"/>
      <c r="AG661" s="187"/>
      <c r="AH661" s="187"/>
      <c r="AI661" s="1"/>
      <c r="AN661" s="6"/>
      <c r="AO661" s="6"/>
    </row>
    <row r="662" spans="4:41" x14ac:dyDescent="0.35">
      <c r="D662" s="1"/>
      <c r="J662" s="1"/>
      <c r="K662" s="1"/>
      <c r="L662" s="1"/>
      <c r="M662" s="1"/>
      <c r="N662" s="111"/>
      <c r="O662" s="1"/>
      <c r="P662" s="6"/>
      <c r="Q662" s="217"/>
      <c r="R662" s="6"/>
      <c r="S662" s="187"/>
      <c r="T662" s="187"/>
      <c r="U662" s="187"/>
      <c r="V662" s="187"/>
      <c r="W662" s="1"/>
      <c r="AB662" s="6"/>
      <c r="AC662" s="187"/>
      <c r="AD662" s="6"/>
      <c r="AE662" s="187"/>
      <c r="AF662" s="187"/>
      <c r="AG662" s="187"/>
      <c r="AH662" s="187"/>
      <c r="AI662" s="1"/>
      <c r="AN662" s="6"/>
      <c r="AO662" s="6"/>
    </row>
    <row r="663" spans="4:41" x14ac:dyDescent="0.35">
      <c r="D663" s="1"/>
      <c r="J663" s="1"/>
      <c r="K663" s="1"/>
      <c r="L663" s="1"/>
      <c r="M663" s="1"/>
      <c r="N663" s="111"/>
      <c r="O663" s="1"/>
      <c r="P663" s="6"/>
      <c r="Q663" s="217"/>
      <c r="R663" s="6"/>
      <c r="S663" s="187"/>
      <c r="T663" s="187"/>
      <c r="U663" s="187"/>
      <c r="V663" s="187"/>
      <c r="W663" s="1"/>
      <c r="AB663" s="6"/>
      <c r="AC663" s="187"/>
      <c r="AD663" s="6"/>
      <c r="AE663" s="187"/>
      <c r="AF663" s="187"/>
      <c r="AG663" s="187"/>
      <c r="AH663" s="187"/>
      <c r="AI663" s="1"/>
      <c r="AN663" s="6"/>
      <c r="AO663" s="6"/>
    </row>
    <row r="664" spans="4:41" x14ac:dyDescent="0.35">
      <c r="D664" s="1"/>
      <c r="J664" s="1"/>
      <c r="K664" s="1"/>
      <c r="L664" s="1"/>
      <c r="M664" s="1"/>
      <c r="N664" s="111"/>
      <c r="O664" s="1"/>
      <c r="P664" s="6"/>
      <c r="Q664" s="217"/>
      <c r="R664" s="6"/>
      <c r="S664" s="187"/>
      <c r="T664" s="187"/>
      <c r="U664" s="187"/>
      <c r="V664" s="187"/>
      <c r="W664" s="1"/>
      <c r="AB664" s="6"/>
      <c r="AC664" s="187"/>
      <c r="AD664" s="6"/>
      <c r="AE664" s="187"/>
      <c r="AF664" s="187"/>
      <c r="AG664" s="187"/>
      <c r="AH664" s="187"/>
      <c r="AI664" s="1"/>
      <c r="AN664" s="6"/>
      <c r="AO664" s="6"/>
    </row>
    <row r="665" spans="4:41" x14ac:dyDescent="0.35">
      <c r="D665" s="1"/>
      <c r="J665" s="1"/>
      <c r="K665" s="1"/>
      <c r="L665" s="1"/>
      <c r="M665" s="1"/>
      <c r="N665" s="111"/>
      <c r="O665" s="1"/>
      <c r="P665" s="6"/>
      <c r="Q665" s="217"/>
      <c r="R665" s="6"/>
      <c r="S665" s="187"/>
      <c r="T665" s="187"/>
      <c r="U665" s="187"/>
      <c r="V665" s="187"/>
      <c r="W665" s="1"/>
      <c r="AB665" s="6"/>
      <c r="AC665" s="187"/>
      <c r="AD665" s="6"/>
      <c r="AE665" s="187"/>
      <c r="AF665" s="187"/>
      <c r="AG665" s="187"/>
      <c r="AH665" s="187"/>
      <c r="AI665" s="1"/>
      <c r="AN665" s="6"/>
      <c r="AO665" s="6"/>
    </row>
    <row r="666" spans="4:41" x14ac:dyDescent="0.35">
      <c r="D666" s="1"/>
      <c r="J666" s="1"/>
      <c r="K666" s="1"/>
      <c r="L666" s="1"/>
      <c r="M666" s="1"/>
      <c r="N666" s="111"/>
      <c r="O666" s="1"/>
      <c r="P666" s="6"/>
      <c r="Q666" s="217"/>
      <c r="R666" s="6"/>
      <c r="S666" s="187"/>
      <c r="T666" s="187"/>
      <c r="U666" s="187"/>
      <c r="V666" s="187"/>
      <c r="W666" s="1"/>
      <c r="AB666" s="6"/>
      <c r="AC666" s="187"/>
      <c r="AD666" s="6"/>
      <c r="AE666" s="187"/>
      <c r="AF666" s="187"/>
      <c r="AG666" s="187"/>
      <c r="AH666" s="187"/>
      <c r="AI666" s="1"/>
      <c r="AN666" s="6"/>
      <c r="AO666" s="6"/>
    </row>
    <row r="667" spans="4:41" x14ac:dyDescent="0.35">
      <c r="D667" s="1"/>
      <c r="J667" s="1"/>
      <c r="K667" s="1"/>
      <c r="L667" s="1"/>
      <c r="M667" s="1"/>
      <c r="N667" s="111"/>
      <c r="O667" s="1"/>
      <c r="P667" s="6"/>
      <c r="Q667" s="217"/>
      <c r="R667" s="6"/>
      <c r="S667" s="187"/>
      <c r="T667" s="187"/>
      <c r="U667" s="187"/>
      <c r="V667" s="187"/>
      <c r="W667" s="1"/>
      <c r="AB667" s="6"/>
      <c r="AC667" s="187"/>
      <c r="AD667" s="6"/>
      <c r="AE667" s="187"/>
      <c r="AF667" s="187"/>
      <c r="AG667" s="187"/>
      <c r="AH667" s="187"/>
      <c r="AI667" s="1"/>
      <c r="AN667" s="6"/>
      <c r="AO667" s="6"/>
    </row>
    <row r="668" spans="4:41" x14ac:dyDescent="0.35">
      <c r="D668" s="1"/>
      <c r="J668" s="1"/>
      <c r="K668" s="1"/>
      <c r="L668" s="1"/>
      <c r="M668" s="1"/>
      <c r="N668" s="111"/>
      <c r="O668" s="1"/>
      <c r="P668" s="6"/>
      <c r="Q668" s="217"/>
      <c r="R668" s="6"/>
      <c r="S668" s="187"/>
      <c r="T668" s="187"/>
      <c r="U668" s="187"/>
      <c r="V668" s="187"/>
      <c r="W668" s="1"/>
      <c r="AB668" s="6"/>
      <c r="AC668" s="187"/>
      <c r="AD668" s="6"/>
      <c r="AE668" s="187"/>
      <c r="AF668" s="187"/>
      <c r="AG668" s="187"/>
      <c r="AH668" s="187"/>
      <c r="AI668" s="1"/>
      <c r="AN668" s="6"/>
      <c r="AO668" s="6"/>
    </row>
    <row r="669" spans="4:41" x14ac:dyDescent="0.35">
      <c r="D669" s="1"/>
      <c r="J669" s="1"/>
      <c r="K669" s="1"/>
      <c r="L669" s="1"/>
      <c r="M669" s="1"/>
      <c r="N669" s="111"/>
      <c r="O669" s="1"/>
      <c r="P669" s="6"/>
      <c r="Q669" s="217"/>
      <c r="R669" s="6"/>
      <c r="S669" s="187"/>
      <c r="T669" s="187"/>
      <c r="U669" s="187"/>
      <c r="V669" s="187"/>
      <c r="W669" s="1"/>
      <c r="AB669" s="6"/>
      <c r="AC669" s="187"/>
      <c r="AD669" s="6"/>
      <c r="AE669" s="187"/>
      <c r="AF669" s="187"/>
      <c r="AG669" s="187"/>
      <c r="AH669" s="187"/>
      <c r="AI669" s="1"/>
      <c r="AN669" s="6"/>
      <c r="AO669" s="6"/>
    </row>
    <row r="670" spans="4:41" x14ac:dyDescent="0.35">
      <c r="D670" s="1"/>
      <c r="J670" s="1"/>
      <c r="K670" s="1"/>
      <c r="L670" s="1"/>
      <c r="M670" s="1"/>
      <c r="N670" s="111"/>
      <c r="O670" s="1"/>
      <c r="P670" s="6"/>
      <c r="Q670" s="217"/>
      <c r="R670" s="6"/>
      <c r="S670" s="187"/>
      <c r="T670" s="187"/>
      <c r="U670" s="187"/>
      <c r="V670" s="187"/>
      <c r="W670" s="1"/>
      <c r="AB670" s="6"/>
      <c r="AC670" s="187"/>
      <c r="AD670" s="6"/>
      <c r="AE670" s="187"/>
      <c r="AF670" s="187"/>
      <c r="AG670" s="187"/>
      <c r="AH670" s="187"/>
      <c r="AI670" s="1"/>
      <c r="AN670" s="6"/>
      <c r="AO670" s="6"/>
    </row>
    <row r="671" spans="4:41" x14ac:dyDescent="0.35">
      <c r="D671" s="1"/>
      <c r="J671" s="1"/>
      <c r="K671" s="1"/>
      <c r="L671" s="1"/>
      <c r="M671" s="1"/>
      <c r="N671" s="111"/>
      <c r="O671" s="1"/>
      <c r="P671" s="6"/>
      <c r="Q671" s="217"/>
      <c r="R671" s="6"/>
      <c r="S671" s="187"/>
      <c r="T671" s="187"/>
      <c r="U671" s="187"/>
      <c r="V671" s="187"/>
      <c r="W671" s="1"/>
      <c r="AB671" s="6"/>
      <c r="AC671" s="187"/>
      <c r="AD671" s="6"/>
      <c r="AE671" s="187"/>
      <c r="AF671" s="187"/>
      <c r="AG671" s="187"/>
      <c r="AH671" s="187"/>
      <c r="AI671" s="1"/>
      <c r="AN671" s="6"/>
      <c r="AO671" s="6"/>
    </row>
    <row r="672" spans="4:41" x14ac:dyDescent="0.35">
      <c r="D672" s="1"/>
      <c r="J672" s="1"/>
      <c r="K672" s="1"/>
      <c r="L672" s="1"/>
      <c r="M672" s="1"/>
      <c r="N672" s="111"/>
      <c r="O672" s="1"/>
      <c r="P672" s="6"/>
      <c r="Q672" s="217"/>
      <c r="R672" s="6"/>
      <c r="S672" s="187"/>
      <c r="T672" s="187"/>
      <c r="U672" s="187"/>
      <c r="V672" s="187"/>
      <c r="W672" s="1"/>
      <c r="AB672" s="6"/>
      <c r="AC672" s="187"/>
      <c r="AD672" s="6"/>
      <c r="AE672" s="187"/>
      <c r="AF672" s="187"/>
      <c r="AG672" s="187"/>
      <c r="AH672" s="187"/>
      <c r="AI672" s="1"/>
      <c r="AN672" s="6"/>
      <c r="AO672" s="6"/>
    </row>
    <row r="673" spans="4:41" x14ac:dyDescent="0.35">
      <c r="D673" s="1"/>
      <c r="J673" s="1"/>
      <c r="K673" s="1"/>
      <c r="L673" s="1"/>
      <c r="M673" s="1"/>
      <c r="N673" s="111"/>
      <c r="O673" s="1"/>
      <c r="P673" s="6"/>
      <c r="Q673" s="217"/>
      <c r="R673" s="6"/>
      <c r="S673" s="187"/>
      <c r="T673" s="187"/>
      <c r="U673" s="187"/>
      <c r="V673" s="187"/>
      <c r="W673" s="1"/>
      <c r="AB673" s="6"/>
      <c r="AC673" s="187"/>
      <c r="AD673" s="6"/>
      <c r="AE673" s="187"/>
      <c r="AF673" s="187"/>
      <c r="AG673" s="187"/>
      <c r="AH673" s="187"/>
      <c r="AI673" s="1"/>
      <c r="AN673" s="6"/>
      <c r="AO673" s="6"/>
    </row>
    <row r="674" spans="4:41" x14ac:dyDescent="0.35">
      <c r="D674" s="1"/>
      <c r="J674" s="1"/>
      <c r="K674" s="1"/>
      <c r="L674" s="1"/>
      <c r="M674" s="1"/>
      <c r="N674" s="111"/>
      <c r="O674" s="1"/>
      <c r="P674" s="6"/>
      <c r="Q674" s="217"/>
      <c r="R674" s="6"/>
      <c r="S674" s="187"/>
      <c r="T674" s="187"/>
      <c r="U674" s="187"/>
      <c r="V674" s="187"/>
      <c r="W674" s="1"/>
      <c r="AB674" s="6"/>
      <c r="AC674" s="187"/>
      <c r="AD674" s="6"/>
      <c r="AE674" s="187"/>
      <c r="AF674" s="187"/>
      <c r="AG674" s="187"/>
      <c r="AH674" s="187"/>
      <c r="AI674" s="1"/>
      <c r="AN674" s="6"/>
      <c r="AO674" s="6"/>
    </row>
    <row r="675" spans="4:41" x14ac:dyDescent="0.35">
      <c r="D675" s="1"/>
      <c r="J675" s="1"/>
      <c r="K675" s="1"/>
      <c r="L675" s="1"/>
      <c r="M675" s="1"/>
      <c r="N675" s="111"/>
      <c r="O675" s="1"/>
      <c r="P675" s="6"/>
      <c r="Q675" s="217"/>
      <c r="R675" s="6"/>
      <c r="S675" s="187"/>
      <c r="T675" s="187"/>
      <c r="U675" s="187"/>
      <c r="V675" s="187"/>
      <c r="W675" s="1"/>
      <c r="AB675" s="6"/>
      <c r="AC675" s="187"/>
      <c r="AD675" s="6"/>
      <c r="AE675" s="187"/>
      <c r="AF675" s="187"/>
      <c r="AG675" s="187"/>
      <c r="AH675" s="187"/>
      <c r="AI675" s="1"/>
      <c r="AN675" s="6"/>
      <c r="AO675" s="6"/>
    </row>
    <row r="676" spans="4:41" x14ac:dyDescent="0.35">
      <c r="D676" s="1"/>
      <c r="J676" s="1"/>
      <c r="K676" s="1"/>
      <c r="L676" s="1"/>
      <c r="M676" s="1"/>
      <c r="N676" s="111"/>
      <c r="O676" s="1"/>
      <c r="P676" s="6"/>
      <c r="Q676" s="217"/>
      <c r="R676" s="6"/>
      <c r="S676" s="187"/>
      <c r="T676" s="187"/>
      <c r="U676" s="187"/>
      <c r="V676" s="187"/>
      <c r="W676" s="1"/>
      <c r="AB676" s="6"/>
      <c r="AC676" s="187"/>
      <c r="AD676" s="6"/>
      <c r="AE676" s="187"/>
      <c r="AF676" s="187"/>
      <c r="AG676" s="187"/>
      <c r="AH676" s="187"/>
      <c r="AI676" s="1"/>
      <c r="AN676" s="6"/>
      <c r="AO676" s="6"/>
    </row>
    <row r="677" spans="4:41" x14ac:dyDescent="0.35">
      <c r="D677" s="1"/>
      <c r="J677" s="1"/>
      <c r="K677" s="1"/>
      <c r="L677" s="1"/>
      <c r="M677" s="1"/>
      <c r="N677" s="111"/>
      <c r="O677" s="1"/>
      <c r="P677" s="6"/>
      <c r="Q677" s="217"/>
      <c r="R677" s="6"/>
      <c r="S677" s="187"/>
      <c r="T677" s="187"/>
      <c r="U677" s="187"/>
      <c r="V677" s="187"/>
      <c r="W677" s="1"/>
      <c r="AB677" s="6"/>
      <c r="AC677" s="187"/>
      <c r="AD677" s="6"/>
      <c r="AE677" s="187"/>
      <c r="AF677" s="187"/>
      <c r="AG677" s="187"/>
      <c r="AH677" s="187"/>
      <c r="AI677" s="1"/>
      <c r="AN677" s="6"/>
      <c r="AO677" s="6"/>
    </row>
    <row r="678" spans="4:41" x14ac:dyDescent="0.35">
      <c r="D678" s="1"/>
      <c r="J678" s="1"/>
      <c r="K678" s="1"/>
      <c r="L678" s="1"/>
      <c r="M678" s="1"/>
      <c r="N678" s="111"/>
      <c r="O678" s="1"/>
      <c r="P678" s="6"/>
      <c r="Q678" s="217"/>
      <c r="R678" s="6"/>
      <c r="S678" s="187"/>
      <c r="T678" s="187"/>
      <c r="U678" s="187"/>
      <c r="V678" s="187"/>
      <c r="W678" s="1"/>
      <c r="AB678" s="6"/>
      <c r="AC678" s="187"/>
      <c r="AD678" s="6"/>
      <c r="AE678" s="187"/>
      <c r="AF678" s="187"/>
      <c r="AG678" s="187"/>
      <c r="AH678" s="187"/>
      <c r="AI678" s="1"/>
      <c r="AN678" s="6"/>
      <c r="AO678" s="6"/>
    </row>
    <row r="679" spans="4:41" x14ac:dyDescent="0.35">
      <c r="D679" s="1"/>
      <c r="J679" s="1"/>
      <c r="K679" s="1"/>
      <c r="L679" s="1"/>
      <c r="M679" s="1"/>
      <c r="N679" s="111"/>
      <c r="O679" s="1"/>
      <c r="P679" s="6"/>
      <c r="Q679" s="217"/>
      <c r="R679" s="6"/>
      <c r="S679" s="187"/>
      <c r="T679" s="187"/>
      <c r="U679" s="187"/>
      <c r="V679" s="187"/>
      <c r="W679" s="1"/>
      <c r="AB679" s="6"/>
      <c r="AC679" s="187"/>
      <c r="AD679" s="6"/>
      <c r="AE679" s="187"/>
      <c r="AF679" s="187"/>
      <c r="AG679" s="187"/>
      <c r="AH679" s="187"/>
      <c r="AI679" s="1"/>
      <c r="AN679" s="6"/>
      <c r="AO679" s="6"/>
    </row>
    <row r="680" spans="4:41" x14ac:dyDescent="0.35">
      <c r="D680" s="1"/>
      <c r="J680" s="1"/>
      <c r="K680" s="1"/>
      <c r="L680" s="1"/>
      <c r="M680" s="1"/>
      <c r="N680" s="111"/>
      <c r="O680" s="1"/>
      <c r="P680" s="6"/>
      <c r="Q680" s="217"/>
      <c r="R680" s="6"/>
      <c r="S680" s="187"/>
      <c r="T680" s="187"/>
      <c r="U680" s="187"/>
      <c r="V680" s="187"/>
      <c r="W680" s="1"/>
      <c r="AB680" s="6"/>
      <c r="AC680" s="187"/>
      <c r="AD680" s="6"/>
      <c r="AE680" s="187"/>
      <c r="AF680" s="187"/>
      <c r="AG680" s="187"/>
      <c r="AH680" s="187"/>
      <c r="AI680" s="1"/>
      <c r="AN680" s="6"/>
      <c r="AO680" s="6"/>
    </row>
    <row r="681" spans="4:41" x14ac:dyDescent="0.35">
      <c r="D681" s="1"/>
      <c r="J681" s="1"/>
      <c r="K681" s="1"/>
      <c r="L681" s="1"/>
      <c r="M681" s="1"/>
      <c r="N681" s="111"/>
      <c r="O681" s="1"/>
      <c r="P681" s="6"/>
      <c r="Q681" s="217"/>
      <c r="R681" s="6"/>
      <c r="S681" s="187"/>
      <c r="T681" s="187"/>
      <c r="U681" s="187"/>
      <c r="V681" s="187"/>
      <c r="W681" s="1"/>
      <c r="AB681" s="6"/>
      <c r="AC681" s="187"/>
      <c r="AD681" s="6"/>
      <c r="AE681" s="187"/>
      <c r="AF681" s="187"/>
      <c r="AG681" s="187"/>
      <c r="AH681" s="187"/>
      <c r="AI681" s="1"/>
      <c r="AN681" s="6"/>
      <c r="AO681" s="6"/>
    </row>
    <row r="682" spans="4:41" x14ac:dyDescent="0.35">
      <c r="D682" s="1"/>
      <c r="J682" s="1"/>
      <c r="K682" s="1"/>
      <c r="L682" s="1"/>
      <c r="M682" s="1"/>
      <c r="N682" s="111"/>
      <c r="O682" s="1"/>
      <c r="P682" s="6"/>
      <c r="Q682" s="217"/>
      <c r="R682" s="6"/>
      <c r="S682" s="187"/>
      <c r="T682" s="187"/>
      <c r="U682" s="187"/>
      <c r="V682" s="187"/>
      <c r="W682" s="1"/>
      <c r="AB682" s="6"/>
      <c r="AC682" s="187"/>
      <c r="AD682" s="6"/>
      <c r="AE682" s="187"/>
      <c r="AF682" s="187"/>
      <c r="AG682" s="187"/>
      <c r="AH682" s="187"/>
      <c r="AI682" s="1"/>
      <c r="AN682" s="6"/>
      <c r="AO682" s="6"/>
    </row>
    <row r="683" spans="4:41" x14ac:dyDescent="0.35">
      <c r="D683" s="1"/>
      <c r="J683" s="1"/>
      <c r="K683" s="1"/>
      <c r="L683" s="1"/>
      <c r="M683" s="1"/>
      <c r="N683" s="111"/>
      <c r="O683" s="1"/>
      <c r="P683" s="6"/>
      <c r="Q683" s="217"/>
      <c r="R683" s="6"/>
      <c r="S683" s="187"/>
      <c r="T683" s="187"/>
      <c r="U683" s="187"/>
      <c r="V683" s="187"/>
      <c r="W683" s="1"/>
      <c r="AB683" s="6"/>
      <c r="AC683" s="187"/>
      <c r="AD683" s="6"/>
      <c r="AE683" s="187"/>
      <c r="AF683" s="187"/>
      <c r="AG683" s="187"/>
      <c r="AH683" s="187"/>
      <c r="AI683" s="1"/>
      <c r="AN683" s="6"/>
      <c r="AO683" s="6"/>
    </row>
    <row r="684" spans="4:41" x14ac:dyDescent="0.35">
      <c r="D684" s="1"/>
      <c r="J684" s="1"/>
      <c r="K684" s="1"/>
      <c r="L684" s="1"/>
      <c r="M684" s="1"/>
      <c r="N684" s="111"/>
      <c r="O684" s="1"/>
      <c r="P684" s="6"/>
      <c r="Q684" s="217"/>
      <c r="R684" s="6"/>
      <c r="S684" s="187"/>
      <c r="T684" s="187"/>
      <c r="U684" s="187"/>
      <c r="V684" s="187"/>
      <c r="W684" s="1"/>
      <c r="AB684" s="6"/>
      <c r="AC684" s="187"/>
      <c r="AD684" s="6"/>
      <c r="AE684" s="187"/>
      <c r="AF684" s="187"/>
      <c r="AG684" s="187"/>
      <c r="AH684" s="187"/>
      <c r="AI684" s="1"/>
      <c r="AN684" s="6"/>
      <c r="AO684" s="6"/>
    </row>
    <row r="685" spans="4:41" x14ac:dyDescent="0.35">
      <c r="D685" s="1"/>
      <c r="J685" s="1"/>
      <c r="K685" s="1"/>
      <c r="L685" s="1"/>
      <c r="M685" s="1"/>
      <c r="N685" s="111"/>
      <c r="O685" s="1"/>
      <c r="P685" s="6"/>
      <c r="Q685" s="217"/>
      <c r="R685" s="6"/>
      <c r="S685" s="187"/>
      <c r="T685" s="187"/>
      <c r="U685" s="187"/>
      <c r="V685" s="187"/>
      <c r="W685" s="1"/>
      <c r="AB685" s="6"/>
      <c r="AC685" s="187"/>
      <c r="AD685" s="6"/>
      <c r="AE685" s="187"/>
      <c r="AF685" s="187"/>
      <c r="AG685" s="187"/>
      <c r="AH685" s="187"/>
      <c r="AI685" s="1"/>
      <c r="AN685" s="6"/>
      <c r="AO685" s="6"/>
    </row>
    <row r="686" spans="4:41" x14ac:dyDescent="0.35">
      <c r="D686" s="1"/>
      <c r="J686" s="1"/>
      <c r="K686" s="1"/>
      <c r="L686" s="1"/>
      <c r="M686" s="1"/>
      <c r="N686" s="111"/>
      <c r="O686" s="1"/>
      <c r="P686" s="6"/>
      <c r="Q686" s="217"/>
      <c r="R686" s="6"/>
      <c r="S686" s="187"/>
      <c r="T686" s="187"/>
      <c r="U686" s="187"/>
      <c r="V686" s="187"/>
      <c r="W686" s="1"/>
      <c r="AB686" s="6"/>
      <c r="AC686" s="187"/>
      <c r="AD686" s="6"/>
      <c r="AE686" s="187"/>
      <c r="AF686" s="187"/>
      <c r="AG686" s="187"/>
      <c r="AH686" s="187"/>
      <c r="AI686" s="1"/>
      <c r="AN686" s="6"/>
      <c r="AO686" s="6"/>
    </row>
    <row r="687" spans="4:41" x14ac:dyDescent="0.35">
      <c r="D687" s="1"/>
      <c r="J687" s="1"/>
      <c r="K687" s="1"/>
      <c r="L687" s="1"/>
      <c r="M687" s="1"/>
      <c r="N687" s="111"/>
      <c r="O687" s="1"/>
      <c r="P687" s="6"/>
      <c r="Q687" s="217"/>
      <c r="R687" s="6"/>
      <c r="S687" s="187"/>
      <c r="T687" s="187"/>
      <c r="U687" s="187"/>
      <c r="V687" s="187"/>
      <c r="W687" s="1"/>
      <c r="AB687" s="6"/>
      <c r="AC687" s="187"/>
      <c r="AD687" s="6"/>
      <c r="AE687" s="187"/>
      <c r="AF687" s="187"/>
      <c r="AG687" s="187"/>
      <c r="AH687" s="187"/>
      <c r="AI687" s="1"/>
      <c r="AN687" s="6"/>
      <c r="AO687" s="6"/>
    </row>
    <row r="688" spans="4:41" x14ac:dyDescent="0.35">
      <c r="D688" s="1"/>
      <c r="J688" s="1"/>
      <c r="K688" s="1"/>
      <c r="L688" s="1"/>
      <c r="M688" s="1"/>
      <c r="N688" s="111"/>
      <c r="O688" s="1"/>
      <c r="P688" s="6"/>
      <c r="Q688" s="217"/>
      <c r="R688" s="6"/>
      <c r="S688" s="187"/>
      <c r="T688" s="187"/>
      <c r="U688" s="187"/>
      <c r="V688" s="187"/>
      <c r="W688" s="1"/>
      <c r="AB688" s="6"/>
      <c r="AC688" s="187"/>
      <c r="AD688" s="6"/>
      <c r="AE688" s="187"/>
      <c r="AF688" s="187"/>
      <c r="AG688" s="187"/>
      <c r="AH688" s="187"/>
      <c r="AI688" s="1"/>
      <c r="AN688" s="6"/>
      <c r="AO688" s="6"/>
    </row>
    <row r="689" spans="4:41" x14ac:dyDescent="0.35">
      <c r="D689" s="1"/>
      <c r="J689" s="1"/>
      <c r="K689" s="1"/>
      <c r="L689" s="1"/>
      <c r="M689" s="1"/>
      <c r="N689" s="111"/>
      <c r="O689" s="1"/>
      <c r="P689" s="6"/>
      <c r="Q689" s="217"/>
      <c r="R689" s="6"/>
      <c r="S689" s="187"/>
      <c r="T689" s="187"/>
      <c r="U689" s="187"/>
      <c r="V689" s="187"/>
      <c r="W689" s="1"/>
      <c r="AB689" s="6"/>
      <c r="AC689" s="187"/>
      <c r="AD689" s="6"/>
      <c r="AE689" s="187"/>
      <c r="AF689" s="187"/>
      <c r="AG689" s="187"/>
      <c r="AH689" s="187"/>
      <c r="AI689" s="1"/>
      <c r="AN689" s="6"/>
      <c r="AO689" s="6"/>
    </row>
    <row r="690" spans="4:41" x14ac:dyDescent="0.35">
      <c r="D690" s="1"/>
      <c r="J690" s="1"/>
      <c r="K690" s="1"/>
      <c r="L690" s="1"/>
      <c r="M690" s="1"/>
      <c r="N690" s="111"/>
      <c r="O690" s="1"/>
      <c r="P690" s="6"/>
      <c r="Q690" s="217"/>
      <c r="R690" s="6"/>
      <c r="S690" s="187"/>
      <c r="T690" s="187"/>
      <c r="U690" s="187"/>
      <c r="V690" s="187"/>
      <c r="W690" s="1"/>
      <c r="AB690" s="6"/>
      <c r="AC690" s="187"/>
      <c r="AD690" s="6"/>
      <c r="AE690" s="187"/>
      <c r="AF690" s="187"/>
      <c r="AG690" s="187"/>
      <c r="AH690" s="187"/>
      <c r="AI690" s="1"/>
      <c r="AN690" s="6"/>
      <c r="AO690" s="6"/>
    </row>
    <row r="691" spans="4:41" x14ac:dyDescent="0.35">
      <c r="D691" s="1"/>
      <c r="J691" s="1"/>
      <c r="K691" s="1"/>
      <c r="L691" s="1"/>
      <c r="M691" s="1"/>
      <c r="N691" s="111"/>
      <c r="O691" s="1"/>
      <c r="P691" s="6"/>
      <c r="Q691" s="217"/>
      <c r="R691" s="6"/>
      <c r="S691" s="187"/>
      <c r="T691" s="187"/>
      <c r="U691" s="187"/>
      <c r="V691" s="187"/>
      <c r="W691" s="1"/>
      <c r="AB691" s="6"/>
      <c r="AC691" s="187"/>
      <c r="AD691" s="6"/>
      <c r="AE691" s="187"/>
      <c r="AF691" s="187"/>
      <c r="AG691" s="187"/>
      <c r="AH691" s="187"/>
      <c r="AI691" s="1"/>
      <c r="AN691" s="6"/>
      <c r="AO691" s="6"/>
    </row>
    <row r="692" spans="4:41" x14ac:dyDescent="0.35">
      <c r="D692" s="1"/>
      <c r="J692" s="1"/>
      <c r="K692" s="1"/>
      <c r="L692" s="1"/>
      <c r="M692" s="1"/>
      <c r="N692" s="111"/>
      <c r="O692" s="1"/>
      <c r="P692" s="6"/>
      <c r="Q692" s="217"/>
      <c r="R692" s="6"/>
      <c r="S692" s="187"/>
      <c r="T692" s="187"/>
      <c r="U692" s="187"/>
      <c r="V692" s="187"/>
      <c r="W692" s="1"/>
      <c r="AB692" s="6"/>
      <c r="AC692" s="187"/>
      <c r="AD692" s="6"/>
      <c r="AE692" s="187"/>
      <c r="AF692" s="187"/>
      <c r="AG692" s="187"/>
      <c r="AH692" s="187"/>
      <c r="AI692" s="1"/>
      <c r="AN692" s="6"/>
      <c r="AO692" s="6"/>
    </row>
    <row r="693" spans="4:41" x14ac:dyDescent="0.35">
      <c r="D693" s="1"/>
      <c r="J693" s="1"/>
      <c r="K693" s="1"/>
      <c r="L693" s="1"/>
      <c r="M693" s="1"/>
      <c r="N693" s="111"/>
      <c r="O693" s="1"/>
      <c r="P693" s="6"/>
      <c r="Q693" s="217"/>
      <c r="R693" s="6"/>
      <c r="S693" s="187"/>
      <c r="T693" s="187"/>
      <c r="U693" s="187"/>
      <c r="V693" s="187"/>
      <c r="W693" s="1"/>
      <c r="AB693" s="6"/>
      <c r="AC693" s="187"/>
      <c r="AD693" s="6"/>
      <c r="AE693" s="187"/>
      <c r="AF693" s="187"/>
      <c r="AG693" s="187"/>
      <c r="AH693" s="187"/>
      <c r="AI693" s="1"/>
      <c r="AN693" s="6"/>
      <c r="AO693" s="6"/>
    </row>
    <row r="694" spans="4:41" x14ac:dyDescent="0.35">
      <c r="D694" s="1"/>
      <c r="J694" s="1"/>
      <c r="K694" s="1"/>
      <c r="L694" s="1"/>
      <c r="M694" s="1"/>
      <c r="N694" s="111"/>
      <c r="O694" s="1"/>
      <c r="P694" s="6"/>
      <c r="Q694" s="217"/>
      <c r="R694" s="6"/>
      <c r="S694" s="187"/>
      <c r="T694" s="187"/>
      <c r="U694" s="187"/>
      <c r="V694" s="187"/>
      <c r="W694" s="1"/>
      <c r="AB694" s="6"/>
      <c r="AC694" s="187"/>
      <c r="AD694" s="6"/>
      <c r="AE694" s="187"/>
      <c r="AF694" s="187"/>
      <c r="AG694" s="187"/>
      <c r="AH694" s="187"/>
      <c r="AI694" s="1"/>
      <c r="AN694" s="6"/>
      <c r="AO694" s="6"/>
    </row>
    <row r="695" spans="4:41" x14ac:dyDescent="0.35">
      <c r="D695" s="1"/>
      <c r="J695" s="1"/>
      <c r="K695" s="1"/>
      <c r="L695" s="1"/>
      <c r="M695" s="1"/>
      <c r="N695" s="111"/>
      <c r="O695" s="1"/>
      <c r="P695" s="6"/>
      <c r="Q695" s="217"/>
      <c r="R695" s="6"/>
      <c r="S695" s="187"/>
      <c r="T695" s="187"/>
      <c r="U695" s="187"/>
      <c r="V695" s="187"/>
      <c r="W695" s="1"/>
      <c r="AB695" s="6"/>
      <c r="AC695" s="187"/>
      <c r="AD695" s="6"/>
      <c r="AE695" s="187"/>
      <c r="AF695" s="187"/>
      <c r="AG695" s="187"/>
      <c r="AH695" s="187"/>
      <c r="AI695" s="1"/>
      <c r="AN695" s="6"/>
      <c r="AO695" s="6"/>
    </row>
    <row r="696" spans="4:41" x14ac:dyDescent="0.35">
      <c r="D696" s="1"/>
      <c r="J696" s="1"/>
      <c r="K696" s="1"/>
      <c r="L696" s="1"/>
      <c r="M696" s="1"/>
      <c r="N696" s="111"/>
      <c r="O696" s="1"/>
      <c r="P696" s="6"/>
      <c r="Q696" s="217"/>
      <c r="R696" s="6"/>
      <c r="S696" s="187"/>
      <c r="T696" s="187"/>
      <c r="U696" s="187"/>
      <c r="V696" s="187"/>
      <c r="W696" s="1"/>
      <c r="AB696" s="6"/>
      <c r="AC696" s="187"/>
      <c r="AD696" s="6"/>
      <c r="AE696" s="187"/>
      <c r="AF696" s="187"/>
      <c r="AG696" s="187"/>
      <c r="AH696" s="187"/>
      <c r="AI696" s="1"/>
      <c r="AN696" s="6"/>
      <c r="AO696" s="6"/>
    </row>
    <row r="697" spans="4:41" x14ac:dyDescent="0.35">
      <c r="D697" s="1"/>
      <c r="J697" s="1"/>
      <c r="K697" s="1"/>
      <c r="L697" s="1"/>
      <c r="M697" s="1"/>
      <c r="N697" s="111"/>
      <c r="O697" s="1"/>
      <c r="P697" s="6"/>
      <c r="Q697" s="217"/>
      <c r="R697" s="6"/>
      <c r="S697" s="187"/>
      <c r="T697" s="187"/>
      <c r="U697" s="187"/>
      <c r="V697" s="187"/>
      <c r="W697" s="1"/>
      <c r="AB697" s="6"/>
      <c r="AC697" s="187"/>
      <c r="AD697" s="6"/>
      <c r="AE697" s="187"/>
      <c r="AF697" s="187"/>
      <c r="AG697" s="187"/>
      <c r="AH697" s="187"/>
      <c r="AI697" s="1"/>
      <c r="AN697" s="6"/>
      <c r="AO697" s="6"/>
    </row>
    <row r="698" spans="4:41" x14ac:dyDescent="0.35">
      <c r="D698" s="1"/>
      <c r="J698" s="1"/>
      <c r="K698" s="1"/>
      <c r="L698" s="1"/>
      <c r="M698" s="1"/>
      <c r="N698" s="111"/>
      <c r="O698" s="1"/>
      <c r="P698" s="6"/>
      <c r="Q698" s="217"/>
      <c r="R698" s="6"/>
      <c r="S698" s="187"/>
      <c r="T698" s="187"/>
      <c r="U698" s="187"/>
      <c r="V698" s="187"/>
      <c r="W698" s="1"/>
      <c r="AB698" s="6"/>
      <c r="AC698" s="187"/>
      <c r="AD698" s="6"/>
      <c r="AE698" s="187"/>
      <c r="AF698" s="187"/>
      <c r="AG698" s="187"/>
      <c r="AH698" s="187"/>
      <c r="AI698" s="1"/>
      <c r="AN698" s="6"/>
      <c r="AO698" s="6"/>
    </row>
    <row r="699" spans="4:41" x14ac:dyDescent="0.35">
      <c r="D699" s="1"/>
      <c r="J699" s="1"/>
      <c r="K699" s="1"/>
      <c r="L699" s="1"/>
      <c r="M699" s="1"/>
      <c r="N699" s="111"/>
      <c r="O699" s="1"/>
      <c r="P699" s="6"/>
      <c r="Q699" s="217"/>
      <c r="R699" s="6"/>
      <c r="S699" s="187"/>
      <c r="T699" s="187"/>
      <c r="U699" s="187"/>
      <c r="V699" s="187"/>
      <c r="W699" s="1"/>
      <c r="AB699" s="6"/>
      <c r="AC699" s="187"/>
      <c r="AD699" s="6"/>
      <c r="AE699" s="187"/>
      <c r="AF699" s="187"/>
      <c r="AG699" s="187"/>
      <c r="AH699" s="187"/>
      <c r="AI699" s="1"/>
      <c r="AN699" s="6"/>
      <c r="AO699" s="6"/>
    </row>
    <row r="700" spans="4:41" x14ac:dyDescent="0.35">
      <c r="D700" s="1"/>
      <c r="J700" s="1"/>
      <c r="K700" s="1"/>
      <c r="L700" s="1"/>
      <c r="M700" s="1"/>
      <c r="N700" s="111"/>
      <c r="O700" s="1"/>
      <c r="P700" s="6"/>
      <c r="Q700" s="217"/>
      <c r="R700" s="6"/>
      <c r="S700" s="187"/>
      <c r="T700" s="187"/>
      <c r="U700" s="187"/>
      <c r="V700" s="187"/>
      <c r="W700" s="1"/>
      <c r="AB700" s="6"/>
      <c r="AC700" s="187"/>
      <c r="AD700" s="6"/>
      <c r="AE700" s="187"/>
      <c r="AF700" s="187"/>
      <c r="AG700" s="187"/>
      <c r="AH700" s="187"/>
      <c r="AI700" s="1"/>
      <c r="AN700" s="6"/>
      <c r="AO700" s="6"/>
    </row>
    <row r="701" spans="4:41" x14ac:dyDescent="0.35">
      <c r="D701" s="1"/>
      <c r="J701" s="1"/>
      <c r="K701" s="1"/>
      <c r="L701" s="1"/>
      <c r="M701" s="1"/>
      <c r="N701" s="111"/>
      <c r="O701" s="1"/>
      <c r="P701" s="6"/>
      <c r="Q701" s="217"/>
      <c r="R701" s="6"/>
      <c r="S701" s="187"/>
      <c r="T701" s="187"/>
      <c r="U701" s="187"/>
      <c r="V701" s="187"/>
      <c r="W701" s="1"/>
      <c r="AB701" s="6"/>
      <c r="AC701" s="187"/>
      <c r="AD701" s="6"/>
      <c r="AE701" s="187"/>
      <c r="AF701" s="187"/>
      <c r="AG701" s="187"/>
      <c r="AH701" s="187"/>
      <c r="AI701" s="1"/>
      <c r="AN701" s="6"/>
      <c r="AO701" s="6"/>
    </row>
    <row r="702" spans="4:41" x14ac:dyDescent="0.35">
      <c r="D702" s="1"/>
      <c r="J702" s="1"/>
      <c r="K702" s="1"/>
      <c r="L702" s="1"/>
      <c r="M702" s="1"/>
      <c r="N702" s="111"/>
      <c r="O702" s="1"/>
      <c r="P702" s="6"/>
      <c r="Q702" s="217"/>
      <c r="R702" s="6"/>
      <c r="S702" s="187"/>
      <c r="T702" s="187"/>
      <c r="U702" s="187"/>
      <c r="V702" s="187"/>
      <c r="W702" s="1"/>
      <c r="AB702" s="6"/>
      <c r="AC702" s="187"/>
      <c r="AD702" s="6"/>
      <c r="AE702" s="187"/>
      <c r="AF702" s="187"/>
      <c r="AG702" s="187"/>
      <c r="AH702" s="187"/>
      <c r="AI702" s="1"/>
      <c r="AN702" s="6"/>
      <c r="AO702" s="6"/>
    </row>
    <row r="703" spans="4:41" x14ac:dyDescent="0.35">
      <c r="D703" s="1"/>
      <c r="J703" s="1"/>
      <c r="K703" s="1"/>
      <c r="L703" s="1"/>
      <c r="M703" s="1"/>
      <c r="N703" s="111"/>
      <c r="O703" s="1"/>
      <c r="P703" s="6"/>
      <c r="Q703" s="217"/>
      <c r="R703" s="6"/>
      <c r="S703" s="187"/>
      <c r="T703" s="187"/>
      <c r="U703" s="187"/>
      <c r="V703" s="187"/>
      <c r="W703" s="1"/>
      <c r="AB703" s="6"/>
      <c r="AC703" s="187"/>
      <c r="AD703" s="6"/>
      <c r="AE703" s="187"/>
      <c r="AF703" s="187"/>
      <c r="AG703" s="187"/>
      <c r="AH703" s="187"/>
      <c r="AI703" s="1"/>
      <c r="AN703" s="6"/>
      <c r="AO703" s="6"/>
    </row>
    <row r="704" spans="4:41" x14ac:dyDescent="0.35">
      <c r="D704" s="1"/>
      <c r="J704" s="1"/>
      <c r="K704" s="1"/>
      <c r="L704" s="1"/>
      <c r="M704" s="1"/>
      <c r="N704" s="111"/>
      <c r="O704" s="1"/>
      <c r="P704" s="6"/>
      <c r="Q704" s="217"/>
      <c r="R704" s="6"/>
      <c r="S704" s="187"/>
      <c r="T704" s="187"/>
      <c r="U704" s="187"/>
      <c r="V704" s="187"/>
      <c r="W704" s="1"/>
      <c r="AB704" s="6"/>
      <c r="AC704" s="187"/>
      <c r="AD704" s="6"/>
      <c r="AE704" s="187"/>
      <c r="AF704" s="187"/>
      <c r="AG704" s="187"/>
      <c r="AH704" s="187"/>
      <c r="AI704" s="1"/>
      <c r="AN704" s="6"/>
      <c r="AO704" s="6"/>
    </row>
    <row r="705" spans="4:41" x14ac:dyDescent="0.35">
      <c r="D705" s="1"/>
      <c r="J705" s="1"/>
      <c r="K705" s="1"/>
      <c r="L705" s="1"/>
      <c r="M705" s="1"/>
      <c r="N705" s="111"/>
      <c r="O705" s="1"/>
      <c r="P705" s="6"/>
      <c r="Q705" s="217"/>
      <c r="R705" s="6"/>
      <c r="S705" s="187"/>
      <c r="T705" s="187"/>
      <c r="U705" s="187"/>
      <c r="V705" s="187"/>
      <c r="W705" s="1"/>
      <c r="AB705" s="6"/>
      <c r="AC705" s="187"/>
      <c r="AD705" s="6"/>
      <c r="AE705" s="187"/>
      <c r="AF705" s="187"/>
      <c r="AG705" s="187"/>
      <c r="AH705" s="187"/>
      <c r="AI705" s="1"/>
      <c r="AN705" s="6"/>
      <c r="AO705" s="6"/>
    </row>
    <row r="706" spans="4:41" x14ac:dyDescent="0.35">
      <c r="D706" s="1"/>
      <c r="J706" s="1"/>
      <c r="K706" s="1"/>
      <c r="L706" s="1"/>
      <c r="M706" s="1"/>
      <c r="N706" s="111"/>
      <c r="O706" s="1"/>
      <c r="P706" s="6"/>
      <c r="Q706" s="217"/>
      <c r="R706" s="6"/>
      <c r="S706" s="187"/>
      <c r="T706" s="187"/>
      <c r="U706" s="187"/>
      <c r="V706" s="187"/>
      <c r="W706" s="1"/>
      <c r="AB706" s="6"/>
      <c r="AC706" s="187"/>
      <c r="AD706" s="6"/>
      <c r="AE706" s="187"/>
      <c r="AF706" s="187"/>
      <c r="AG706" s="187"/>
      <c r="AH706" s="187"/>
      <c r="AI706" s="1"/>
      <c r="AN706" s="6"/>
      <c r="AO706" s="6"/>
    </row>
    <row r="707" spans="4:41" x14ac:dyDescent="0.35">
      <c r="D707" s="1"/>
      <c r="J707" s="1"/>
      <c r="K707" s="1"/>
      <c r="L707" s="1"/>
      <c r="M707" s="1"/>
      <c r="N707" s="111"/>
      <c r="O707" s="1"/>
      <c r="P707" s="6"/>
      <c r="Q707" s="217"/>
      <c r="R707" s="6"/>
      <c r="S707" s="187"/>
      <c r="T707" s="187"/>
      <c r="U707" s="187"/>
      <c r="V707" s="187"/>
      <c r="W707" s="1"/>
      <c r="AB707" s="6"/>
      <c r="AC707" s="187"/>
      <c r="AD707" s="6"/>
      <c r="AE707" s="187"/>
      <c r="AF707" s="187"/>
      <c r="AG707" s="187"/>
      <c r="AH707" s="187"/>
      <c r="AI707" s="1"/>
      <c r="AN707" s="6"/>
      <c r="AO707" s="6"/>
    </row>
    <row r="708" spans="4:41" x14ac:dyDescent="0.35">
      <c r="D708" s="1"/>
      <c r="J708" s="1"/>
      <c r="K708" s="1"/>
      <c r="L708" s="1"/>
      <c r="M708" s="1"/>
      <c r="N708" s="111"/>
      <c r="O708" s="1"/>
      <c r="P708" s="6"/>
      <c r="Q708" s="217"/>
      <c r="R708" s="6"/>
      <c r="S708" s="187"/>
      <c r="T708" s="187"/>
      <c r="U708" s="187"/>
      <c r="V708" s="187"/>
      <c r="W708" s="1"/>
      <c r="AB708" s="6"/>
      <c r="AC708" s="187"/>
      <c r="AD708" s="6"/>
      <c r="AE708" s="187"/>
      <c r="AF708" s="187"/>
      <c r="AG708" s="187"/>
      <c r="AH708" s="187"/>
      <c r="AI708" s="1"/>
      <c r="AN708" s="6"/>
      <c r="AO708" s="6"/>
    </row>
    <row r="709" spans="4:41" x14ac:dyDescent="0.35">
      <c r="D709" s="1"/>
      <c r="J709" s="1"/>
      <c r="K709" s="1"/>
      <c r="L709" s="1"/>
      <c r="M709" s="1"/>
      <c r="N709" s="111"/>
      <c r="O709" s="1"/>
      <c r="P709" s="6"/>
      <c r="Q709" s="217"/>
      <c r="R709" s="6"/>
      <c r="S709" s="187"/>
      <c r="T709" s="187"/>
      <c r="U709" s="187"/>
      <c r="V709" s="187"/>
      <c r="W709" s="1"/>
      <c r="AB709" s="6"/>
      <c r="AC709" s="187"/>
      <c r="AD709" s="6"/>
      <c r="AE709" s="187"/>
      <c r="AF709" s="187"/>
      <c r="AG709" s="187"/>
      <c r="AH709" s="187"/>
      <c r="AI709" s="1"/>
      <c r="AN709" s="6"/>
      <c r="AO709" s="6"/>
    </row>
    <row r="710" spans="4:41" x14ac:dyDescent="0.35">
      <c r="D710" s="1"/>
      <c r="J710" s="1"/>
      <c r="K710" s="1"/>
      <c r="L710" s="1"/>
      <c r="M710" s="1"/>
      <c r="N710" s="111"/>
      <c r="O710" s="1"/>
      <c r="P710" s="6"/>
      <c r="Q710" s="217"/>
      <c r="R710" s="6"/>
      <c r="S710" s="187"/>
      <c r="T710" s="187"/>
      <c r="U710" s="187"/>
      <c r="V710" s="187"/>
      <c r="W710" s="1"/>
      <c r="AB710" s="6"/>
      <c r="AC710" s="187"/>
      <c r="AD710" s="6"/>
      <c r="AE710" s="187"/>
      <c r="AF710" s="187"/>
      <c r="AG710" s="187"/>
      <c r="AH710" s="187"/>
      <c r="AI710" s="1"/>
      <c r="AN710" s="6"/>
      <c r="AO710" s="6"/>
    </row>
    <row r="711" spans="4:41" x14ac:dyDescent="0.35">
      <c r="D711" s="1"/>
      <c r="J711" s="1"/>
      <c r="K711" s="1"/>
      <c r="L711" s="1"/>
      <c r="M711" s="1"/>
      <c r="N711" s="111"/>
      <c r="O711" s="1"/>
      <c r="P711" s="6"/>
      <c r="Q711" s="217"/>
      <c r="R711" s="6"/>
      <c r="S711" s="187"/>
      <c r="T711" s="187"/>
      <c r="U711" s="187"/>
      <c r="V711" s="187"/>
      <c r="W711" s="1"/>
      <c r="AB711" s="6"/>
      <c r="AC711" s="187"/>
      <c r="AD711" s="6"/>
      <c r="AE711" s="187"/>
      <c r="AF711" s="187"/>
      <c r="AG711" s="187"/>
      <c r="AH711" s="187"/>
      <c r="AI711" s="1"/>
      <c r="AN711" s="6"/>
      <c r="AO711" s="6"/>
    </row>
    <row r="712" spans="4:41" x14ac:dyDescent="0.35">
      <c r="D712" s="1"/>
      <c r="J712" s="1"/>
      <c r="K712" s="1"/>
      <c r="L712" s="1"/>
      <c r="M712" s="1"/>
      <c r="N712" s="111"/>
      <c r="O712" s="1"/>
      <c r="P712" s="6"/>
      <c r="Q712" s="217"/>
      <c r="R712" s="6"/>
      <c r="S712" s="187"/>
      <c r="T712" s="187"/>
      <c r="U712" s="187"/>
      <c r="V712" s="187"/>
      <c r="W712" s="1"/>
      <c r="AB712" s="6"/>
      <c r="AC712" s="187"/>
      <c r="AD712" s="6"/>
      <c r="AE712" s="187"/>
      <c r="AF712" s="187"/>
      <c r="AG712" s="187"/>
      <c r="AH712" s="187"/>
      <c r="AI712" s="1"/>
      <c r="AN712" s="6"/>
      <c r="AO712" s="6"/>
    </row>
    <row r="713" spans="4:41" x14ac:dyDescent="0.35">
      <c r="D713" s="1"/>
      <c r="J713" s="1"/>
      <c r="K713" s="1"/>
      <c r="L713" s="1"/>
      <c r="M713" s="1"/>
      <c r="N713" s="111"/>
      <c r="O713" s="1"/>
      <c r="P713" s="6"/>
      <c r="Q713" s="217"/>
      <c r="R713" s="6"/>
      <c r="S713" s="187"/>
      <c r="T713" s="187"/>
      <c r="U713" s="187"/>
      <c r="V713" s="187"/>
      <c r="W713" s="1"/>
      <c r="AB713" s="6"/>
      <c r="AC713" s="187"/>
      <c r="AD713" s="6"/>
      <c r="AE713" s="187"/>
      <c r="AF713" s="187"/>
      <c r="AG713" s="187"/>
      <c r="AH713" s="187"/>
      <c r="AI713" s="1"/>
      <c r="AN713" s="6"/>
      <c r="AO713" s="6"/>
    </row>
    <row r="714" spans="4:41" x14ac:dyDescent="0.35">
      <c r="D714" s="1"/>
      <c r="J714" s="1"/>
      <c r="K714" s="1"/>
      <c r="L714" s="1"/>
      <c r="M714" s="1"/>
      <c r="N714" s="111"/>
      <c r="O714" s="1"/>
      <c r="P714" s="6"/>
      <c r="Q714" s="217"/>
      <c r="R714" s="6"/>
      <c r="S714" s="187"/>
      <c r="T714" s="187"/>
      <c r="U714" s="187"/>
      <c r="V714" s="187"/>
      <c r="W714" s="1"/>
      <c r="AB714" s="6"/>
      <c r="AC714" s="187"/>
      <c r="AD714" s="6"/>
      <c r="AE714" s="187"/>
      <c r="AF714" s="187"/>
      <c r="AG714" s="187"/>
      <c r="AH714" s="187"/>
      <c r="AI714" s="1"/>
      <c r="AN714" s="6"/>
      <c r="AO714" s="6"/>
    </row>
    <row r="715" spans="4:41" x14ac:dyDescent="0.35">
      <c r="D715" s="1"/>
      <c r="J715" s="1"/>
      <c r="K715" s="1"/>
      <c r="L715" s="1"/>
      <c r="M715" s="1"/>
      <c r="N715" s="111"/>
      <c r="O715" s="1"/>
      <c r="P715" s="6"/>
      <c r="Q715" s="217"/>
      <c r="R715" s="6"/>
      <c r="S715" s="187"/>
      <c r="T715" s="187"/>
      <c r="U715" s="187"/>
      <c r="V715" s="187"/>
      <c r="W715" s="1"/>
      <c r="AB715" s="6"/>
      <c r="AC715" s="187"/>
      <c r="AD715" s="6"/>
      <c r="AE715" s="187"/>
      <c r="AF715" s="187"/>
      <c r="AG715" s="187"/>
      <c r="AH715" s="187"/>
      <c r="AI715" s="1"/>
      <c r="AN715" s="6"/>
      <c r="AO715" s="6"/>
    </row>
    <row r="716" spans="4:41" x14ac:dyDescent="0.35">
      <c r="D716" s="1"/>
      <c r="J716" s="1"/>
      <c r="K716" s="1"/>
      <c r="L716" s="1"/>
      <c r="M716" s="1"/>
      <c r="N716" s="111"/>
      <c r="O716" s="1"/>
      <c r="P716" s="6"/>
      <c r="Q716" s="217"/>
      <c r="R716" s="6"/>
      <c r="S716" s="187"/>
      <c r="T716" s="187"/>
      <c r="U716" s="187"/>
      <c r="V716" s="187"/>
      <c r="W716" s="1"/>
      <c r="AB716" s="6"/>
      <c r="AC716" s="187"/>
      <c r="AD716" s="6"/>
      <c r="AE716" s="187"/>
      <c r="AF716" s="187"/>
      <c r="AG716" s="187"/>
      <c r="AH716" s="187"/>
      <c r="AI716" s="1"/>
      <c r="AN716" s="6"/>
      <c r="AO716" s="6"/>
    </row>
    <row r="717" spans="4:41" x14ac:dyDescent="0.35">
      <c r="D717" s="1"/>
      <c r="J717" s="1"/>
      <c r="K717" s="1"/>
      <c r="L717" s="1"/>
      <c r="M717" s="1"/>
      <c r="N717" s="111"/>
      <c r="O717" s="1"/>
      <c r="P717" s="6"/>
      <c r="Q717" s="217"/>
      <c r="R717" s="6"/>
      <c r="S717" s="187"/>
      <c r="T717" s="187"/>
      <c r="U717" s="187"/>
      <c r="V717" s="187"/>
      <c r="W717" s="1"/>
      <c r="AB717" s="6"/>
      <c r="AC717" s="187"/>
      <c r="AD717" s="6"/>
      <c r="AE717" s="187"/>
      <c r="AF717" s="187"/>
      <c r="AG717" s="187"/>
      <c r="AH717" s="187"/>
      <c r="AI717" s="1"/>
      <c r="AN717" s="6"/>
      <c r="AO717" s="6"/>
    </row>
    <row r="718" spans="4:41" x14ac:dyDescent="0.35">
      <c r="D718" s="1"/>
      <c r="J718" s="1"/>
      <c r="K718" s="1"/>
      <c r="L718" s="1"/>
      <c r="M718" s="1"/>
      <c r="N718" s="111"/>
      <c r="O718" s="1"/>
      <c r="P718" s="6"/>
      <c r="Q718" s="217"/>
      <c r="R718" s="6"/>
      <c r="S718" s="187"/>
      <c r="T718" s="187"/>
      <c r="U718" s="187"/>
      <c r="V718" s="187"/>
      <c r="W718" s="1"/>
      <c r="AB718" s="6"/>
      <c r="AC718" s="187"/>
      <c r="AD718" s="6"/>
      <c r="AE718" s="187"/>
      <c r="AF718" s="187"/>
      <c r="AG718" s="187"/>
      <c r="AH718" s="187"/>
      <c r="AI718" s="1"/>
      <c r="AN718" s="6"/>
      <c r="AO718" s="6"/>
    </row>
    <row r="719" spans="4:41" x14ac:dyDescent="0.35">
      <c r="D719" s="1"/>
      <c r="J719" s="1"/>
      <c r="K719" s="1"/>
      <c r="L719" s="1"/>
      <c r="M719" s="1"/>
      <c r="N719" s="111"/>
      <c r="O719" s="1"/>
      <c r="P719" s="6"/>
      <c r="Q719" s="217"/>
      <c r="R719" s="6"/>
      <c r="S719" s="187"/>
      <c r="T719" s="187"/>
      <c r="U719" s="187"/>
      <c r="V719" s="187"/>
      <c r="W719" s="1"/>
      <c r="AB719" s="6"/>
      <c r="AC719" s="187"/>
      <c r="AD719" s="6"/>
      <c r="AE719" s="187"/>
      <c r="AF719" s="187"/>
      <c r="AG719" s="187"/>
      <c r="AH719" s="187"/>
      <c r="AI719" s="1"/>
      <c r="AN719" s="6"/>
      <c r="AO719" s="6"/>
    </row>
    <row r="720" spans="4:41" x14ac:dyDescent="0.35">
      <c r="D720" s="1"/>
      <c r="J720" s="1"/>
      <c r="K720" s="1"/>
      <c r="L720" s="1"/>
      <c r="M720" s="1"/>
      <c r="N720" s="111"/>
      <c r="O720" s="1"/>
      <c r="P720" s="6"/>
      <c r="Q720" s="217"/>
      <c r="R720" s="6"/>
      <c r="S720" s="187"/>
      <c r="T720" s="187"/>
      <c r="U720" s="187"/>
      <c r="V720" s="187"/>
      <c r="W720" s="1"/>
      <c r="AB720" s="6"/>
      <c r="AC720" s="187"/>
      <c r="AD720" s="6"/>
      <c r="AE720" s="187"/>
      <c r="AF720" s="187"/>
      <c r="AG720" s="187"/>
      <c r="AH720" s="187"/>
      <c r="AI720" s="1"/>
      <c r="AN720" s="6"/>
      <c r="AO720" s="6"/>
    </row>
    <row r="721" spans="4:41" x14ac:dyDescent="0.35">
      <c r="D721" s="1"/>
      <c r="J721" s="1"/>
      <c r="K721" s="1"/>
      <c r="L721" s="1"/>
      <c r="M721" s="1"/>
      <c r="N721" s="111"/>
      <c r="O721" s="1"/>
      <c r="P721" s="6"/>
      <c r="Q721" s="217"/>
      <c r="R721" s="6"/>
      <c r="S721" s="187"/>
      <c r="T721" s="187"/>
      <c r="U721" s="187"/>
      <c r="V721" s="187"/>
      <c r="W721" s="1"/>
      <c r="AB721" s="6"/>
      <c r="AC721" s="187"/>
      <c r="AD721" s="6"/>
      <c r="AE721" s="187"/>
      <c r="AF721" s="187"/>
      <c r="AG721" s="187"/>
      <c r="AH721" s="187"/>
      <c r="AI721" s="1"/>
      <c r="AN721" s="6"/>
      <c r="AO721" s="6"/>
    </row>
    <row r="722" spans="4:41" x14ac:dyDescent="0.35">
      <c r="D722" s="1"/>
      <c r="J722" s="1"/>
      <c r="K722" s="1"/>
      <c r="L722" s="1"/>
      <c r="M722" s="1"/>
      <c r="N722" s="111"/>
      <c r="O722" s="1"/>
      <c r="P722" s="6"/>
      <c r="Q722" s="217"/>
      <c r="R722" s="6"/>
      <c r="S722" s="187"/>
      <c r="T722" s="187"/>
      <c r="U722" s="187"/>
      <c r="V722" s="187"/>
      <c r="W722" s="1"/>
      <c r="AB722" s="6"/>
      <c r="AC722" s="187"/>
      <c r="AD722" s="6"/>
      <c r="AE722" s="187"/>
      <c r="AF722" s="187"/>
      <c r="AG722" s="187"/>
      <c r="AH722" s="187"/>
      <c r="AI722" s="1"/>
      <c r="AN722" s="6"/>
      <c r="AO722" s="6"/>
    </row>
    <row r="723" spans="4:41" x14ac:dyDescent="0.35">
      <c r="D723" s="1"/>
      <c r="J723" s="1"/>
      <c r="K723" s="1"/>
      <c r="L723" s="1"/>
      <c r="M723" s="1"/>
      <c r="N723" s="111"/>
      <c r="O723" s="1"/>
      <c r="P723" s="6"/>
      <c r="Q723" s="217"/>
      <c r="R723" s="6"/>
      <c r="S723" s="187"/>
      <c r="T723" s="187"/>
      <c r="U723" s="187"/>
      <c r="V723" s="187"/>
      <c r="W723" s="1"/>
      <c r="AB723" s="6"/>
      <c r="AC723" s="187"/>
      <c r="AD723" s="6"/>
      <c r="AE723" s="187"/>
      <c r="AF723" s="187"/>
      <c r="AG723" s="187"/>
      <c r="AH723" s="187"/>
      <c r="AI723" s="1"/>
      <c r="AN723" s="6"/>
      <c r="AO723" s="6"/>
    </row>
    <row r="724" spans="4:41" x14ac:dyDescent="0.35">
      <c r="D724" s="1"/>
      <c r="J724" s="1"/>
      <c r="K724" s="1"/>
      <c r="L724" s="1"/>
      <c r="M724" s="1"/>
      <c r="N724" s="111"/>
      <c r="O724" s="1"/>
      <c r="P724" s="6"/>
      <c r="Q724" s="217"/>
      <c r="R724" s="6"/>
      <c r="S724" s="187"/>
      <c r="T724" s="187"/>
      <c r="U724" s="187"/>
      <c r="V724" s="187"/>
      <c r="W724" s="1"/>
      <c r="AB724" s="6"/>
      <c r="AC724" s="187"/>
      <c r="AD724" s="6"/>
      <c r="AE724" s="187"/>
      <c r="AF724" s="187"/>
      <c r="AG724" s="187"/>
      <c r="AH724" s="187"/>
      <c r="AI724" s="1"/>
      <c r="AN724" s="6"/>
      <c r="AO724" s="6"/>
    </row>
    <row r="725" spans="4:41" x14ac:dyDescent="0.35">
      <c r="D725" s="1"/>
      <c r="J725" s="1"/>
      <c r="K725" s="1"/>
      <c r="L725" s="1"/>
      <c r="M725" s="1"/>
      <c r="N725" s="111"/>
      <c r="O725" s="1"/>
      <c r="P725" s="6"/>
      <c r="Q725" s="217"/>
      <c r="R725" s="6"/>
      <c r="S725" s="187"/>
      <c r="T725" s="187"/>
      <c r="U725" s="187"/>
      <c r="V725" s="187"/>
      <c r="W725" s="1"/>
      <c r="AB725" s="6"/>
      <c r="AC725" s="187"/>
      <c r="AD725" s="6"/>
      <c r="AE725" s="187"/>
      <c r="AF725" s="187"/>
      <c r="AG725" s="187"/>
      <c r="AH725" s="187"/>
      <c r="AI725" s="1"/>
      <c r="AN725" s="6"/>
      <c r="AO725" s="6"/>
    </row>
    <row r="726" spans="4:41" x14ac:dyDescent="0.35">
      <c r="D726" s="1"/>
      <c r="J726" s="1"/>
      <c r="K726" s="1"/>
      <c r="L726" s="1"/>
      <c r="M726" s="1"/>
      <c r="N726" s="111"/>
      <c r="O726" s="1"/>
      <c r="P726" s="6"/>
      <c r="Q726" s="217"/>
      <c r="R726" s="6"/>
      <c r="S726" s="187"/>
      <c r="T726" s="187"/>
      <c r="U726" s="187"/>
      <c r="V726" s="187"/>
      <c r="W726" s="1"/>
      <c r="AB726" s="6"/>
      <c r="AC726" s="187"/>
      <c r="AD726" s="6"/>
      <c r="AE726" s="187"/>
      <c r="AF726" s="187"/>
      <c r="AG726" s="187"/>
      <c r="AH726" s="187"/>
      <c r="AI726" s="1"/>
      <c r="AN726" s="6"/>
      <c r="AO726" s="6"/>
    </row>
    <row r="727" spans="4:41" x14ac:dyDescent="0.35">
      <c r="D727" s="1"/>
      <c r="J727" s="1"/>
      <c r="K727" s="1"/>
      <c r="L727" s="1"/>
      <c r="M727" s="1"/>
      <c r="N727" s="111"/>
      <c r="O727" s="1"/>
      <c r="P727" s="6"/>
      <c r="Q727" s="217"/>
      <c r="R727" s="6"/>
      <c r="S727" s="187"/>
      <c r="T727" s="187"/>
      <c r="U727" s="187"/>
      <c r="V727" s="187"/>
      <c r="W727" s="1"/>
      <c r="AB727" s="6"/>
      <c r="AC727" s="187"/>
      <c r="AD727" s="6"/>
      <c r="AE727" s="187"/>
      <c r="AF727" s="187"/>
      <c r="AG727" s="187"/>
      <c r="AH727" s="187"/>
      <c r="AI727" s="1"/>
      <c r="AN727" s="6"/>
      <c r="AO727" s="6"/>
    </row>
    <row r="728" spans="4:41" x14ac:dyDescent="0.35">
      <c r="D728" s="1"/>
      <c r="J728" s="1"/>
      <c r="K728" s="1"/>
      <c r="L728" s="1"/>
      <c r="M728" s="1"/>
      <c r="N728" s="111"/>
      <c r="O728" s="1"/>
      <c r="P728" s="6"/>
      <c r="Q728" s="217"/>
      <c r="R728" s="6"/>
      <c r="S728" s="187"/>
      <c r="T728" s="187"/>
      <c r="U728" s="187"/>
      <c r="V728" s="187"/>
      <c r="W728" s="1"/>
      <c r="AB728" s="6"/>
      <c r="AC728" s="187"/>
      <c r="AD728" s="6"/>
      <c r="AE728" s="187"/>
      <c r="AF728" s="187"/>
      <c r="AG728" s="187"/>
      <c r="AH728" s="187"/>
      <c r="AI728" s="1"/>
      <c r="AN728" s="6"/>
      <c r="AO728" s="6"/>
    </row>
    <row r="729" spans="4:41" x14ac:dyDescent="0.35">
      <c r="D729" s="1"/>
      <c r="J729" s="1"/>
      <c r="K729" s="1"/>
      <c r="L729" s="1"/>
      <c r="M729" s="1"/>
      <c r="N729" s="111"/>
      <c r="O729" s="1"/>
      <c r="P729" s="6"/>
      <c r="Q729" s="217"/>
      <c r="R729" s="6"/>
      <c r="S729" s="187"/>
      <c r="T729" s="187"/>
      <c r="U729" s="187"/>
      <c r="V729" s="187"/>
      <c r="W729" s="1"/>
      <c r="AB729" s="6"/>
      <c r="AC729" s="187"/>
      <c r="AD729" s="6"/>
      <c r="AE729" s="187"/>
      <c r="AF729" s="187"/>
      <c r="AG729" s="187"/>
      <c r="AH729" s="187"/>
      <c r="AI729" s="1"/>
      <c r="AN729" s="6"/>
      <c r="AO729" s="6"/>
    </row>
    <row r="730" spans="4:41" x14ac:dyDescent="0.35">
      <c r="D730" s="1"/>
      <c r="J730" s="1"/>
      <c r="K730" s="1"/>
      <c r="L730" s="1"/>
      <c r="M730" s="1"/>
      <c r="N730" s="111"/>
      <c r="O730" s="1"/>
      <c r="P730" s="6"/>
      <c r="Q730" s="217"/>
      <c r="R730" s="6"/>
      <c r="S730" s="187"/>
      <c r="T730" s="187"/>
      <c r="U730" s="187"/>
      <c r="V730" s="187"/>
      <c r="W730" s="1"/>
      <c r="AB730" s="6"/>
      <c r="AC730" s="187"/>
      <c r="AD730" s="6"/>
      <c r="AE730" s="187"/>
      <c r="AF730" s="187"/>
      <c r="AG730" s="187"/>
      <c r="AH730" s="187"/>
      <c r="AI730" s="1"/>
      <c r="AN730" s="6"/>
      <c r="AO730" s="6"/>
    </row>
    <row r="731" spans="4:41" x14ac:dyDescent="0.35">
      <c r="D731" s="1"/>
      <c r="J731" s="1"/>
      <c r="K731" s="1"/>
      <c r="L731" s="1"/>
      <c r="M731" s="1"/>
      <c r="N731" s="111"/>
      <c r="O731" s="1"/>
      <c r="P731" s="6"/>
      <c r="Q731" s="217"/>
      <c r="R731" s="6"/>
      <c r="S731" s="187"/>
      <c r="T731" s="187"/>
      <c r="U731" s="187"/>
      <c r="V731" s="187"/>
      <c r="W731" s="1"/>
      <c r="AB731" s="6"/>
      <c r="AC731" s="187"/>
      <c r="AD731" s="6"/>
      <c r="AE731" s="187"/>
      <c r="AF731" s="187"/>
      <c r="AG731" s="187"/>
      <c r="AH731" s="187"/>
      <c r="AI731" s="1"/>
      <c r="AN731" s="6"/>
      <c r="AO731" s="6"/>
    </row>
    <row r="732" spans="4:41" x14ac:dyDescent="0.35">
      <c r="D732" s="1"/>
      <c r="J732" s="1"/>
      <c r="K732" s="1"/>
      <c r="L732" s="1"/>
      <c r="M732" s="1"/>
      <c r="N732" s="111"/>
      <c r="O732" s="1"/>
      <c r="P732" s="6"/>
      <c r="Q732" s="217"/>
      <c r="R732" s="6"/>
      <c r="S732" s="187"/>
      <c r="T732" s="187"/>
      <c r="U732" s="187"/>
      <c r="V732" s="187"/>
      <c r="W732" s="1"/>
      <c r="AB732" s="6"/>
      <c r="AC732" s="187"/>
      <c r="AD732" s="6"/>
      <c r="AE732" s="187"/>
      <c r="AF732" s="187"/>
      <c r="AG732" s="187"/>
      <c r="AH732" s="187"/>
      <c r="AI732" s="1"/>
      <c r="AN732" s="6"/>
      <c r="AO732" s="6"/>
    </row>
    <row r="733" spans="4:41" x14ac:dyDescent="0.35">
      <c r="D733" s="1"/>
      <c r="J733" s="1"/>
      <c r="K733" s="1"/>
      <c r="L733" s="1"/>
      <c r="M733" s="1"/>
      <c r="N733" s="111"/>
      <c r="O733" s="1"/>
      <c r="P733" s="6"/>
      <c r="Q733" s="217"/>
      <c r="R733" s="6"/>
      <c r="S733" s="187"/>
      <c r="T733" s="187"/>
      <c r="U733" s="187"/>
      <c r="V733" s="187"/>
      <c r="W733" s="1"/>
      <c r="AB733" s="6"/>
      <c r="AC733" s="187"/>
      <c r="AD733" s="6"/>
      <c r="AE733" s="187"/>
      <c r="AF733" s="187"/>
      <c r="AG733" s="187"/>
      <c r="AH733" s="187"/>
      <c r="AI733" s="1"/>
      <c r="AN733" s="6"/>
      <c r="AO733" s="6"/>
    </row>
    <row r="734" spans="4:41" x14ac:dyDescent="0.35">
      <c r="D734" s="1"/>
      <c r="J734" s="1"/>
      <c r="K734" s="1"/>
      <c r="L734" s="1"/>
      <c r="M734" s="1"/>
      <c r="N734" s="111"/>
      <c r="O734" s="1"/>
      <c r="P734" s="6"/>
      <c r="Q734" s="217"/>
      <c r="R734" s="6"/>
      <c r="S734" s="187"/>
      <c r="T734" s="187"/>
      <c r="U734" s="187"/>
      <c r="V734" s="187"/>
      <c r="W734" s="1"/>
      <c r="AB734" s="6"/>
      <c r="AC734" s="187"/>
      <c r="AD734" s="6"/>
      <c r="AE734" s="187"/>
      <c r="AF734" s="187"/>
      <c r="AG734" s="187"/>
      <c r="AH734" s="187"/>
      <c r="AI734" s="1"/>
      <c r="AN734" s="6"/>
      <c r="AO734" s="6"/>
    </row>
    <row r="735" spans="4:41" x14ac:dyDescent="0.35">
      <c r="D735" s="1"/>
      <c r="J735" s="1"/>
      <c r="K735" s="1"/>
      <c r="L735" s="1"/>
      <c r="M735" s="1"/>
      <c r="N735" s="111"/>
      <c r="O735" s="1"/>
      <c r="P735" s="6"/>
      <c r="Q735" s="217"/>
      <c r="R735" s="6"/>
      <c r="S735" s="187"/>
      <c r="T735" s="187"/>
      <c r="U735" s="187"/>
      <c r="V735" s="187"/>
      <c r="W735" s="1"/>
      <c r="AB735" s="6"/>
      <c r="AC735" s="187"/>
      <c r="AD735" s="6"/>
      <c r="AE735" s="187"/>
      <c r="AF735" s="187"/>
      <c r="AG735" s="187"/>
      <c r="AH735" s="187"/>
      <c r="AI735" s="1"/>
      <c r="AN735" s="6"/>
      <c r="AO735" s="6"/>
    </row>
    <row r="736" spans="4:41" x14ac:dyDescent="0.35">
      <c r="D736" s="1"/>
      <c r="J736" s="1"/>
      <c r="K736" s="1"/>
      <c r="L736" s="1"/>
      <c r="M736" s="1"/>
      <c r="N736" s="111"/>
      <c r="O736" s="1"/>
      <c r="P736" s="6"/>
      <c r="Q736" s="217"/>
      <c r="R736" s="6"/>
      <c r="S736" s="187"/>
      <c r="T736" s="187"/>
      <c r="U736" s="187"/>
      <c r="V736" s="187"/>
      <c r="W736" s="1"/>
      <c r="AB736" s="6"/>
      <c r="AC736" s="187"/>
      <c r="AD736" s="6"/>
      <c r="AE736" s="187"/>
      <c r="AF736" s="187"/>
      <c r="AG736" s="187"/>
      <c r="AH736" s="187"/>
      <c r="AI736" s="1"/>
      <c r="AN736" s="6"/>
      <c r="AO736" s="6"/>
    </row>
    <row r="737" spans="4:41" x14ac:dyDescent="0.35">
      <c r="D737" s="1"/>
      <c r="J737" s="1"/>
      <c r="K737" s="1"/>
      <c r="L737" s="1"/>
      <c r="M737" s="1"/>
      <c r="N737" s="111"/>
      <c r="O737" s="1"/>
      <c r="P737" s="6"/>
      <c r="Q737" s="217"/>
      <c r="R737" s="6"/>
      <c r="S737" s="187"/>
      <c r="T737" s="187"/>
      <c r="U737" s="187"/>
      <c r="V737" s="187"/>
      <c r="W737" s="1"/>
      <c r="AB737" s="6"/>
      <c r="AC737" s="187"/>
      <c r="AD737" s="6"/>
      <c r="AE737" s="187"/>
      <c r="AF737" s="187"/>
      <c r="AG737" s="187"/>
      <c r="AH737" s="187"/>
      <c r="AI737" s="1"/>
      <c r="AN737" s="6"/>
      <c r="AO737" s="6"/>
    </row>
    <row r="738" spans="4:41" x14ac:dyDescent="0.35">
      <c r="D738" s="1"/>
      <c r="J738" s="1"/>
      <c r="K738" s="1"/>
      <c r="L738" s="1"/>
      <c r="M738" s="1"/>
      <c r="N738" s="111"/>
      <c r="O738" s="1"/>
      <c r="P738" s="6"/>
      <c r="Q738" s="217"/>
      <c r="R738" s="6"/>
      <c r="S738" s="187"/>
      <c r="T738" s="187"/>
      <c r="U738" s="187"/>
      <c r="V738" s="187"/>
      <c r="W738" s="1"/>
      <c r="AB738" s="6"/>
      <c r="AC738" s="187"/>
      <c r="AD738" s="6"/>
      <c r="AE738" s="187"/>
      <c r="AF738" s="187"/>
      <c r="AG738" s="187"/>
      <c r="AH738" s="187"/>
      <c r="AI738" s="1"/>
      <c r="AN738" s="6"/>
      <c r="AO738" s="6"/>
    </row>
    <row r="739" spans="4:41" x14ac:dyDescent="0.35">
      <c r="D739" s="1"/>
      <c r="J739" s="1"/>
      <c r="K739" s="1"/>
      <c r="L739" s="1"/>
      <c r="M739" s="1"/>
      <c r="N739" s="111"/>
      <c r="O739" s="1"/>
      <c r="P739" s="6"/>
      <c r="Q739" s="217"/>
      <c r="R739" s="6"/>
      <c r="S739" s="187"/>
      <c r="T739" s="187"/>
      <c r="U739" s="187"/>
      <c r="V739" s="187"/>
      <c r="W739" s="1"/>
      <c r="AB739" s="6"/>
      <c r="AC739" s="187"/>
      <c r="AD739" s="6"/>
      <c r="AE739" s="187"/>
      <c r="AF739" s="187"/>
      <c r="AG739" s="187"/>
      <c r="AH739" s="187"/>
      <c r="AI739" s="1"/>
      <c r="AN739" s="6"/>
      <c r="AO739" s="6"/>
    </row>
    <row r="740" spans="4:41" x14ac:dyDescent="0.35">
      <c r="D740" s="1"/>
      <c r="J740" s="1"/>
      <c r="K740" s="1"/>
      <c r="L740" s="1"/>
      <c r="M740" s="1"/>
      <c r="N740" s="111"/>
      <c r="O740" s="1"/>
      <c r="P740" s="6"/>
      <c r="Q740" s="217"/>
      <c r="R740" s="6"/>
      <c r="S740" s="187"/>
      <c r="T740" s="187"/>
      <c r="U740" s="187"/>
      <c r="V740" s="187"/>
      <c r="W740" s="1"/>
      <c r="AB740" s="6"/>
      <c r="AC740" s="187"/>
      <c r="AD740" s="6"/>
      <c r="AE740" s="187"/>
      <c r="AF740" s="187"/>
      <c r="AG740" s="187"/>
      <c r="AH740" s="187"/>
      <c r="AI740" s="1"/>
      <c r="AN740" s="6"/>
      <c r="AO740" s="6"/>
    </row>
    <row r="741" spans="4:41" x14ac:dyDescent="0.35">
      <c r="D741" s="1"/>
      <c r="J741" s="1"/>
      <c r="K741" s="1"/>
      <c r="L741" s="1"/>
      <c r="M741" s="1"/>
      <c r="N741" s="111"/>
      <c r="O741" s="1"/>
      <c r="P741" s="6"/>
      <c r="Q741" s="217"/>
      <c r="R741" s="6"/>
      <c r="S741" s="187"/>
      <c r="T741" s="187"/>
      <c r="U741" s="187"/>
      <c r="V741" s="187"/>
      <c r="W741" s="1"/>
      <c r="AB741" s="6"/>
      <c r="AC741" s="187"/>
      <c r="AD741" s="6"/>
      <c r="AE741" s="187"/>
      <c r="AF741" s="187"/>
      <c r="AG741" s="187"/>
      <c r="AH741" s="187"/>
      <c r="AI741" s="1"/>
      <c r="AN741" s="6"/>
      <c r="AO741" s="6"/>
    </row>
    <row r="742" spans="4:41" x14ac:dyDescent="0.35">
      <c r="D742" s="1"/>
      <c r="J742" s="1"/>
      <c r="K742" s="1"/>
      <c r="L742" s="1"/>
      <c r="M742" s="1"/>
      <c r="N742" s="111"/>
      <c r="O742" s="1"/>
      <c r="P742" s="6"/>
      <c r="Q742" s="217"/>
      <c r="R742" s="6"/>
      <c r="S742" s="187"/>
      <c r="T742" s="187"/>
      <c r="U742" s="187"/>
      <c r="V742" s="187"/>
      <c r="W742" s="1"/>
      <c r="AB742" s="6"/>
      <c r="AC742" s="187"/>
      <c r="AD742" s="6"/>
      <c r="AE742" s="187"/>
      <c r="AF742" s="187"/>
      <c r="AG742" s="187"/>
      <c r="AH742" s="187"/>
      <c r="AI742" s="1"/>
      <c r="AN742" s="6"/>
      <c r="AO742" s="6"/>
    </row>
    <row r="743" spans="4:41" x14ac:dyDescent="0.35">
      <c r="D743" s="1"/>
      <c r="J743" s="1"/>
      <c r="K743" s="1"/>
      <c r="L743" s="1"/>
      <c r="M743" s="1"/>
      <c r="N743" s="111"/>
      <c r="O743" s="1"/>
      <c r="P743" s="6"/>
      <c r="Q743" s="217"/>
      <c r="R743" s="6"/>
      <c r="S743" s="187"/>
      <c r="T743" s="187"/>
      <c r="U743" s="187"/>
      <c r="V743" s="187"/>
      <c r="W743" s="1"/>
      <c r="AB743" s="6"/>
      <c r="AC743" s="187"/>
      <c r="AD743" s="6"/>
      <c r="AE743" s="187"/>
      <c r="AF743" s="187"/>
      <c r="AG743" s="187"/>
      <c r="AH743" s="187"/>
      <c r="AI743" s="1"/>
      <c r="AN743" s="6"/>
      <c r="AO743" s="6"/>
    </row>
    <row r="744" spans="4:41" x14ac:dyDescent="0.35">
      <c r="D744" s="1"/>
      <c r="J744" s="1"/>
      <c r="K744" s="1"/>
      <c r="L744" s="1"/>
      <c r="M744" s="1"/>
      <c r="N744" s="111"/>
      <c r="O744" s="1"/>
      <c r="P744" s="6"/>
      <c r="Q744" s="217"/>
      <c r="R744" s="6"/>
      <c r="S744" s="187"/>
      <c r="T744" s="187"/>
      <c r="U744" s="187"/>
      <c r="V744" s="187"/>
      <c r="W744" s="1"/>
      <c r="AB744" s="6"/>
      <c r="AC744" s="187"/>
      <c r="AD744" s="6"/>
      <c r="AE744" s="187"/>
      <c r="AF744" s="187"/>
      <c r="AG744" s="187"/>
      <c r="AH744" s="187"/>
      <c r="AI744" s="1"/>
      <c r="AN744" s="6"/>
      <c r="AO744" s="6"/>
    </row>
    <row r="745" spans="4:41" x14ac:dyDescent="0.35">
      <c r="D745" s="1"/>
      <c r="J745" s="1"/>
      <c r="K745" s="1"/>
      <c r="L745" s="1"/>
      <c r="M745" s="1"/>
      <c r="N745" s="111"/>
      <c r="O745" s="1"/>
      <c r="P745" s="6"/>
      <c r="Q745" s="217"/>
      <c r="R745" s="6"/>
      <c r="S745" s="187"/>
      <c r="T745" s="187"/>
      <c r="U745" s="187"/>
      <c r="V745" s="187"/>
      <c r="W745" s="1"/>
      <c r="AB745" s="6"/>
      <c r="AC745" s="187"/>
      <c r="AD745" s="6"/>
      <c r="AE745" s="187"/>
      <c r="AF745" s="187"/>
      <c r="AG745" s="187"/>
      <c r="AH745" s="187"/>
      <c r="AI745" s="1"/>
      <c r="AN745" s="6"/>
      <c r="AO745" s="6"/>
    </row>
    <row r="746" spans="4:41" x14ac:dyDescent="0.35">
      <c r="D746" s="1"/>
      <c r="J746" s="1"/>
      <c r="K746" s="1"/>
      <c r="L746" s="1"/>
      <c r="M746" s="1"/>
      <c r="N746" s="111"/>
      <c r="O746" s="1"/>
      <c r="P746" s="6"/>
      <c r="Q746" s="217"/>
      <c r="R746" s="6"/>
      <c r="S746" s="187"/>
      <c r="T746" s="187"/>
      <c r="U746" s="187"/>
      <c r="V746" s="187"/>
      <c r="W746" s="1"/>
      <c r="AB746" s="6"/>
      <c r="AC746" s="187"/>
      <c r="AD746" s="6"/>
      <c r="AE746" s="187"/>
      <c r="AF746" s="187"/>
      <c r="AG746" s="187"/>
      <c r="AH746" s="187"/>
      <c r="AI746" s="1"/>
      <c r="AN746" s="6"/>
      <c r="AO746" s="6"/>
    </row>
    <row r="747" spans="4:41" x14ac:dyDescent="0.35">
      <c r="D747" s="1"/>
      <c r="J747" s="1"/>
      <c r="K747" s="1"/>
      <c r="L747" s="1"/>
      <c r="M747" s="1"/>
      <c r="N747" s="111"/>
      <c r="O747" s="1"/>
      <c r="P747" s="6"/>
      <c r="Q747" s="217"/>
      <c r="R747" s="6"/>
      <c r="S747" s="187"/>
      <c r="T747" s="187"/>
      <c r="U747" s="187"/>
      <c r="V747" s="187"/>
      <c r="W747" s="1"/>
      <c r="AB747" s="6"/>
      <c r="AC747" s="187"/>
      <c r="AD747" s="6"/>
      <c r="AE747" s="187"/>
      <c r="AF747" s="187"/>
      <c r="AG747" s="187"/>
      <c r="AH747" s="187"/>
      <c r="AI747" s="1"/>
      <c r="AN747" s="6"/>
      <c r="AO747" s="6"/>
    </row>
    <row r="748" spans="4:41" x14ac:dyDescent="0.35">
      <c r="D748" s="1"/>
      <c r="J748" s="1"/>
      <c r="K748" s="1"/>
      <c r="L748" s="1"/>
      <c r="M748" s="1"/>
      <c r="N748" s="111"/>
      <c r="O748" s="1"/>
      <c r="P748" s="6"/>
      <c r="Q748" s="217"/>
      <c r="R748" s="6"/>
      <c r="S748" s="187"/>
      <c r="T748" s="187"/>
      <c r="U748" s="187"/>
      <c r="V748" s="187"/>
      <c r="W748" s="1"/>
      <c r="AB748" s="6"/>
      <c r="AC748" s="187"/>
      <c r="AD748" s="6"/>
      <c r="AE748" s="187"/>
      <c r="AF748" s="187"/>
      <c r="AG748" s="187"/>
      <c r="AH748" s="187"/>
      <c r="AI748" s="1"/>
      <c r="AN748" s="6"/>
      <c r="AO748" s="6"/>
    </row>
    <row r="749" spans="4:41" x14ac:dyDescent="0.35">
      <c r="D749" s="1"/>
      <c r="J749" s="1"/>
      <c r="K749" s="1"/>
      <c r="L749" s="1"/>
      <c r="M749" s="1"/>
      <c r="N749" s="111"/>
      <c r="O749" s="1"/>
      <c r="P749" s="6"/>
      <c r="Q749" s="217"/>
      <c r="R749" s="6"/>
      <c r="S749" s="187"/>
      <c r="T749" s="187"/>
      <c r="U749" s="187"/>
      <c r="V749" s="187"/>
      <c r="W749" s="1"/>
      <c r="AB749" s="6"/>
      <c r="AC749" s="187"/>
      <c r="AD749" s="6"/>
      <c r="AE749" s="187"/>
      <c r="AF749" s="187"/>
      <c r="AG749" s="187"/>
      <c r="AH749" s="187"/>
      <c r="AI749" s="1"/>
      <c r="AN749" s="6"/>
      <c r="AO749" s="6"/>
    </row>
    <row r="750" spans="4:41" x14ac:dyDescent="0.35">
      <c r="D750" s="1"/>
      <c r="J750" s="1"/>
      <c r="K750" s="1"/>
      <c r="L750" s="1"/>
      <c r="M750" s="1"/>
      <c r="N750" s="111"/>
      <c r="O750" s="1"/>
      <c r="P750" s="6"/>
      <c r="Q750" s="217"/>
      <c r="R750" s="6"/>
      <c r="S750" s="187"/>
      <c r="T750" s="187"/>
      <c r="U750" s="187"/>
      <c r="V750" s="187"/>
      <c r="W750" s="1"/>
      <c r="AB750" s="6"/>
      <c r="AC750" s="187"/>
      <c r="AD750" s="6"/>
      <c r="AE750" s="187"/>
      <c r="AF750" s="187"/>
      <c r="AG750" s="187"/>
      <c r="AH750" s="187"/>
      <c r="AI750" s="1"/>
      <c r="AN750" s="6"/>
      <c r="AO750" s="6"/>
    </row>
    <row r="751" spans="4:41" x14ac:dyDescent="0.35">
      <c r="D751" s="1"/>
      <c r="J751" s="1"/>
      <c r="K751" s="1"/>
      <c r="L751" s="1"/>
      <c r="M751" s="1"/>
      <c r="N751" s="111"/>
      <c r="O751" s="1"/>
      <c r="P751" s="6"/>
      <c r="Q751" s="217"/>
      <c r="R751" s="6"/>
      <c r="S751" s="187"/>
      <c r="T751" s="187"/>
      <c r="U751" s="187"/>
      <c r="V751" s="187"/>
      <c r="W751" s="1"/>
      <c r="AB751" s="6"/>
      <c r="AC751" s="187"/>
      <c r="AD751" s="6"/>
      <c r="AE751" s="187"/>
      <c r="AF751" s="187"/>
      <c r="AG751" s="187"/>
      <c r="AH751" s="187"/>
      <c r="AI751" s="1"/>
      <c r="AN751" s="6"/>
      <c r="AO751" s="6"/>
    </row>
    <row r="752" spans="4:41" x14ac:dyDescent="0.35">
      <c r="D752" s="1"/>
      <c r="J752" s="1"/>
      <c r="K752" s="1"/>
      <c r="L752" s="1"/>
      <c r="M752" s="1"/>
      <c r="N752" s="111"/>
      <c r="O752" s="1"/>
      <c r="P752" s="6"/>
      <c r="Q752" s="217"/>
      <c r="R752" s="6"/>
      <c r="S752" s="187"/>
      <c r="T752" s="187"/>
      <c r="U752" s="187"/>
      <c r="V752" s="187"/>
      <c r="W752" s="1"/>
      <c r="AB752" s="6"/>
      <c r="AC752" s="187"/>
      <c r="AD752" s="6"/>
      <c r="AE752" s="187"/>
      <c r="AF752" s="187"/>
      <c r="AG752" s="187"/>
      <c r="AH752" s="187"/>
      <c r="AI752" s="1"/>
      <c r="AN752" s="6"/>
      <c r="AO752" s="6"/>
    </row>
    <row r="753" spans="4:41" x14ac:dyDescent="0.35">
      <c r="D753" s="1"/>
      <c r="J753" s="1"/>
      <c r="K753" s="1"/>
      <c r="L753" s="1"/>
      <c r="M753" s="1"/>
      <c r="N753" s="111"/>
      <c r="O753" s="1"/>
      <c r="P753" s="6"/>
      <c r="Q753" s="217"/>
      <c r="R753" s="6"/>
      <c r="S753" s="187"/>
      <c r="T753" s="187"/>
      <c r="U753" s="187"/>
      <c r="V753" s="187"/>
      <c r="W753" s="1"/>
      <c r="AB753" s="6"/>
      <c r="AC753" s="187"/>
      <c r="AD753" s="6"/>
      <c r="AE753" s="187"/>
      <c r="AF753" s="187"/>
      <c r="AG753" s="187"/>
      <c r="AH753" s="187"/>
      <c r="AI753" s="1"/>
      <c r="AN753" s="6"/>
      <c r="AO753" s="6"/>
    </row>
    <row r="754" spans="4:41" x14ac:dyDescent="0.35">
      <c r="D754" s="1"/>
      <c r="J754" s="1"/>
      <c r="K754" s="1"/>
      <c r="L754" s="1"/>
      <c r="M754" s="1"/>
      <c r="N754" s="111"/>
      <c r="O754" s="1"/>
      <c r="P754" s="6"/>
      <c r="Q754" s="217"/>
      <c r="R754" s="6"/>
      <c r="S754" s="187"/>
      <c r="T754" s="187"/>
      <c r="U754" s="187"/>
      <c r="V754" s="187"/>
      <c r="W754" s="1"/>
      <c r="AB754" s="6"/>
      <c r="AC754" s="187"/>
      <c r="AD754" s="6"/>
      <c r="AE754" s="187"/>
      <c r="AF754" s="187"/>
      <c r="AG754" s="187"/>
      <c r="AH754" s="187"/>
      <c r="AI754" s="1"/>
      <c r="AN754" s="6"/>
      <c r="AO754" s="6"/>
    </row>
    <row r="755" spans="4:41" x14ac:dyDescent="0.35">
      <c r="D755" s="1"/>
      <c r="J755" s="1"/>
      <c r="K755" s="1"/>
      <c r="L755" s="1"/>
      <c r="M755" s="1"/>
      <c r="N755" s="111"/>
      <c r="O755" s="1"/>
      <c r="P755" s="6"/>
      <c r="Q755" s="217"/>
      <c r="R755" s="6"/>
      <c r="S755" s="187"/>
      <c r="T755" s="187"/>
      <c r="U755" s="187"/>
      <c r="V755" s="187"/>
      <c r="W755" s="1"/>
      <c r="AB755" s="6"/>
      <c r="AC755" s="187"/>
      <c r="AD755" s="6"/>
      <c r="AE755" s="187"/>
      <c r="AF755" s="187"/>
      <c r="AG755" s="187"/>
      <c r="AH755" s="187"/>
      <c r="AI755" s="1"/>
      <c r="AN755" s="6"/>
      <c r="AO755" s="6"/>
    </row>
    <row r="756" spans="4:41" x14ac:dyDescent="0.35">
      <c r="D756" s="1"/>
      <c r="J756" s="1"/>
      <c r="K756" s="1"/>
      <c r="L756" s="1"/>
      <c r="M756" s="1"/>
      <c r="N756" s="111"/>
      <c r="O756" s="1"/>
      <c r="P756" s="6"/>
      <c r="Q756" s="217"/>
      <c r="R756" s="6"/>
      <c r="S756" s="187"/>
      <c r="T756" s="187"/>
      <c r="U756" s="187"/>
      <c r="V756" s="187"/>
      <c r="W756" s="1"/>
      <c r="AB756" s="6"/>
      <c r="AC756" s="187"/>
      <c r="AD756" s="6"/>
      <c r="AE756" s="187"/>
      <c r="AF756" s="187"/>
      <c r="AG756" s="187"/>
      <c r="AH756" s="187"/>
      <c r="AI756" s="1"/>
      <c r="AN756" s="6"/>
      <c r="AO756" s="6"/>
    </row>
    <row r="757" spans="4:41" x14ac:dyDescent="0.35">
      <c r="D757" s="1"/>
      <c r="J757" s="1"/>
      <c r="K757" s="1"/>
      <c r="L757" s="1"/>
      <c r="M757" s="1"/>
      <c r="N757" s="111"/>
      <c r="O757" s="1"/>
      <c r="P757" s="6"/>
      <c r="Q757" s="217"/>
      <c r="R757" s="6"/>
      <c r="S757" s="187"/>
      <c r="T757" s="187"/>
      <c r="U757" s="187"/>
      <c r="V757" s="187"/>
      <c r="W757" s="1"/>
      <c r="AB757" s="6"/>
      <c r="AC757" s="187"/>
      <c r="AD757" s="6"/>
      <c r="AE757" s="187"/>
      <c r="AF757" s="187"/>
      <c r="AG757" s="187"/>
      <c r="AH757" s="187"/>
      <c r="AI757" s="1"/>
      <c r="AN757" s="6"/>
      <c r="AO757" s="6"/>
    </row>
    <row r="758" spans="4:41" x14ac:dyDescent="0.35">
      <c r="D758" s="1"/>
      <c r="J758" s="1"/>
      <c r="K758" s="1"/>
      <c r="L758" s="1"/>
      <c r="M758" s="1"/>
      <c r="N758" s="111"/>
      <c r="O758" s="1"/>
      <c r="P758" s="6"/>
      <c r="Q758" s="217"/>
      <c r="R758" s="6"/>
      <c r="S758" s="187"/>
      <c r="T758" s="187"/>
      <c r="U758" s="187"/>
      <c r="V758" s="187"/>
      <c r="W758" s="1"/>
      <c r="AB758" s="6"/>
      <c r="AC758" s="187"/>
      <c r="AD758" s="6"/>
      <c r="AE758" s="187"/>
      <c r="AF758" s="187"/>
      <c r="AG758" s="187"/>
      <c r="AH758" s="187"/>
      <c r="AI758" s="1"/>
      <c r="AN758" s="6"/>
      <c r="AO758" s="6"/>
    </row>
    <row r="759" spans="4:41" x14ac:dyDescent="0.35">
      <c r="D759" s="1"/>
      <c r="J759" s="1"/>
      <c r="K759" s="1"/>
      <c r="L759" s="1"/>
      <c r="M759" s="1"/>
      <c r="N759" s="111"/>
      <c r="O759" s="1"/>
      <c r="P759" s="6"/>
      <c r="Q759" s="217"/>
      <c r="R759" s="6"/>
      <c r="S759" s="187"/>
      <c r="T759" s="187"/>
      <c r="U759" s="187"/>
      <c r="V759" s="187"/>
      <c r="W759" s="1"/>
      <c r="AB759" s="6"/>
      <c r="AC759" s="187"/>
      <c r="AD759" s="6"/>
      <c r="AE759" s="187"/>
      <c r="AF759" s="187"/>
      <c r="AG759" s="187"/>
      <c r="AH759" s="187"/>
      <c r="AI759" s="1"/>
      <c r="AN759" s="6"/>
      <c r="AO759" s="6"/>
    </row>
    <row r="760" spans="4:41" x14ac:dyDescent="0.35">
      <c r="D760" s="1"/>
      <c r="J760" s="1"/>
      <c r="K760" s="1"/>
      <c r="L760" s="1"/>
      <c r="M760" s="1"/>
      <c r="N760" s="111"/>
      <c r="O760" s="1"/>
      <c r="P760" s="6"/>
      <c r="Q760" s="217"/>
      <c r="R760" s="6"/>
      <c r="S760" s="187"/>
      <c r="T760" s="187"/>
      <c r="U760" s="187"/>
      <c r="V760" s="187"/>
      <c r="W760" s="1"/>
      <c r="AB760" s="6"/>
      <c r="AC760" s="187"/>
      <c r="AD760" s="6"/>
      <c r="AE760" s="187"/>
      <c r="AF760" s="187"/>
      <c r="AG760" s="187"/>
      <c r="AH760" s="187"/>
      <c r="AI760" s="1"/>
      <c r="AN760" s="6"/>
      <c r="AO760" s="6"/>
    </row>
    <row r="761" spans="4:41" x14ac:dyDescent="0.35">
      <c r="D761" s="1"/>
      <c r="J761" s="1"/>
      <c r="K761" s="1"/>
      <c r="L761" s="1"/>
      <c r="M761" s="1"/>
      <c r="N761" s="111"/>
      <c r="O761" s="1"/>
      <c r="P761" s="6"/>
      <c r="Q761" s="217"/>
      <c r="R761" s="6"/>
      <c r="S761" s="187"/>
      <c r="T761" s="187"/>
      <c r="U761" s="187"/>
      <c r="V761" s="187"/>
      <c r="W761" s="1"/>
      <c r="AB761" s="6"/>
      <c r="AC761" s="187"/>
      <c r="AD761" s="6"/>
      <c r="AE761" s="187"/>
      <c r="AF761" s="187"/>
      <c r="AG761" s="187"/>
      <c r="AH761" s="187"/>
      <c r="AI761" s="1"/>
      <c r="AN761" s="6"/>
      <c r="AO761" s="6"/>
    </row>
    <row r="762" spans="4:41" x14ac:dyDescent="0.35">
      <c r="D762" s="1"/>
      <c r="J762" s="1"/>
      <c r="K762" s="1"/>
      <c r="L762" s="1"/>
      <c r="M762" s="1"/>
      <c r="N762" s="111"/>
      <c r="O762" s="1"/>
      <c r="P762" s="6"/>
      <c r="Q762" s="217"/>
      <c r="R762" s="6"/>
      <c r="S762" s="187"/>
      <c r="T762" s="187"/>
      <c r="U762" s="187"/>
      <c r="V762" s="187"/>
      <c r="W762" s="1"/>
      <c r="AB762" s="6"/>
      <c r="AC762" s="187"/>
      <c r="AD762" s="6"/>
      <c r="AE762" s="187"/>
      <c r="AF762" s="187"/>
      <c r="AG762" s="187"/>
      <c r="AH762" s="187"/>
      <c r="AI762" s="1"/>
      <c r="AN762" s="6"/>
      <c r="AO762" s="6"/>
    </row>
  </sheetData>
  <sheetProtection algorithmName="SHA-512" hashValue="Dib8ekp3k0ICxS+xV/dPPJT/1G6sRE911uywOpF536T58Tlc1L2zHjN1Pe9Mq3mb1GuCDyIKDn/SGOy37LAT4w==" saltValue="mqndj/wQku0QojfaK3aRPA==" spinCount="100000" sheet="1" objects="1" scenarios="1" selectLockedCells="1" selectUnlockedCells="1"/>
  <sortState xmlns:xlrd2="http://schemas.microsoft.com/office/spreadsheetml/2017/richdata2" ref="D337:O361">
    <sortCondition ref="D337:D361"/>
  </sortState>
  <pageMargins left="0.7" right="0.7" top="0.75" bottom="0.75" header="0.3" footer="0.3"/>
  <pageSetup paperSize="3" scale="67" orientation="landscape" horizont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1AD93-0D84-443B-8985-32C9BB45EAEB}">
  <sheetPr>
    <pageSetUpPr fitToPage="1"/>
  </sheetPr>
  <dimension ref="A1:DY51"/>
  <sheetViews>
    <sheetView showGridLines="0" tabSelected="1" zoomScale="70" zoomScaleNormal="70" workbookViewId="0">
      <selection activeCell="C5" sqref="C5:AD5"/>
    </sheetView>
  </sheetViews>
  <sheetFormatPr defaultRowHeight="18.5" x14ac:dyDescent="0.45"/>
  <cols>
    <col min="1" max="1" width="4.1796875" style="1" bestFit="1" customWidth="1"/>
    <col min="2" max="2" width="35.7265625" style="1" customWidth="1"/>
    <col min="3" max="3" width="13.1796875" style="1" customWidth="1"/>
    <col min="4" max="4" width="7.54296875" style="1" bestFit="1" customWidth="1"/>
    <col min="5" max="5" width="11.1796875" style="1" bestFit="1" customWidth="1"/>
    <col min="6" max="6" width="7.7265625" style="1" bestFit="1" customWidth="1"/>
    <col min="7" max="7" width="8" style="1" bestFit="1" customWidth="1"/>
    <col min="8" max="13" width="3" style="243" customWidth="1"/>
    <col min="14" max="14" width="7.7265625" bestFit="1" customWidth="1"/>
    <col min="15" max="15" width="9.453125" bestFit="1" customWidth="1"/>
    <col min="16" max="19" width="3" customWidth="1"/>
    <col min="20" max="20" width="7.7265625" bestFit="1" customWidth="1"/>
    <col min="21" max="21" width="9.453125" bestFit="1" customWidth="1"/>
    <col min="22" max="25" width="3" customWidth="1"/>
    <col min="26" max="26" width="7.7265625" bestFit="1" customWidth="1"/>
    <col min="27" max="27" width="8" bestFit="1" customWidth="1"/>
    <col min="28" max="30" width="3.1796875" customWidth="1"/>
    <col min="31" max="32" width="3.26953125" customWidth="1"/>
    <col min="33" max="33" width="40.54296875" style="269" customWidth="1"/>
    <col min="52" max="52" width="3.54296875" hidden="1" customWidth="1"/>
    <col min="53" max="129" width="2.453125" style="247" hidden="1" customWidth="1"/>
  </cols>
  <sheetData>
    <row r="1" spans="1:129" s="149" customFormat="1" ht="48" customHeight="1" x14ac:dyDescent="0.5">
      <c r="B1" s="319" t="s">
        <v>20</v>
      </c>
      <c r="C1" s="151"/>
      <c r="F1" s="344" t="s">
        <v>191</v>
      </c>
      <c r="G1" s="344"/>
      <c r="H1" s="344"/>
      <c r="I1" s="344"/>
      <c r="J1" s="344"/>
      <c r="K1" s="344"/>
      <c r="L1" s="344"/>
      <c r="M1" s="344"/>
      <c r="N1" s="344"/>
      <c r="O1" s="344"/>
      <c r="P1" s="344"/>
      <c r="Q1" s="344"/>
      <c r="R1" s="344"/>
      <c r="S1" s="344"/>
      <c r="T1" s="344"/>
      <c r="U1" s="344"/>
      <c r="V1" s="344"/>
      <c r="W1" s="344"/>
      <c r="X1" s="344"/>
      <c r="Y1" s="344"/>
      <c r="Z1" s="344"/>
      <c r="AA1" s="344"/>
      <c r="AB1" s="344"/>
      <c r="AC1" s="344"/>
      <c r="AD1" s="344"/>
      <c r="AG1" s="266"/>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row>
    <row r="2" spans="1:129" s="149" customFormat="1" ht="24" customHeight="1" x14ac:dyDescent="0.5">
      <c r="B2" s="173" t="s">
        <v>30</v>
      </c>
      <c r="C2" s="151"/>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G2" s="266"/>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row>
    <row r="3" spans="1:129" s="149" customFormat="1" ht="53.5" customHeight="1" x14ac:dyDescent="0.6">
      <c r="B3" s="330" t="s">
        <v>196</v>
      </c>
      <c r="C3" s="330"/>
      <c r="D3" s="330"/>
      <c r="E3" s="330"/>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G3" s="266"/>
      <c r="BA3" s="280"/>
      <c r="BB3" s="280"/>
      <c r="BC3" s="280"/>
      <c r="BD3" s="280"/>
      <c r="BE3" s="280"/>
      <c r="BF3" s="280"/>
      <c r="BG3" s="280"/>
      <c r="BH3" s="280"/>
      <c r="BI3" s="280"/>
      <c r="BJ3" s="280"/>
      <c r="BK3" s="280"/>
      <c r="BL3" s="280"/>
      <c r="BM3" s="280"/>
      <c r="BN3" s="280"/>
      <c r="BO3" s="280"/>
      <c r="BP3" s="280"/>
      <c r="BQ3" s="280"/>
      <c r="BR3" s="280"/>
      <c r="BS3" s="280"/>
      <c r="BT3" s="280"/>
      <c r="BU3" s="280"/>
      <c r="BV3" s="280"/>
      <c r="BW3" s="280"/>
      <c r="BX3" s="280"/>
      <c r="BY3" s="280"/>
      <c r="BZ3" s="280"/>
      <c r="CA3" s="280"/>
      <c r="CB3" s="280"/>
      <c r="CC3" s="280"/>
      <c r="CD3" s="280"/>
      <c r="CE3" s="280"/>
      <c r="CF3" s="280"/>
      <c r="CG3" s="280"/>
      <c r="CH3" s="280"/>
      <c r="CI3" s="280"/>
      <c r="CJ3" s="280"/>
      <c r="CK3" s="280"/>
      <c r="CL3" s="280"/>
      <c r="CM3" s="280"/>
      <c r="CN3" s="280"/>
      <c r="CO3" s="280"/>
      <c r="CP3" s="280"/>
      <c r="CQ3" s="280"/>
      <c r="CR3" s="280"/>
      <c r="CS3" s="280"/>
      <c r="CT3" s="280"/>
      <c r="CU3" s="280"/>
      <c r="CV3" s="280"/>
      <c r="CW3" s="280"/>
      <c r="CX3" s="280"/>
      <c r="CY3" s="280"/>
      <c r="CZ3" s="280"/>
      <c r="DA3" s="280"/>
      <c r="DB3" s="280"/>
      <c r="DC3" s="280"/>
      <c r="DD3" s="280"/>
      <c r="DE3" s="280"/>
      <c r="DF3" s="280"/>
      <c r="DG3" s="280"/>
      <c r="DH3" s="280"/>
      <c r="DI3" s="280"/>
      <c r="DJ3" s="280"/>
      <c r="DK3" s="280"/>
      <c r="DL3" s="280"/>
      <c r="DM3" s="280"/>
      <c r="DN3" s="280"/>
      <c r="DO3" s="280"/>
      <c r="DP3" s="280"/>
      <c r="DQ3" s="280"/>
      <c r="DR3" s="280"/>
      <c r="DS3" s="280"/>
      <c r="DT3" s="280"/>
      <c r="DU3" s="280"/>
      <c r="DV3" s="280"/>
      <c r="DW3" s="280"/>
      <c r="DX3" s="280"/>
      <c r="DY3" s="280"/>
    </row>
    <row r="5" spans="1:129" s="277" customFormat="1" ht="21.5" thickBot="1" x14ac:dyDescent="0.4">
      <c r="B5" s="278" t="s">
        <v>121</v>
      </c>
      <c r="C5" s="352" t="s">
        <v>176</v>
      </c>
      <c r="D5" s="352"/>
      <c r="E5" s="352"/>
      <c r="F5" s="352"/>
      <c r="G5" s="352"/>
      <c r="H5" s="352"/>
      <c r="I5" s="352"/>
      <c r="J5" s="352"/>
      <c r="K5" s="352"/>
      <c r="L5" s="352"/>
      <c r="M5" s="352"/>
      <c r="N5" s="352"/>
      <c r="O5" s="352"/>
      <c r="P5" s="352"/>
      <c r="Q5" s="352"/>
      <c r="R5" s="352"/>
      <c r="S5" s="352"/>
      <c r="T5" s="352"/>
      <c r="U5" s="352"/>
      <c r="V5" s="352"/>
      <c r="W5" s="352"/>
      <c r="X5" s="352"/>
      <c r="Y5" s="352"/>
      <c r="Z5" s="352"/>
      <c r="AA5" s="352"/>
      <c r="AB5" s="352"/>
      <c r="AC5" s="352"/>
      <c r="AD5" s="352"/>
      <c r="AG5" s="279"/>
      <c r="BA5" s="265"/>
      <c r="BB5" s="265"/>
      <c r="BC5" s="265"/>
      <c r="BD5" s="265"/>
      <c r="BE5" s="265"/>
      <c r="BF5" s="265"/>
      <c r="BG5" s="265"/>
      <c r="BH5" s="265"/>
      <c r="BI5" s="265"/>
      <c r="BJ5" s="265"/>
      <c r="BK5" s="265"/>
      <c r="BL5" s="265"/>
      <c r="BM5" s="265"/>
      <c r="BN5" s="265"/>
      <c r="BO5" s="265"/>
      <c r="BP5" s="265"/>
      <c r="BQ5" s="265"/>
      <c r="BR5" s="265"/>
      <c r="BS5" s="265"/>
      <c r="BT5" s="265"/>
      <c r="BU5" s="265"/>
      <c r="BV5" s="265"/>
      <c r="BW5" s="265"/>
      <c r="BX5" s="265"/>
      <c r="BY5" s="265"/>
      <c r="BZ5" s="265"/>
      <c r="CA5" s="265"/>
      <c r="CB5" s="265"/>
      <c r="CC5" s="265"/>
      <c r="CD5" s="265"/>
      <c r="CE5" s="265"/>
      <c r="CF5" s="265"/>
      <c r="CG5" s="265"/>
      <c r="CH5" s="265"/>
      <c r="CI5" s="265"/>
      <c r="CJ5" s="265"/>
      <c r="CK5" s="265"/>
      <c r="CL5" s="265"/>
      <c r="CM5" s="265"/>
      <c r="CN5" s="265"/>
      <c r="CO5" s="265"/>
      <c r="CP5" s="265"/>
      <c r="CQ5" s="265"/>
      <c r="CR5" s="265"/>
      <c r="CS5" s="265"/>
      <c r="CT5" s="265"/>
      <c r="CU5" s="265"/>
      <c r="CV5" s="265"/>
      <c r="CW5" s="265"/>
      <c r="CX5" s="265"/>
      <c r="CY5" s="265"/>
      <c r="CZ5" s="265"/>
      <c r="DA5" s="265"/>
      <c r="DB5" s="265"/>
      <c r="DC5" s="265"/>
      <c r="DD5" s="265"/>
      <c r="DE5" s="265"/>
      <c r="DF5" s="265"/>
      <c r="DG5" s="265"/>
      <c r="DH5" s="265"/>
      <c r="DI5" s="265"/>
      <c r="DJ5" s="265"/>
      <c r="DK5" s="265"/>
      <c r="DL5" s="265"/>
      <c r="DM5" s="265"/>
      <c r="DN5" s="265"/>
      <c r="DO5" s="265"/>
      <c r="DP5" s="265"/>
      <c r="DQ5" s="265"/>
      <c r="DR5" s="265"/>
      <c r="DS5" s="265"/>
      <c r="DT5" s="265"/>
      <c r="DU5" s="265"/>
      <c r="DV5" s="265"/>
      <c r="DW5" s="265"/>
      <c r="DX5" s="265"/>
      <c r="DY5" s="265"/>
    </row>
    <row r="6" spans="1:129" s="242" customFormat="1" ht="19" thickBot="1" x14ac:dyDescent="0.4">
      <c r="A6" s="188"/>
      <c r="B6" s="188"/>
      <c r="C6" s="188"/>
      <c r="D6" s="188"/>
      <c r="E6" s="188"/>
      <c r="F6" s="188"/>
      <c r="G6" s="188"/>
      <c r="H6" s="264"/>
      <c r="I6" s="264"/>
      <c r="J6" s="264"/>
      <c r="K6" s="264"/>
      <c r="L6" s="264"/>
      <c r="M6" s="264"/>
      <c r="AF6" s="263"/>
      <c r="AG6" s="268"/>
      <c r="BA6" s="265"/>
      <c r="BB6" s="265"/>
      <c r="BC6" s="265"/>
      <c r="BD6" s="265"/>
      <c r="BE6" s="265"/>
      <c r="BF6" s="265"/>
      <c r="BG6" s="265"/>
      <c r="BH6" s="265"/>
      <c r="BI6" s="265"/>
      <c r="BJ6" s="265"/>
      <c r="BK6" s="265"/>
      <c r="BL6" s="265"/>
      <c r="BM6" s="265"/>
      <c r="BN6" s="265"/>
      <c r="BO6" s="265"/>
      <c r="BP6" s="265"/>
      <c r="BQ6" s="265"/>
      <c r="BR6" s="265"/>
      <c r="BS6" s="265"/>
      <c r="BT6" s="265"/>
      <c r="BU6" s="265"/>
      <c r="BV6" s="265"/>
      <c r="BW6" s="265"/>
      <c r="BX6" s="265"/>
      <c r="BY6" s="265"/>
      <c r="BZ6" s="265"/>
      <c r="CA6" s="265"/>
      <c r="CB6" s="265"/>
      <c r="CC6" s="265"/>
      <c r="CD6" s="265"/>
      <c r="CE6" s="265"/>
      <c r="CF6" s="265"/>
      <c r="CG6" s="265"/>
      <c r="CH6" s="265"/>
      <c r="CI6" s="265"/>
      <c r="CJ6" s="265"/>
      <c r="CK6" s="265"/>
      <c r="CL6" s="265"/>
      <c r="CM6" s="265"/>
      <c r="CN6" s="265"/>
      <c r="CO6" s="265"/>
      <c r="CP6" s="265"/>
      <c r="CQ6" s="265"/>
      <c r="CR6" s="265"/>
      <c r="CS6" s="265"/>
      <c r="CT6" s="265"/>
      <c r="CU6" s="265"/>
      <c r="CV6" s="265"/>
      <c r="CW6" s="265"/>
      <c r="CX6" s="265"/>
      <c r="CY6" s="265"/>
      <c r="CZ6" s="265"/>
      <c r="DA6" s="265"/>
      <c r="DB6" s="265"/>
      <c r="DC6" s="265"/>
      <c r="DD6" s="265"/>
      <c r="DE6" s="265"/>
      <c r="DF6" s="265"/>
      <c r="DG6" s="265"/>
      <c r="DH6" s="265"/>
      <c r="DI6" s="265"/>
      <c r="DJ6" s="265"/>
      <c r="DK6" s="265"/>
      <c r="DL6" s="265"/>
      <c r="DM6" s="265"/>
      <c r="DN6" s="265"/>
      <c r="DO6" s="265"/>
      <c r="DP6" s="265"/>
      <c r="DQ6" s="265"/>
      <c r="DR6" s="265"/>
      <c r="DS6" s="265"/>
      <c r="DT6" s="265"/>
      <c r="DU6" s="265"/>
      <c r="DV6" s="265"/>
      <c r="DW6" s="265"/>
      <c r="DX6" s="265"/>
      <c r="DY6" s="265"/>
    </row>
    <row r="7" spans="1:129" s="188" customFormat="1" ht="24" customHeight="1" thickBot="1" x14ac:dyDescent="0.4">
      <c r="A7" s="262"/>
      <c r="B7" s="262"/>
      <c r="C7" s="353" t="s">
        <v>162</v>
      </c>
      <c r="D7" s="354"/>
      <c r="E7" s="355"/>
      <c r="F7" s="349" t="s">
        <v>148</v>
      </c>
      <c r="G7" s="350"/>
      <c r="H7" s="350"/>
      <c r="I7" s="350"/>
      <c r="J7" s="350"/>
      <c r="K7" s="350"/>
      <c r="L7" s="350"/>
      <c r="M7" s="351"/>
      <c r="N7" s="349" t="s">
        <v>154</v>
      </c>
      <c r="O7" s="350"/>
      <c r="P7" s="350"/>
      <c r="Q7" s="350"/>
      <c r="R7" s="350"/>
      <c r="S7" s="351"/>
      <c r="T7" s="349" t="s">
        <v>155</v>
      </c>
      <c r="U7" s="350"/>
      <c r="V7" s="350"/>
      <c r="W7" s="350"/>
      <c r="X7" s="350"/>
      <c r="Y7" s="351"/>
      <c r="Z7" s="349" t="s">
        <v>123</v>
      </c>
      <c r="AA7" s="350"/>
      <c r="AB7" s="350"/>
      <c r="AC7" s="350"/>
      <c r="AD7" s="351"/>
      <c r="AE7" s="2"/>
      <c r="AF7" s="325"/>
      <c r="AG7" s="325"/>
      <c r="AH7" s="2"/>
      <c r="AI7" s="2"/>
      <c r="AJ7" s="2"/>
      <c r="AK7" s="2"/>
      <c r="AL7" s="2"/>
      <c r="AM7" s="2"/>
      <c r="AN7" s="2"/>
      <c r="AO7" s="2"/>
      <c r="AP7" s="2"/>
      <c r="AQ7" s="2"/>
      <c r="AR7" s="2"/>
      <c r="AS7" s="2"/>
      <c r="AT7" s="2"/>
      <c r="AU7" s="2"/>
      <c r="AV7" s="2"/>
      <c r="BA7" s="265"/>
      <c r="BB7" s="265"/>
      <c r="BC7" s="265"/>
      <c r="BD7" s="265"/>
      <c r="BE7" s="265"/>
      <c r="BF7" s="265"/>
      <c r="BG7" s="265"/>
      <c r="BH7" s="265"/>
      <c r="BI7" s="265"/>
      <c r="BJ7" s="265"/>
      <c r="BK7" s="265"/>
      <c r="BL7" s="265"/>
      <c r="BM7" s="265"/>
      <c r="BN7" s="265"/>
      <c r="BO7" s="265"/>
      <c r="BP7" s="265"/>
      <c r="BQ7" s="265"/>
      <c r="BR7" s="265"/>
      <c r="BS7" s="265"/>
      <c r="BT7" s="265"/>
      <c r="BU7" s="265"/>
      <c r="BV7" s="265"/>
      <c r="BW7" s="265"/>
      <c r="BX7" s="265"/>
      <c r="BY7" s="265"/>
      <c r="BZ7" s="265"/>
      <c r="CA7" s="265"/>
      <c r="CB7" s="265"/>
      <c r="CC7" s="265"/>
      <c r="CD7" s="265"/>
      <c r="CE7" s="265"/>
      <c r="CF7" s="265"/>
      <c r="CG7" s="265"/>
      <c r="CH7" s="265"/>
      <c r="CI7" s="265"/>
      <c r="CJ7" s="265"/>
      <c r="CK7" s="265"/>
      <c r="CL7" s="265"/>
      <c r="CM7" s="265"/>
      <c r="CN7" s="265"/>
      <c r="CO7" s="265"/>
      <c r="CP7" s="265"/>
      <c r="CQ7" s="265"/>
      <c r="CR7" s="265"/>
      <c r="CS7" s="265"/>
      <c r="CT7" s="265"/>
      <c r="CU7" s="265"/>
      <c r="CV7" s="265"/>
      <c r="CW7" s="265"/>
      <c r="CX7" s="265"/>
      <c r="CY7" s="265"/>
      <c r="CZ7" s="265"/>
      <c r="DA7" s="265"/>
      <c r="DB7" s="265"/>
      <c r="DC7" s="265"/>
      <c r="DD7" s="265"/>
      <c r="DE7" s="265"/>
      <c r="DF7" s="265"/>
      <c r="DG7" s="265"/>
      <c r="DH7" s="265"/>
      <c r="DI7" s="265"/>
      <c r="DJ7" s="265"/>
      <c r="DK7" s="265"/>
      <c r="DL7" s="265"/>
      <c r="DM7" s="265"/>
      <c r="DN7" s="265"/>
      <c r="DO7" s="265"/>
      <c r="DP7" s="265"/>
      <c r="DQ7" s="265"/>
      <c r="DR7" s="265"/>
      <c r="DS7" s="265"/>
      <c r="DT7" s="265"/>
      <c r="DU7" s="265"/>
      <c r="DV7" s="265"/>
      <c r="DW7" s="265"/>
      <c r="DX7" s="265"/>
      <c r="DY7" s="265"/>
    </row>
    <row r="8" spans="1:129" s="263" customFormat="1" ht="19.5" customHeight="1" thickBot="1" x14ac:dyDescent="0.4">
      <c r="A8" s="283" t="s">
        <v>48</v>
      </c>
      <c r="B8" s="284" t="s">
        <v>50</v>
      </c>
      <c r="C8" s="283" t="s">
        <v>49</v>
      </c>
      <c r="D8" s="285" t="s">
        <v>122</v>
      </c>
      <c r="E8" s="286" t="s">
        <v>53</v>
      </c>
      <c r="F8" s="287" t="s">
        <v>143</v>
      </c>
      <c r="G8" s="288" t="s">
        <v>42</v>
      </c>
      <c r="H8" s="356" t="s">
        <v>114</v>
      </c>
      <c r="I8" s="357"/>
      <c r="J8" s="357"/>
      <c r="K8" s="357"/>
      <c r="L8" s="357"/>
      <c r="M8" s="358"/>
      <c r="N8" s="287" t="s">
        <v>144</v>
      </c>
      <c r="O8" s="288" t="s">
        <v>42</v>
      </c>
      <c r="P8" s="346" t="s">
        <v>115</v>
      </c>
      <c r="Q8" s="347"/>
      <c r="R8" s="347"/>
      <c r="S8" s="348"/>
      <c r="T8" s="287" t="s">
        <v>145</v>
      </c>
      <c r="U8" s="288" t="s">
        <v>42</v>
      </c>
      <c r="V8" s="346" t="s">
        <v>115</v>
      </c>
      <c r="W8" s="347"/>
      <c r="X8" s="347"/>
      <c r="Y8" s="348"/>
      <c r="Z8" s="287" t="s">
        <v>146</v>
      </c>
      <c r="AA8" s="288" t="s">
        <v>42</v>
      </c>
      <c r="AB8" s="346" t="s">
        <v>115</v>
      </c>
      <c r="AC8" s="347"/>
      <c r="AD8" s="348"/>
      <c r="AF8" s="263" t="s">
        <v>158</v>
      </c>
      <c r="AG8" s="289"/>
      <c r="BA8" s="263" t="s">
        <v>52</v>
      </c>
      <c r="BB8" s="263" t="s">
        <v>52</v>
      </c>
      <c r="BC8" s="263" t="s">
        <v>52</v>
      </c>
      <c r="BD8" s="263" t="s">
        <v>52</v>
      </c>
      <c r="BE8" s="263" t="s">
        <v>52</v>
      </c>
      <c r="BF8" s="263" t="s">
        <v>52</v>
      </c>
      <c r="BG8" s="290" t="s">
        <v>25</v>
      </c>
      <c r="BH8" s="290" t="s">
        <v>25</v>
      </c>
      <c r="BI8" s="290" t="s">
        <v>25</v>
      </c>
      <c r="BJ8" s="290" t="s">
        <v>25</v>
      </c>
      <c r="BK8" s="290" t="s">
        <v>25</v>
      </c>
      <c r="BL8" s="290" t="s">
        <v>25</v>
      </c>
      <c r="BM8" s="290" t="s">
        <v>25</v>
      </c>
      <c r="BN8" s="290" t="s">
        <v>25</v>
      </c>
      <c r="BO8" s="290" t="s">
        <v>25</v>
      </c>
      <c r="BP8" s="290" t="s">
        <v>25</v>
      </c>
      <c r="BQ8" s="290" t="s">
        <v>25</v>
      </c>
      <c r="BR8" s="290" t="s">
        <v>25</v>
      </c>
      <c r="BS8" s="290" t="s">
        <v>25</v>
      </c>
      <c r="BT8" s="290" t="s">
        <v>25</v>
      </c>
      <c r="BU8" s="290" t="s">
        <v>25</v>
      </c>
      <c r="BV8" s="290" t="s">
        <v>25</v>
      </c>
      <c r="BW8" s="290" t="s">
        <v>25</v>
      </c>
      <c r="BX8" s="290" t="s">
        <v>25</v>
      </c>
      <c r="BY8" s="290" t="s">
        <v>25</v>
      </c>
      <c r="BZ8" s="290" t="s">
        <v>25</v>
      </c>
      <c r="CA8" s="290" t="s">
        <v>25</v>
      </c>
      <c r="CB8" s="290" t="s">
        <v>25</v>
      </c>
      <c r="CC8" s="290" t="s">
        <v>25</v>
      </c>
      <c r="CD8" s="290" t="s">
        <v>25</v>
      </c>
      <c r="CE8" s="290" t="s">
        <v>25</v>
      </c>
      <c r="CF8" s="290" t="s">
        <v>25</v>
      </c>
      <c r="CG8" s="290" t="s">
        <v>25</v>
      </c>
      <c r="CH8" s="290" t="s">
        <v>25</v>
      </c>
      <c r="CI8" s="290" t="s">
        <v>25</v>
      </c>
      <c r="CJ8" s="290" t="s">
        <v>25</v>
      </c>
      <c r="CK8" s="290" t="s">
        <v>25</v>
      </c>
      <c r="CL8" s="290" t="s">
        <v>26</v>
      </c>
      <c r="CM8" s="290" t="s">
        <v>26</v>
      </c>
      <c r="CN8" s="290" t="s">
        <v>26</v>
      </c>
      <c r="CO8" s="290" t="s">
        <v>26</v>
      </c>
      <c r="CP8" s="290" t="s">
        <v>26</v>
      </c>
      <c r="CQ8" s="290" t="s">
        <v>26</v>
      </c>
      <c r="CR8" s="290" t="s">
        <v>26</v>
      </c>
      <c r="CS8" s="290" t="s">
        <v>26</v>
      </c>
      <c r="CT8" s="290" t="s">
        <v>26</v>
      </c>
      <c r="CU8" s="290" t="s">
        <v>26</v>
      </c>
      <c r="CV8" s="290" t="s">
        <v>26</v>
      </c>
      <c r="CW8" s="290" t="s">
        <v>26</v>
      </c>
      <c r="CX8" s="290" t="s">
        <v>26</v>
      </c>
      <c r="CY8" s="290" t="s">
        <v>26</v>
      </c>
      <c r="CZ8" s="290" t="s">
        <v>26</v>
      </c>
      <c r="DA8" s="290" t="s">
        <v>26</v>
      </c>
      <c r="DB8" s="290" t="s">
        <v>27</v>
      </c>
      <c r="DC8" s="290" t="s">
        <v>27</v>
      </c>
      <c r="DD8" s="290" t="s">
        <v>27</v>
      </c>
      <c r="DE8" s="290" t="s">
        <v>27</v>
      </c>
      <c r="DF8" s="290" t="s">
        <v>27</v>
      </c>
      <c r="DG8" s="290" t="s">
        <v>27</v>
      </c>
      <c r="DH8" s="290" t="s">
        <v>27</v>
      </c>
      <c r="DI8" s="290" t="s">
        <v>27</v>
      </c>
      <c r="DJ8" s="290" t="s">
        <v>27</v>
      </c>
      <c r="DK8" s="290" t="s">
        <v>27</v>
      </c>
      <c r="DL8" s="290" t="s">
        <v>27</v>
      </c>
      <c r="DM8" s="290" t="s">
        <v>27</v>
      </c>
      <c r="DN8" s="290" t="s">
        <v>27</v>
      </c>
      <c r="DO8" s="290" t="s">
        <v>27</v>
      </c>
      <c r="DP8" s="290" t="s">
        <v>27</v>
      </c>
      <c r="DQ8" s="290" t="s">
        <v>27</v>
      </c>
      <c r="DR8" s="291" t="s">
        <v>28</v>
      </c>
      <c r="DS8" s="291" t="s">
        <v>28</v>
      </c>
      <c r="DT8" s="291" t="s">
        <v>28</v>
      </c>
      <c r="DU8" s="291" t="s">
        <v>28</v>
      </c>
      <c r="DV8" s="291" t="s">
        <v>28</v>
      </c>
      <c r="DW8" s="291" t="s">
        <v>28</v>
      </c>
      <c r="DX8" s="291" t="s">
        <v>28</v>
      </c>
      <c r="DY8" s="291" t="s">
        <v>28</v>
      </c>
    </row>
    <row r="9" spans="1:129" s="242" customFormat="1" ht="6" customHeight="1" x14ac:dyDescent="0.35">
      <c r="A9" s="254"/>
      <c r="B9" s="256"/>
      <c r="C9" s="254"/>
      <c r="D9" s="255"/>
      <c r="E9" s="282"/>
      <c r="F9" s="254"/>
      <c r="G9" s="257"/>
      <c r="H9" s="258"/>
      <c r="I9" s="259"/>
      <c r="J9" s="259"/>
      <c r="K9" s="259"/>
      <c r="L9" s="259"/>
      <c r="M9" s="260"/>
      <c r="N9" s="261"/>
      <c r="O9" s="257"/>
      <c r="P9" s="258"/>
      <c r="Q9" s="259"/>
      <c r="R9" s="259"/>
      <c r="S9" s="260"/>
      <c r="T9" s="261"/>
      <c r="U9" s="257"/>
      <c r="V9" s="258"/>
      <c r="W9" s="259"/>
      <c r="X9" s="259"/>
      <c r="Y9" s="260"/>
      <c r="Z9" s="261"/>
      <c r="AA9" s="257"/>
      <c r="AB9" s="258"/>
      <c r="AC9" s="259"/>
      <c r="AD9" s="260"/>
      <c r="AG9" s="267"/>
      <c r="BA9" s="265"/>
      <c r="BB9" s="265"/>
      <c r="BC9" s="265"/>
      <c r="BD9" s="265"/>
      <c r="BE9" s="265"/>
      <c r="BF9" s="265"/>
      <c r="BG9" s="265"/>
      <c r="BH9" s="265"/>
      <c r="BI9" s="265"/>
      <c r="BJ9" s="265"/>
      <c r="BK9" s="265"/>
      <c r="BL9" s="265"/>
      <c r="BM9" s="265"/>
      <c r="BN9" s="265"/>
      <c r="BO9" s="265"/>
      <c r="BP9" s="265"/>
      <c r="BQ9" s="265"/>
      <c r="BR9" s="265"/>
      <c r="BS9" s="265"/>
      <c r="BT9" s="265"/>
      <c r="BU9" s="265"/>
      <c r="BV9" s="265"/>
      <c r="BW9" s="265"/>
      <c r="BX9" s="265"/>
      <c r="BY9" s="265"/>
      <c r="BZ9" s="265"/>
      <c r="CA9" s="265"/>
      <c r="CB9" s="265"/>
      <c r="CC9" s="265"/>
      <c r="CD9" s="265"/>
      <c r="CE9" s="265"/>
      <c r="CF9" s="265"/>
      <c r="CG9" s="265"/>
      <c r="CH9" s="265"/>
      <c r="CI9" s="265"/>
      <c r="CJ9" s="265"/>
      <c r="CK9" s="265"/>
      <c r="CL9" s="265"/>
      <c r="CM9" s="265"/>
      <c r="CN9" s="265"/>
      <c r="CO9" s="265"/>
      <c r="CP9" s="265"/>
      <c r="CQ9" s="265"/>
      <c r="CR9" s="265"/>
      <c r="CS9" s="265"/>
      <c r="CT9" s="265"/>
      <c r="CU9" s="265"/>
      <c r="CV9" s="265"/>
      <c r="CW9" s="265"/>
      <c r="CX9" s="265"/>
      <c r="CY9" s="265"/>
      <c r="CZ9" s="265"/>
      <c r="DA9" s="265"/>
      <c r="DB9" s="265"/>
      <c r="DC9" s="265"/>
      <c r="DD9" s="265"/>
      <c r="DE9" s="265"/>
      <c r="DF9" s="265"/>
      <c r="DG9" s="265"/>
      <c r="DH9" s="265"/>
      <c r="DI9" s="265"/>
      <c r="DJ9" s="265"/>
      <c r="DK9" s="265"/>
      <c r="DL9" s="265"/>
      <c r="DM9" s="265"/>
      <c r="DN9" s="265"/>
      <c r="DO9" s="265"/>
      <c r="DP9" s="265"/>
      <c r="DQ9" s="265"/>
      <c r="DR9" s="265"/>
      <c r="DS9" s="265"/>
      <c r="DT9" s="265"/>
      <c r="DU9" s="265"/>
      <c r="DV9" s="265"/>
      <c r="DW9" s="265"/>
      <c r="DX9" s="265"/>
      <c r="DY9" s="265"/>
    </row>
    <row r="10" spans="1:129" s="242" customFormat="1" ht="30" customHeight="1" x14ac:dyDescent="0.35">
      <c r="A10" s="271">
        <v>1</v>
      </c>
      <c r="B10" s="292" t="s">
        <v>116</v>
      </c>
      <c r="C10" s="293"/>
      <c r="D10" s="294"/>
      <c r="E10" s="295"/>
      <c r="F10" s="296"/>
      <c r="G10" s="274">
        <f>IFERROR(F10/$D10,0)</f>
        <v>0</v>
      </c>
      <c r="H10" s="258" t="str">
        <f>IFERROR(VLOOKUP($C10&amp;$E10&amp;$G10,'DIP Settings'!$C:$O,8,0)," ")</f>
        <v xml:space="preserve"> </v>
      </c>
      <c r="I10" s="259" t="str">
        <f>IFERROR(VLOOKUP($C10&amp;$E10&amp;$G10,'DIP Settings'!$C:$O,9,0)," ")</f>
        <v xml:space="preserve"> </v>
      </c>
      <c r="J10" s="259" t="str">
        <f>IFERROR(VLOOKUP($C10&amp;$E10&amp;$G10,'DIP Settings'!$C:$O,10,0)," ")</f>
        <v xml:space="preserve"> </v>
      </c>
      <c r="K10" s="259" t="str">
        <f>IFERROR(VLOOKUP($C10&amp;$E10&amp;$G10,'DIP Settings'!$C:$O,11,0)," ")</f>
        <v xml:space="preserve"> </v>
      </c>
      <c r="L10" s="259" t="str">
        <f>IFERROR(VLOOKUP($C10&amp;$E10&amp;$G10,'DIP Settings'!$C:$O,12,0)," ")</f>
        <v xml:space="preserve"> </v>
      </c>
      <c r="M10" s="260" t="str">
        <f>IFERROR(VLOOKUP($C10&amp;$E10&amp;$G10,'DIP Settings'!$C:$O,13,0)," ")</f>
        <v xml:space="preserve"> </v>
      </c>
      <c r="N10" s="296"/>
      <c r="O10" s="274" t="str">
        <f>IFERROR(N10/$D10,"OFF")</f>
        <v>OFF</v>
      </c>
      <c r="P10" s="258" t="str">
        <f>IFERROR(VLOOKUP($C10&amp;$E10&amp;$O10,'DIP Settings'!$R:$AA,7,0)," ")</f>
        <v xml:space="preserve"> </v>
      </c>
      <c r="Q10" s="259" t="str">
        <f>IFERROR(VLOOKUP($C10&amp;$E10&amp;$O10,'DIP Settings'!$R:$AA,8,0)," ")</f>
        <v xml:space="preserve"> </v>
      </c>
      <c r="R10" s="259" t="str">
        <f>IFERROR(VLOOKUP($C10&amp;$E10&amp;$O10,'DIP Settings'!$R:$AA,9,0)," ")</f>
        <v xml:space="preserve"> </v>
      </c>
      <c r="S10" s="260" t="str">
        <f>IFERROR(VLOOKUP($C10&amp;$E10&amp;$O10,'DIP Settings'!$R:$AA,10,0)," ")</f>
        <v xml:space="preserve"> </v>
      </c>
      <c r="T10" s="296"/>
      <c r="U10" s="274" t="str">
        <f>IFERROR(T10/$D10,"OFF")</f>
        <v>OFF</v>
      </c>
      <c r="V10" s="258" t="str">
        <f>IFERROR(VLOOKUP($C10&amp;$E10&amp;$U10,'DIP Settings'!$AD:$AM,7,0)," ")</f>
        <v xml:space="preserve"> </v>
      </c>
      <c r="W10" s="259" t="str">
        <f>IFERROR(VLOOKUP($C10&amp;$E10&amp;$U10,'DIP Settings'!$AD:$AM,8,0)," ")</f>
        <v xml:space="preserve"> </v>
      </c>
      <c r="X10" s="259" t="str">
        <f>IFERROR(VLOOKUP($C10&amp;$E10&amp;$U10,'DIP Settings'!$AD:$AM,9,0)," ")</f>
        <v xml:space="preserve"> </v>
      </c>
      <c r="Y10" s="260" t="str">
        <f>IFERROR(VLOOKUP($C10&amp;$E10&amp;$U10,'DIP Settings'!$AD:$AM,10,0)," ")</f>
        <v xml:space="preserve"> </v>
      </c>
      <c r="Z10" s="296"/>
      <c r="AA10" s="274" t="str">
        <f>IFERROR(Z10/$D10,"OFF")</f>
        <v>OFF</v>
      </c>
      <c r="AB10" s="258" t="str">
        <f>IFERROR(VLOOKUP($C10&amp;$E10&amp;$AA10,'DIP Settings'!$AP:$AW,6,0)," ")</f>
        <v xml:space="preserve"> </v>
      </c>
      <c r="AC10" s="259" t="str">
        <f>IFERROR(VLOOKUP($C10&amp;$E10&amp;$AA10,'DIP Settings'!$AP:$AW,7,0)," ")</f>
        <v xml:space="preserve"> </v>
      </c>
      <c r="AD10" s="260" t="str">
        <f>IFERROR(VLOOKUP($C10&amp;$E10&amp;$AA10,'DIP Settings'!$AP:$AW,8,0)," ")</f>
        <v xml:space="preserve"> </v>
      </c>
      <c r="AF10" s="259" t="s">
        <v>37</v>
      </c>
      <c r="AG10" s="267" t="s">
        <v>125</v>
      </c>
      <c r="AZ10" s="242" t="str">
        <f>IFERROR(VLOOKUP(C10&amp;D10,data!AR:AS,2,0),"X")</f>
        <v>X</v>
      </c>
      <c r="BA10" s="265" t="str">
        <f>IFERROR(VLOOKUP($C10,data!$A:$G,2,0),"")</f>
        <v/>
      </c>
      <c r="BB10" s="265" t="str">
        <f>IFERROR(VLOOKUP($C10,data!$A:$G,3,0),"")</f>
        <v/>
      </c>
      <c r="BC10" s="265" t="str">
        <f>IFERROR(VLOOKUP($C10,data!$A:$G,4,0),"")</f>
        <v/>
      </c>
      <c r="BD10" s="265" t="str">
        <f>IFERROR(VLOOKUP($C10,data!$A:$G,5,0),"")</f>
        <v/>
      </c>
      <c r="BE10" s="265" t="str">
        <f>IFERROR(VLOOKUP($C10,data!$A:$G,6,0),"")</f>
        <v/>
      </c>
      <c r="BF10" s="265" t="str">
        <f>IFERROR(VLOOKUP($C10,data!$A:$G,7,0),"")</f>
        <v/>
      </c>
      <c r="BG10" s="265" t="str">
        <f>IFERROR(VLOOKUP(BG$8&amp;$C10&amp;$E10,data!$I$2:$AN$16,2,0)*$D10,"")</f>
        <v/>
      </c>
      <c r="BH10" s="265" t="str">
        <f>IFERROR(VLOOKUP(BH$8&amp;$C10&amp;$E10,data!$I$2:$AN$16,3,0)*$D10,"")</f>
        <v/>
      </c>
      <c r="BI10" s="265" t="str">
        <f>IFERROR(VLOOKUP(BI$8&amp;$C10&amp;$E10,data!$I$2:$AN$16,4,0)*$D10,"")</f>
        <v/>
      </c>
      <c r="BJ10" s="265" t="str">
        <f>IFERROR(VLOOKUP(BJ$8&amp;$C10&amp;$E10,data!$I$2:$AN$16,5,0)*$D10,"")</f>
        <v/>
      </c>
      <c r="BK10" s="265" t="str">
        <f>IFERROR(VLOOKUP(BK$8&amp;$C10&amp;$E10,data!$I$2:$AN$16,6,0)*$D10,"")</f>
        <v/>
      </c>
      <c r="BL10" s="265" t="str">
        <f>IFERROR(VLOOKUP(BL$8&amp;$C10&amp;$E10,data!$I$2:$AN$16,7,0)*$D10,"")</f>
        <v/>
      </c>
      <c r="BM10" s="265" t="str">
        <f>IFERROR(VLOOKUP(BM$8&amp;$C10&amp;$E10,data!$I$2:$AN$16,8,0)*$D10,"")</f>
        <v/>
      </c>
      <c r="BN10" s="265" t="str">
        <f>IFERROR(VLOOKUP(BN$8&amp;$C10&amp;$E10,data!$I$2:$AN$16,9,0)*$D10,"")</f>
        <v/>
      </c>
      <c r="BO10" s="265" t="str">
        <f>IFERROR(VLOOKUP(BO$8&amp;$C10&amp;$E10,data!$I$2:$AN$16,10,0)*$D10,"")</f>
        <v/>
      </c>
      <c r="BP10" s="265" t="str">
        <f>IFERROR(VLOOKUP(BP$8&amp;$C10&amp;$E10,data!$I$2:$AN$16,11,0)*$D10,"")</f>
        <v/>
      </c>
      <c r="BQ10" s="265" t="str">
        <f>IFERROR(VLOOKUP(BQ$8&amp;$C10&amp;$E10,data!$I$2:$AN$16,12,0)*$D10,"")</f>
        <v/>
      </c>
      <c r="BR10" s="265" t="str">
        <f>IFERROR(VLOOKUP(BR$8&amp;$C10&amp;$E10,data!$I$2:$AN$16,13,0)*$D10,"")</f>
        <v/>
      </c>
      <c r="BS10" s="265" t="str">
        <f>IFERROR(VLOOKUP(BS$8&amp;$C10&amp;$E10,data!$I$2:$AN$16,14,0)*$D10,"")</f>
        <v/>
      </c>
      <c r="BT10" s="265" t="str">
        <f>IFERROR(VLOOKUP(BT$8&amp;$C10&amp;$E10,data!$I$2:$AN$16,15,0)*$D10,"")</f>
        <v/>
      </c>
      <c r="BU10" s="265" t="str">
        <f>IFERROR(VLOOKUP(BU$8&amp;$C10&amp;$E10,data!$I$2:$AN$16,16,0)*$D10,"")</f>
        <v/>
      </c>
      <c r="BV10" s="265" t="str">
        <f>IFERROR(VLOOKUP(BV$8&amp;$C10&amp;$E10,data!$I$2:$AN$16,17,0)*$D10,"")</f>
        <v/>
      </c>
      <c r="BW10" s="265" t="str">
        <f>IFERROR(VLOOKUP(BW$8&amp;$C10&amp;$E10,data!$I$2:$AN$16,18,0)*$D10,"")</f>
        <v/>
      </c>
      <c r="BX10" s="265" t="str">
        <f>IFERROR(VLOOKUP(BX$8&amp;$C10&amp;$E10,data!$I$2:$AN$16,19,0)*$D10,"")</f>
        <v/>
      </c>
      <c r="BY10" s="265" t="str">
        <f>IFERROR(VLOOKUP(BY$8&amp;$C10&amp;$E10,data!$I$2:$AN$16,20,0)*$D10,"")</f>
        <v/>
      </c>
      <c r="BZ10" s="265" t="str">
        <f>IFERROR(VLOOKUP(BZ$8&amp;$C10&amp;$E10,data!$I$2:$AN$16,21,0)*$D10,"")</f>
        <v/>
      </c>
      <c r="CA10" s="265" t="str">
        <f>IFERROR(VLOOKUP(CA$8&amp;$C10&amp;$E10,data!$I$2:$AN$16,22,0)*$D10,"")</f>
        <v/>
      </c>
      <c r="CB10" s="265" t="str">
        <f>IFERROR(VLOOKUP(CB$8&amp;$C10&amp;$E10,data!$I$2:$AN$16,23,0)*$D10,"")</f>
        <v/>
      </c>
      <c r="CC10" s="265" t="str">
        <f>IFERROR(VLOOKUP(CC$8&amp;$C10&amp;$E10,data!$I$2:$AN$16,24,0)*$D10,"")</f>
        <v/>
      </c>
      <c r="CD10" s="265" t="str">
        <f>IFERROR(VLOOKUP(CD$8&amp;$C10&amp;$E10,data!$I$2:$AN$16,25,0)*$D10,"")</f>
        <v/>
      </c>
      <c r="CE10" s="265" t="str">
        <f>IFERROR(VLOOKUP(CE$8&amp;$C10&amp;$E10,data!$I$2:$AN$16,26,0)*$D10,"")</f>
        <v/>
      </c>
      <c r="CF10" s="265" t="str">
        <f>IFERROR(VLOOKUP(CF$8&amp;$C10&amp;$E10,data!$I$2:$AN$16,27,0)*$D10,"")</f>
        <v/>
      </c>
      <c r="CG10" s="265" t="str">
        <f>IFERROR(VLOOKUP(CG$8&amp;$C10&amp;$E10,data!$I$2:$AN$16,28,0)*$D10,"")</f>
        <v/>
      </c>
      <c r="CH10" s="265" t="str">
        <f>IFERROR(VLOOKUP(CH$8&amp;$C10&amp;$E10,data!$I$2:$AN$16,29,0)*$D10,"")</f>
        <v/>
      </c>
      <c r="CI10" s="265" t="str">
        <f>IFERROR(VLOOKUP(CI$8&amp;$C10&amp;$E10,data!$I$2:$AN$16,30,0)*$D10,"")</f>
        <v/>
      </c>
      <c r="CJ10" s="265" t="str">
        <f>IFERROR(VLOOKUP(CJ$8&amp;$C10&amp;$E10,data!$I$2:$AN$16,31,0)*$D10,"")</f>
        <v/>
      </c>
      <c r="CK10" s="265" t="str">
        <f>IFERROR(VLOOKUP(CK$8&amp;$C10&amp;$E10,data!$I$2:$AN$16,32,0)*$D10,"")</f>
        <v/>
      </c>
      <c r="CL10" s="265" t="str">
        <f>IFERROR(VLOOKUP(CL$8&amp;$C10&amp;$E10,data!$I$18:$Y$27,2,0)*$D10,"OFF")</f>
        <v>OFF</v>
      </c>
      <c r="CM10" s="265" t="str">
        <f>IFERROR(VLOOKUP(CM$8&amp;$C10&amp;$E10,data!$I$18:$Y$27,3,0)*$D10,"OFF")</f>
        <v>OFF</v>
      </c>
      <c r="CN10" s="265" t="str">
        <f>IFERROR(VLOOKUP(CN$8&amp;$C10&amp;$E10,data!$I$18:$Y$27,4,0)*$D10,"OFF")</f>
        <v>OFF</v>
      </c>
      <c r="CO10" s="265" t="str">
        <f>IFERROR(VLOOKUP(CO$8&amp;$C10&amp;$E10,data!$I$18:$Y$27,5,0)*$D10,"OFF")</f>
        <v>OFF</v>
      </c>
      <c r="CP10" s="265" t="str">
        <f>IFERROR(VLOOKUP(CP$8&amp;$C10&amp;$E10,data!$I$18:$Y$27,6,0)*$D10,"OFF")</f>
        <v>OFF</v>
      </c>
      <c r="CQ10" s="265" t="str">
        <f>IFERROR(VLOOKUP(CQ$8&amp;$C10&amp;$E10,data!$I$18:$Y$27,7,0)*$D10,"OFF")</f>
        <v>OFF</v>
      </c>
      <c r="CR10" s="265" t="str">
        <f>IFERROR(VLOOKUP(CR$8&amp;$C10&amp;$E10,data!$I$18:$Y$27,8,0)*$D10,"OFF")</f>
        <v>OFF</v>
      </c>
      <c r="CS10" s="265" t="str">
        <f>IFERROR(VLOOKUP(CS$8&amp;$C10&amp;$E10,data!$I$18:$Y$27,9,0)*$D10,"OFF")</f>
        <v>OFF</v>
      </c>
      <c r="CT10" s="265" t="str">
        <f>IFERROR(VLOOKUP(CT$8&amp;$C10&amp;$E10,data!$I$18:$Y$27,10,0)*$D10,"OFF")</f>
        <v>OFF</v>
      </c>
      <c r="CU10" s="265" t="str">
        <f>IFERROR(VLOOKUP(CU$8&amp;$C10&amp;$E10,data!$I$18:$Y$27,11,0)*$D10,"OFF")</f>
        <v>OFF</v>
      </c>
      <c r="CV10" s="265" t="str">
        <f>IFERROR(VLOOKUP(CV$8&amp;$C10&amp;$E10,data!$I$18:$Y$27,12,0)*$D10,"OFF")</f>
        <v>OFF</v>
      </c>
      <c r="CW10" s="265" t="str">
        <f>IFERROR(VLOOKUP(CW$8&amp;$C10&amp;$E10,data!$I$18:$Y$27,13,0)*$D10,"OFF")</f>
        <v>OFF</v>
      </c>
      <c r="CX10" s="265" t="str">
        <f>IFERROR(VLOOKUP(CX$8&amp;$C10&amp;$E10,data!$I$18:$Y$27,14,0)*$D10,"OFF")</f>
        <v>OFF</v>
      </c>
      <c r="CY10" s="265" t="str">
        <f>IFERROR(VLOOKUP(CY$8&amp;$C10&amp;$E10,data!$I$18:$Y$27,15,0)*$D10,"OFF")</f>
        <v>OFF</v>
      </c>
      <c r="CZ10" s="265" t="str">
        <f>IFERROR(VLOOKUP(CZ$8&amp;$C10&amp;$E10,data!$I$18:$Y$27,16,0)*$D10,"OFF")</f>
        <v>OFF</v>
      </c>
      <c r="DA10" s="265" t="str">
        <f>IFERROR(VLOOKUP(DA$8&amp;$C10&amp;$E10,data!$I$18:$Y$27,17,0)*$D10,"OFF")</f>
        <v>OFF</v>
      </c>
      <c r="DB10" s="265" t="str">
        <f>IFERROR(VLOOKUP(DB$8&amp;$C10&amp;$E10,data!$I$29:$Y$43,2,0)*$D10,"OFF")</f>
        <v>OFF</v>
      </c>
      <c r="DC10" s="265" t="str">
        <f>IFERROR(VLOOKUP(DC$8&amp;$C10&amp;$E10,data!$I$29:$Y$43,3,0)*$D10,"OFF")</f>
        <v>OFF</v>
      </c>
      <c r="DD10" s="265" t="str">
        <f>IFERROR(VLOOKUP(DD$8&amp;$C10&amp;$E10,data!$I$29:$Y$43,4,0)*$D10,"OFF")</f>
        <v>OFF</v>
      </c>
      <c r="DE10" s="265" t="str">
        <f>IFERROR(VLOOKUP(DE$8&amp;$C10&amp;$E10,data!$I$29:$Y$43,5,0)*$D10,"OFF")</f>
        <v>OFF</v>
      </c>
      <c r="DF10" s="265" t="str">
        <f>IFERROR(VLOOKUP(DF$8&amp;$C10&amp;$E10,data!$I$29:$Y$43,6,0)*$D10,"OFF")</f>
        <v>OFF</v>
      </c>
      <c r="DG10" s="265" t="str">
        <f>IFERROR(VLOOKUP(DG$8&amp;$C10&amp;$E10,data!$I$29:$Y$43,7,0)*$D10,"OFF")</f>
        <v>OFF</v>
      </c>
      <c r="DH10" s="265" t="str">
        <f>IFERROR(VLOOKUP(DH$8&amp;$C10&amp;$E10,data!$I$29:$Y$43,8,0)*$D10,"OFF")</f>
        <v>OFF</v>
      </c>
      <c r="DI10" s="265" t="str">
        <f>IFERROR(VLOOKUP(DI$8&amp;$C10&amp;$E10,data!$I$29:$Y$43,9,0)*$D10,"OFF")</f>
        <v>OFF</v>
      </c>
      <c r="DJ10" s="265" t="str">
        <f>IFERROR(VLOOKUP(DJ$8&amp;$C10&amp;$E10,data!$I$29:$Y$43,10,0)*$D10,"OFF")</f>
        <v>OFF</v>
      </c>
      <c r="DK10" s="265" t="str">
        <f>IFERROR(VLOOKUP(DK$8&amp;$C10&amp;$E10,data!$I$29:$Y$43,11,0)*$D10,"OFF")</f>
        <v>OFF</v>
      </c>
      <c r="DL10" s="265" t="str">
        <f>IFERROR(VLOOKUP(DL$8&amp;$C10&amp;$E10,data!$I$29:$Y$43,12,0)*$D10,"OFF")</f>
        <v>OFF</v>
      </c>
      <c r="DM10" s="265" t="str">
        <f>IFERROR(VLOOKUP(DM$8&amp;$C10&amp;$E10,data!$I$29:$Y$43,13,0)*$D10,"OFF")</f>
        <v>OFF</v>
      </c>
      <c r="DN10" s="265" t="str">
        <f>IFERROR(VLOOKUP(DN$8&amp;$C10&amp;$E10,data!$I$29:$Y$43,14,0)*$D10,"OFF")</f>
        <v>OFF</v>
      </c>
      <c r="DO10" s="265" t="str">
        <f>IFERROR(VLOOKUP(DO$8&amp;$C10&amp;$E10,data!$I$29:$Y$43,15,0)*$D10,"OFF")</f>
        <v>OFF</v>
      </c>
      <c r="DP10" s="265" t="str">
        <f>IFERROR(VLOOKUP(DP$8&amp;$C10&amp;$E10,data!$I$29:$Y$43,16,0)*$D10,"OFF")</f>
        <v>OFF</v>
      </c>
      <c r="DQ10" s="265" t="str">
        <f>IFERROR(VLOOKUP(DQ$8&amp;$C10&amp;$E10,data!$I$29:$Y$43,17,0)*$D10,"OFF")</f>
        <v>OFF</v>
      </c>
      <c r="DR10" s="265" t="str">
        <f>IFERROR(VLOOKUP(DR$8&amp;$C10&amp;$E10,data!$I$45:$Q$49,2,0)*$D10,"OFF")</f>
        <v>OFF</v>
      </c>
      <c r="DS10" s="265" t="str">
        <f>IFERROR(VLOOKUP(DS$8&amp;$C10&amp;$E10,data!$I$45:$Q$49,3,0)*$D10,"OFF")</f>
        <v>OFF</v>
      </c>
      <c r="DT10" s="265" t="str">
        <f>IFERROR(VLOOKUP(DT$8&amp;$C10&amp;$E10,data!$I$45:$Q$49,4,0)*$D10,"OFF")</f>
        <v>OFF</v>
      </c>
      <c r="DU10" s="265" t="str">
        <f>IFERROR(VLOOKUP(DU$8&amp;$C10&amp;$E10,data!$I$45:$Q$49,5,0)*$D10,"OFF")</f>
        <v>OFF</v>
      </c>
      <c r="DV10" s="265" t="str">
        <f>IFERROR(VLOOKUP(DV$8&amp;$C10&amp;$E10,data!$I$45:$Q$49,6,0)*$D10,"OFF")</f>
        <v>OFF</v>
      </c>
      <c r="DW10" s="265" t="str">
        <f>IFERROR(VLOOKUP(DW$8&amp;$C10&amp;$E10,data!$I$45:$Q$49,7,0)*$D10,"OFF")</f>
        <v>OFF</v>
      </c>
      <c r="DX10" s="265" t="str">
        <f>IFERROR(VLOOKUP(DX$8&amp;$C10&amp;$E10,data!$I$45:$Q$49,8,0)*$D10,"OFF")</f>
        <v>OFF</v>
      </c>
      <c r="DY10" s="265" t="str">
        <f>IFERROR(VLOOKUP(DY$8&amp;$C10&amp;$E10,data!$I$45:$Q$49,9,0)*$D10,"OFF")</f>
        <v>OFF</v>
      </c>
    </row>
    <row r="11" spans="1:129" s="316" customFormat="1" ht="6" customHeight="1" x14ac:dyDescent="0.35">
      <c r="A11" s="307"/>
      <c r="B11" s="308"/>
      <c r="C11" s="307"/>
      <c r="D11" s="309"/>
      <c r="E11" s="310"/>
      <c r="F11" s="311"/>
      <c r="G11" s="312"/>
      <c r="H11" s="313"/>
      <c r="I11" s="314"/>
      <c r="J11" s="314"/>
      <c r="K11" s="314"/>
      <c r="L11" s="314"/>
      <c r="M11" s="315"/>
      <c r="N11" s="311"/>
      <c r="O11" s="312"/>
      <c r="P11" s="313"/>
      <c r="Q11" s="314"/>
      <c r="R11" s="314"/>
      <c r="S11" s="315"/>
      <c r="T11" s="311"/>
      <c r="U11" s="312"/>
      <c r="V11" s="313"/>
      <c r="W11" s="314"/>
      <c r="X11" s="314"/>
      <c r="Y11" s="315"/>
      <c r="Z11" s="311"/>
      <c r="AA11" s="312"/>
      <c r="AB11" s="313"/>
      <c r="AC11" s="314"/>
      <c r="AD11" s="315"/>
      <c r="AG11" s="317"/>
      <c r="BA11" s="318"/>
      <c r="BB11" s="318"/>
      <c r="BC11" s="318"/>
      <c r="BD11" s="318"/>
      <c r="BE11" s="318"/>
      <c r="BF11" s="318"/>
      <c r="BG11" s="318"/>
      <c r="BH11" s="318"/>
      <c r="BI11" s="318"/>
      <c r="BJ11" s="318"/>
      <c r="BK11" s="318"/>
      <c r="BL11" s="318"/>
      <c r="BM11" s="318"/>
      <c r="BN11" s="318"/>
      <c r="BO11" s="318"/>
      <c r="BP11" s="318"/>
      <c r="BQ11" s="318"/>
      <c r="BR11" s="318"/>
      <c r="BS11" s="318"/>
      <c r="BT11" s="318"/>
      <c r="BU11" s="318"/>
      <c r="BV11" s="318"/>
      <c r="BW11" s="318"/>
      <c r="BX11" s="318"/>
      <c r="BY11" s="318"/>
      <c r="BZ11" s="318"/>
      <c r="CA11" s="318"/>
      <c r="CB11" s="318"/>
      <c r="CC11" s="318"/>
      <c r="CD11" s="318"/>
      <c r="CE11" s="318"/>
      <c r="CF11" s="318"/>
      <c r="CG11" s="318"/>
      <c r="CH11" s="318"/>
      <c r="CI11" s="318"/>
      <c r="CJ11" s="318"/>
      <c r="CK11" s="318"/>
      <c r="CL11" s="318"/>
      <c r="CM11" s="318"/>
      <c r="CN11" s="318"/>
      <c r="CO11" s="318"/>
      <c r="CP11" s="318"/>
      <c r="CQ11" s="318"/>
      <c r="CR11" s="318"/>
      <c r="CS11" s="318"/>
      <c r="CT11" s="318"/>
      <c r="CU11" s="318"/>
      <c r="CV11" s="318"/>
      <c r="CW11" s="318"/>
      <c r="CX11" s="318"/>
      <c r="CY11" s="318"/>
      <c r="CZ11" s="318"/>
      <c r="DA11" s="318"/>
      <c r="DB11" s="318"/>
      <c r="DC11" s="318"/>
      <c r="DD11" s="318"/>
      <c r="DE11" s="318"/>
      <c r="DF11" s="318"/>
      <c r="DG11" s="318"/>
      <c r="DH11" s="318"/>
      <c r="DI11" s="318"/>
      <c r="DJ11" s="318"/>
      <c r="DK11" s="318"/>
      <c r="DL11" s="318"/>
      <c r="DM11" s="318"/>
      <c r="DN11" s="318"/>
      <c r="DO11" s="318"/>
      <c r="DP11" s="318"/>
      <c r="DQ11" s="318"/>
      <c r="DR11" s="318"/>
      <c r="DS11" s="318"/>
      <c r="DT11" s="318"/>
      <c r="DU11" s="318"/>
      <c r="DV11" s="318"/>
      <c r="DW11" s="318"/>
      <c r="DX11" s="318"/>
      <c r="DY11" s="318"/>
    </row>
    <row r="12" spans="1:129" s="242" customFormat="1" ht="30" customHeight="1" x14ac:dyDescent="0.35">
      <c r="A12" s="272">
        <v>2</v>
      </c>
      <c r="B12" s="297" t="s">
        <v>117</v>
      </c>
      <c r="C12" s="298"/>
      <c r="D12" s="299"/>
      <c r="E12" s="300"/>
      <c r="F12" s="301"/>
      <c r="G12" s="275">
        <f t="shared" ref="G12:G48" si="0">IFERROR(F12/$D12,0)</f>
        <v>0</v>
      </c>
      <c r="H12" s="248" t="str">
        <f>IFERROR(VLOOKUP($C12&amp;$E12&amp;$G12,'DIP Settings'!$C:$O,8,0)," ")</f>
        <v xml:space="preserve"> </v>
      </c>
      <c r="I12" s="249" t="str">
        <f>IFERROR(VLOOKUP($C12&amp;$E12&amp;$G12,'DIP Settings'!$C:$O,9,0)," ")</f>
        <v xml:space="preserve"> </v>
      </c>
      <c r="J12" s="249" t="str">
        <f>IFERROR(VLOOKUP($C12&amp;$E12&amp;$G12,'DIP Settings'!$C:$O,10,0)," ")</f>
        <v xml:space="preserve"> </v>
      </c>
      <c r="K12" s="249" t="str">
        <f>IFERROR(VLOOKUP($C12&amp;$E12&amp;$G12,'DIP Settings'!$C:$O,11,0)," ")</f>
        <v xml:space="preserve"> </v>
      </c>
      <c r="L12" s="249" t="str">
        <f>IFERROR(VLOOKUP($C12&amp;$E12&amp;$G12,'DIP Settings'!$C:$O,12,0)," ")</f>
        <v xml:space="preserve"> </v>
      </c>
      <c r="M12" s="250" t="str">
        <f>IFERROR(VLOOKUP($C12&amp;$E12&amp;$G12,'DIP Settings'!$C:$O,13,0)," ")</f>
        <v xml:space="preserve"> </v>
      </c>
      <c r="N12" s="301"/>
      <c r="O12" s="275" t="str">
        <f t="shared" ref="O12:O48" si="1">IFERROR(N12/$D12,"OFF")</f>
        <v>OFF</v>
      </c>
      <c r="P12" s="248" t="str">
        <f>IFERROR(VLOOKUP($C12&amp;$E12&amp;$O12,'DIP Settings'!$R:$AA,7,0)," ")</f>
        <v xml:space="preserve"> </v>
      </c>
      <c r="Q12" s="249" t="str">
        <f>IFERROR(VLOOKUP($C12&amp;$E12&amp;$O12,'DIP Settings'!$R:$AA,8,0)," ")</f>
        <v xml:space="preserve"> </v>
      </c>
      <c r="R12" s="249" t="str">
        <f>IFERROR(VLOOKUP($C12&amp;$E12&amp;$O12,'DIP Settings'!$R:$AA,9,0)," ")</f>
        <v xml:space="preserve"> </v>
      </c>
      <c r="S12" s="250" t="str">
        <f>IFERROR(VLOOKUP($C12&amp;$E12&amp;$O12,'DIP Settings'!$R:$AA,10,0)," ")</f>
        <v xml:space="preserve"> </v>
      </c>
      <c r="T12" s="301"/>
      <c r="U12" s="275" t="str">
        <f t="shared" ref="U12:U48" si="2">IFERROR(T12/$D12,"OFF")</f>
        <v>OFF</v>
      </c>
      <c r="V12" s="248" t="str">
        <f>IFERROR(VLOOKUP($C12&amp;$E12&amp;$U12,'DIP Settings'!$AD:$AM,7,0)," ")</f>
        <v xml:space="preserve"> </v>
      </c>
      <c r="W12" s="249" t="str">
        <f>IFERROR(VLOOKUP($C12&amp;$E12&amp;$U12,'DIP Settings'!$AD:$AM,8,0)," ")</f>
        <v xml:space="preserve"> </v>
      </c>
      <c r="X12" s="249" t="str">
        <f>IFERROR(VLOOKUP($C12&amp;$E12&amp;$U12,'DIP Settings'!$AD:$AM,9,0)," ")</f>
        <v xml:space="preserve"> </v>
      </c>
      <c r="Y12" s="250" t="str">
        <f>IFERROR(VLOOKUP($C12&amp;$E12&amp;$U12,'DIP Settings'!$AD:$AM,10,0)," ")</f>
        <v xml:space="preserve"> </v>
      </c>
      <c r="Z12" s="301"/>
      <c r="AA12" s="275" t="str">
        <f t="shared" ref="AA12:AA48" si="3">IFERROR(Z12/$D12,"OFF")</f>
        <v>OFF</v>
      </c>
      <c r="AB12" s="248" t="str">
        <f>IFERROR(VLOOKUP($C12&amp;$E12&amp;$AA12,'DIP Settings'!$AP:$AW,6,0)," ")</f>
        <v xml:space="preserve"> </v>
      </c>
      <c r="AC12" s="249" t="str">
        <f>IFERROR(VLOOKUP($C12&amp;$E12&amp;$AA12,'DIP Settings'!$AP:$AW,7,0)," ")</f>
        <v xml:space="preserve"> </v>
      </c>
      <c r="AD12" s="250" t="str">
        <f>IFERROR(VLOOKUP($C12&amp;$E12&amp;$AA12,'DIP Settings'!$AP:$AW,8,0)," ")</f>
        <v xml:space="preserve"> </v>
      </c>
      <c r="AF12" s="259" t="s">
        <v>38</v>
      </c>
      <c r="AG12" s="267" t="s">
        <v>126</v>
      </c>
      <c r="AZ12" s="242" t="str">
        <f>IFERROR(VLOOKUP(C12&amp;D12,data!AR:AS,2,0),"X")</f>
        <v>X</v>
      </c>
      <c r="BA12" s="265" t="str">
        <f>IFERROR(VLOOKUP($C12,data!$A:$G,2,0),"")</f>
        <v/>
      </c>
      <c r="BB12" s="265" t="str">
        <f>IFERROR(VLOOKUP($C12,data!$A:$G,3,0),"")</f>
        <v/>
      </c>
      <c r="BC12" s="265" t="str">
        <f>IFERROR(VLOOKUP($C12,data!$A:$G,4,0),"")</f>
        <v/>
      </c>
      <c r="BD12" s="265" t="str">
        <f>IFERROR(VLOOKUP($C12,data!$A:$G,5,0),"")</f>
        <v/>
      </c>
      <c r="BE12" s="265" t="str">
        <f>IFERROR(VLOOKUP($C12,data!$A:$G,6,0),"")</f>
        <v/>
      </c>
      <c r="BF12" s="265" t="str">
        <f>IFERROR(VLOOKUP($C12,data!$A:$G,7,0),"")</f>
        <v/>
      </c>
      <c r="BG12" s="265" t="str">
        <f>IFERROR(VLOOKUP(BG$8&amp;$C12&amp;$E12,data!$I$2:$AN$16,2,0)*$D12,"")</f>
        <v/>
      </c>
      <c r="BH12" s="265" t="str">
        <f>IFERROR(VLOOKUP(BH$8&amp;$C12&amp;$E12,data!$I$2:$AN$16,3,0)*$D12,"")</f>
        <v/>
      </c>
      <c r="BI12" s="265" t="str">
        <f>IFERROR(VLOOKUP(BI$8&amp;$C12&amp;$E12,data!$I$2:$AN$16,4,0)*$D12,"")</f>
        <v/>
      </c>
      <c r="BJ12" s="265" t="str">
        <f>IFERROR(VLOOKUP(BJ$8&amp;$C12&amp;$E12,data!$I$2:$AN$16,5,0)*$D12,"")</f>
        <v/>
      </c>
      <c r="BK12" s="265" t="str">
        <f>IFERROR(VLOOKUP(BK$8&amp;$C12&amp;$E12,data!$I$2:$AN$16,6,0)*$D12,"")</f>
        <v/>
      </c>
      <c r="BL12" s="265" t="str">
        <f>IFERROR(VLOOKUP(BL$8&amp;$C12&amp;$E12,data!$I$2:$AN$16,7,0)*$D12,"")</f>
        <v/>
      </c>
      <c r="BM12" s="265" t="str">
        <f>IFERROR(VLOOKUP(BM$8&amp;$C12&amp;$E12,data!$I$2:$AN$16,8,0)*$D12,"")</f>
        <v/>
      </c>
      <c r="BN12" s="265" t="str">
        <f>IFERROR(VLOOKUP(BN$8&amp;$C12&amp;$E12,data!$I$2:$AN$16,9,0)*$D12,"")</f>
        <v/>
      </c>
      <c r="BO12" s="265" t="str">
        <f>IFERROR(VLOOKUP(BO$8&amp;$C12&amp;$E12,data!$I$2:$AN$16,10,0)*$D12,"")</f>
        <v/>
      </c>
      <c r="BP12" s="265" t="str">
        <f>IFERROR(VLOOKUP(BP$8&amp;$C12&amp;$E12,data!$I$2:$AN$16,11,0)*$D12,"")</f>
        <v/>
      </c>
      <c r="BQ12" s="265" t="str">
        <f>IFERROR(VLOOKUP(BQ$8&amp;$C12&amp;$E12,data!$I$2:$AN$16,12,0)*$D12,"")</f>
        <v/>
      </c>
      <c r="BR12" s="265" t="str">
        <f>IFERROR(VLOOKUP(BR$8&amp;$C12&amp;$E12,data!$I$2:$AN$16,13,0)*$D12,"")</f>
        <v/>
      </c>
      <c r="BS12" s="265" t="str">
        <f>IFERROR(VLOOKUP(BS$8&amp;$C12&amp;$E12,data!$I$2:$AN$16,14,0)*$D12,"")</f>
        <v/>
      </c>
      <c r="BT12" s="265" t="str">
        <f>IFERROR(VLOOKUP(BT$8&amp;$C12&amp;$E12,data!$I$2:$AN$16,15,0)*$D12,"")</f>
        <v/>
      </c>
      <c r="BU12" s="265" t="str">
        <f>IFERROR(VLOOKUP(BU$8&amp;$C12&amp;$E12,data!$I$2:$AN$16,16,0)*$D12,"")</f>
        <v/>
      </c>
      <c r="BV12" s="265" t="str">
        <f>IFERROR(VLOOKUP(BV$8&amp;$C12&amp;$E12,data!$I$2:$AN$16,17,0)*$D12,"")</f>
        <v/>
      </c>
      <c r="BW12" s="265" t="str">
        <f>IFERROR(VLOOKUP(BW$8&amp;$C12&amp;$E12,data!$I$2:$AN$16,18,0)*$D12,"")</f>
        <v/>
      </c>
      <c r="BX12" s="265" t="str">
        <f>IFERROR(VLOOKUP(BX$8&amp;$C12&amp;$E12,data!$I$2:$AN$16,19,0)*$D12,"")</f>
        <v/>
      </c>
      <c r="BY12" s="265" t="str">
        <f>IFERROR(VLOOKUP(BY$8&amp;$C12&amp;$E12,data!$I$2:$AN$16,20,0)*$D12,"")</f>
        <v/>
      </c>
      <c r="BZ12" s="265" t="str">
        <f>IFERROR(VLOOKUP(BZ$8&amp;$C12&amp;$E12,data!$I$2:$AN$16,21,0)*$D12,"")</f>
        <v/>
      </c>
      <c r="CA12" s="265" t="str">
        <f>IFERROR(VLOOKUP(CA$8&amp;$C12&amp;$E12,data!$I$2:$AN$16,22,0)*$D12,"")</f>
        <v/>
      </c>
      <c r="CB12" s="265" t="str">
        <f>IFERROR(VLOOKUP(CB$8&amp;$C12&amp;$E12,data!$I$2:$AN$16,23,0)*$D12,"")</f>
        <v/>
      </c>
      <c r="CC12" s="265" t="str">
        <f>IFERROR(VLOOKUP(CC$8&amp;$C12&amp;$E12,data!$I$2:$AN$16,24,0)*$D12,"")</f>
        <v/>
      </c>
      <c r="CD12" s="265" t="str">
        <f>IFERROR(VLOOKUP(CD$8&amp;$C12&amp;$E12,data!$I$2:$AN$16,25,0)*$D12,"")</f>
        <v/>
      </c>
      <c r="CE12" s="265" t="str">
        <f>IFERROR(VLOOKUP(CE$8&amp;$C12&amp;$E12,data!$I$2:$AN$16,26,0)*$D12,"")</f>
        <v/>
      </c>
      <c r="CF12" s="265" t="str">
        <f>IFERROR(VLOOKUP(CF$8&amp;$C12&amp;$E12,data!$I$2:$AN$16,27,0)*$D12,"")</f>
        <v/>
      </c>
      <c r="CG12" s="265" t="str">
        <f>IFERROR(VLOOKUP(CG$8&amp;$C12&amp;$E12,data!$I$2:$AN$16,28,0)*$D12,"")</f>
        <v/>
      </c>
      <c r="CH12" s="265" t="str">
        <f>IFERROR(VLOOKUP(CH$8&amp;$C12&amp;$E12,data!$I$2:$AN$16,29,0)*$D12,"")</f>
        <v/>
      </c>
      <c r="CI12" s="265" t="str">
        <f>IFERROR(VLOOKUP(CI$8&amp;$C12&amp;$E12,data!$I$2:$AN$16,30,0)*$D12,"")</f>
        <v/>
      </c>
      <c r="CJ12" s="265" t="str">
        <f>IFERROR(VLOOKUP(CJ$8&amp;$C12&amp;$E12,data!$I$2:$AN$16,31,0)*$D12,"")</f>
        <v/>
      </c>
      <c r="CK12" s="265" t="str">
        <f>IFERROR(VLOOKUP(CK$8&amp;$C12&amp;$E12,data!$I$2:$AN$16,32,0)*$D12,"")</f>
        <v/>
      </c>
      <c r="CL12" s="265" t="str">
        <f>IFERROR(VLOOKUP(CL$8&amp;$C12&amp;$E12,data!$I$18:$Y$27,2,0)*$D12,"OFF")</f>
        <v>OFF</v>
      </c>
      <c r="CM12" s="265" t="str">
        <f>IFERROR(VLOOKUP(CM$8&amp;$C12&amp;$E12,data!$I$18:$Y$27,3,0)*$D12,"OFF")</f>
        <v>OFF</v>
      </c>
      <c r="CN12" s="265" t="str">
        <f>IFERROR(VLOOKUP(CN$8&amp;$C12&amp;$E12,data!$I$18:$Y$27,4,0)*$D12,"OFF")</f>
        <v>OFF</v>
      </c>
      <c r="CO12" s="265" t="str">
        <f>IFERROR(VLOOKUP(CO$8&amp;$C12&amp;$E12,data!$I$18:$Y$27,5,0)*$D12,"OFF")</f>
        <v>OFF</v>
      </c>
      <c r="CP12" s="265" t="str">
        <f>IFERROR(VLOOKUP(CP$8&amp;$C12&amp;$E12,data!$I$18:$Y$27,6,0)*$D12,"OFF")</f>
        <v>OFF</v>
      </c>
      <c r="CQ12" s="265" t="str">
        <f>IFERROR(VLOOKUP(CQ$8&amp;$C12&amp;$E12,data!$I$18:$Y$27,7,0)*$D12,"OFF")</f>
        <v>OFF</v>
      </c>
      <c r="CR12" s="265" t="str">
        <f>IFERROR(VLOOKUP(CR$8&amp;$C12&amp;$E12,data!$I$18:$Y$27,8,0)*$D12,"OFF")</f>
        <v>OFF</v>
      </c>
      <c r="CS12" s="265" t="str">
        <f>IFERROR(VLOOKUP(CS$8&amp;$C12&amp;$E12,data!$I$18:$Y$27,9,0)*$D12,"OFF")</f>
        <v>OFF</v>
      </c>
      <c r="CT12" s="265" t="str">
        <f>IFERROR(VLOOKUP(CT$8&amp;$C12&amp;$E12,data!$I$18:$Y$27,10,0)*$D12,"OFF")</f>
        <v>OFF</v>
      </c>
      <c r="CU12" s="265" t="str">
        <f>IFERROR(VLOOKUP(CU$8&amp;$C12&amp;$E12,data!$I$18:$Y$27,11,0)*$D12,"OFF")</f>
        <v>OFF</v>
      </c>
      <c r="CV12" s="265" t="str">
        <f>IFERROR(VLOOKUP(CV$8&amp;$C12&amp;$E12,data!$I$18:$Y$27,12,0)*$D12,"OFF")</f>
        <v>OFF</v>
      </c>
      <c r="CW12" s="265" t="str">
        <f>IFERROR(VLOOKUP(CW$8&amp;$C12&amp;$E12,data!$I$18:$Y$27,13,0)*$D12,"OFF")</f>
        <v>OFF</v>
      </c>
      <c r="CX12" s="265" t="str">
        <f>IFERROR(VLOOKUP(CX$8&amp;$C12&amp;$E12,data!$I$18:$Y$27,14,0)*$D12,"OFF")</f>
        <v>OFF</v>
      </c>
      <c r="CY12" s="265" t="str">
        <f>IFERROR(VLOOKUP(CY$8&amp;$C12&amp;$E12,data!$I$18:$Y$27,15,0)*$D12,"OFF")</f>
        <v>OFF</v>
      </c>
      <c r="CZ12" s="265" t="str">
        <f>IFERROR(VLOOKUP(CZ$8&amp;$C12&amp;$E12,data!$I$18:$Y$27,16,0)*$D12,"OFF")</f>
        <v>OFF</v>
      </c>
      <c r="DA12" s="265" t="str">
        <f>IFERROR(VLOOKUP(DA$8&amp;$C12&amp;$E12,data!$I$18:$Y$27,17,0)*$D12,"OFF")</f>
        <v>OFF</v>
      </c>
      <c r="DB12" s="265" t="str">
        <f>IFERROR(VLOOKUP(DB$8&amp;$C12&amp;$E12,data!$I$29:$Y$43,2,0)*$D12,"OFF")</f>
        <v>OFF</v>
      </c>
      <c r="DC12" s="265" t="str">
        <f>IFERROR(VLOOKUP(DC$8&amp;$C12&amp;$E12,data!$I$29:$Y$43,3,0)*$D12,"OFF")</f>
        <v>OFF</v>
      </c>
      <c r="DD12" s="265" t="str">
        <f>IFERROR(VLOOKUP(DD$8&amp;$C12&amp;$E12,data!$I$29:$Y$43,4,0)*$D12,"OFF")</f>
        <v>OFF</v>
      </c>
      <c r="DE12" s="265" t="str">
        <f>IFERROR(VLOOKUP(DE$8&amp;$C12&amp;$E12,data!$I$29:$Y$43,5,0)*$D12,"OFF")</f>
        <v>OFF</v>
      </c>
      <c r="DF12" s="265" t="str">
        <f>IFERROR(VLOOKUP(DF$8&amp;$C12&amp;$E12,data!$I$29:$Y$43,6,0)*$D12,"OFF")</f>
        <v>OFF</v>
      </c>
      <c r="DG12" s="265" t="str">
        <f>IFERROR(VLOOKUP(DG$8&amp;$C12&amp;$E12,data!$I$29:$Y$43,7,0)*$D12,"OFF")</f>
        <v>OFF</v>
      </c>
      <c r="DH12" s="265" t="str">
        <f>IFERROR(VLOOKUP(DH$8&amp;$C12&amp;$E12,data!$I$29:$Y$43,8,0)*$D12,"OFF")</f>
        <v>OFF</v>
      </c>
      <c r="DI12" s="265" t="str">
        <f>IFERROR(VLOOKUP(DI$8&amp;$C12&amp;$E12,data!$I$29:$Y$43,9,0)*$D12,"OFF")</f>
        <v>OFF</v>
      </c>
      <c r="DJ12" s="265" t="str">
        <f>IFERROR(VLOOKUP(DJ$8&amp;$C12&amp;$E12,data!$I$29:$Y$43,10,0)*$D12,"OFF")</f>
        <v>OFF</v>
      </c>
      <c r="DK12" s="265" t="str">
        <f>IFERROR(VLOOKUP(DK$8&amp;$C12&amp;$E12,data!$I$29:$Y$43,11,0)*$D12,"OFF")</f>
        <v>OFF</v>
      </c>
      <c r="DL12" s="265" t="str">
        <f>IFERROR(VLOOKUP(DL$8&amp;$C12&amp;$E12,data!$I$29:$Y$43,12,0)*$D12,"OFF")</f>
        <v>OFF</v>
      </c>
      <c r="DM12" s="265" t="str">
        <f>IFERROR(VLOOKUP(DM$8&amp;$C12&amp;$E12,data!$I$29:$Y$43,13,0)*$D12,"OFF")</f>
        <v>OFF</v>
      </c>
      <c r="DN12" s="265" t="str">
        <f>IFERROR(VLOOKUP(DN$8&amp;$C12&amp;$E12,data!$I$29:$Y$43,14,0)*$D12,"OFF")</f>
        <v>OFF</v>
      </c>
      <c r="DO12" s="265" t="str">
        <f>IFERROR(VLOOKUP(DO$8&amp;$C12&amp;$E12,data!$I$29:$Y$43,15,0)*$D12,"OFF")</f>
        <v>OFF</v>
      </c>
      <c r="DP12" s="265" t="str">
        <f>IFERROR(VLOOKUP(DP$8&amp;$C12&amp;$E12,data!$I$29:$Y$43,16,0)*$D12,"OFF")</f>
        <v>OFF</v>
      </c>
      <c r="DQ12" s="265" t="str">
        <f>IFERROR(VLOOKUP(DQ$8&amp;$C12&amp;$E12,data!$I$29:$Y$43,17,0)*$D12,"OFF")</f>
        <v>OFF</v>
      </c>
      <c r="DR12" s="265" t="str">
        <f>IFERROR(VLOOKUP(DR$8&amp;$C12&amp;$E12,data!$I$45:$Q$49,2,0)*$D12,"OFF")</f>
        <v>OFF</v>
      </c>
      <c r="DS12" s="265" t="str">
        <f>IFERROR(VLOOKUP(DS$8&amp;$C12&amp;$E12,data!$I$45:$Q$49,3,0)*$D12,"OFF")</f>
        <v>OFF</v>
      </c>
      <c r="DT12" s="265" t="str">
        <f>IFERROR(VLOOKUP(DT$8&amp;$C12&amp;$E12,data!$I$45:$Q$49,4,0)*$D12,"OFF")</f>
        <v>OFF</v>
      </c>
      <c r="DU12" s="265" t="str">
        <f>IFERROR(VLOOKUP(DU$8&amp;$C12&amp;$E12,data!$I$45:$Q$49,5,0)*$D12,"OFF")</f>
        <v>OFF</v>
      </c>
      <c r="DV12" s="265" t="str">
        <f>IFERROR(VLOOKUP(DV$8&amp;$C12&amp;$E12,data!$I$45:$Q$49,6,0)*$D12,"OFF")</f>
        <v>OFF</v>
      </c>
      <c r="DW12" s="265" t="str">
        <f>IFERROR(VLOOKUP(DW$8&amp;$C12&amp;$E12,data!$I$45:$Q$49,7,0)*$D12,"OFF")</f>
        <v>OFF</v>
      </c>
      <c r="DX12" s="265" t="str">
        <f>IFERROR(VLOOKUP(DX$8&amp;$C12&amp;$E12,data!$I$45:$Q$49,8,0)*$D12,"OFF")</f>
        <v>OFF</v>
      </c>
      <c r="DY12" s="265" t="str">
        <f>IFERROR(VLOOKUP(DY$8&amp;$C12&amp;$E12,data!$I$45:$Q$49,9,0)*$D12,"OFF")</f>
        <v>OFF</v>
      </c>
    </row>
    <row r="13" spans="1:129" s="316" customFormat="1" ht="6" customHeight="1" x14ac:dyDescent="0.35">
      <c r="A13" s="307"/>
      <c r="B13" s="308"/>
      <c r="C13" s="307"/>
      <c r="D13" s="309"/>
      <c r="E13" s="310"/>
      <c r="F13" s="311"/>
      <c r="G13" s="312"/>
      <c r="H13" s="313"/>
      <c r="I13" s="314"/>
      <c r="J13" s="314"/>
      <c r="K13" s="314"/>
      <c r="L13" s="314"/>
      <c r="M13" s="315"/>
      <c r="N13" s="311"/>
      <c r="O13" s="312"/>
      <c r="P13" s="313"/>
      <c r="Q13" s="314"/>
      <c r="R13" s="314"/>
      <c r="S13" s="315"/>
      <c r="T13" s="311"/>
      <c r="U13" s="312"/>
      <c r="V13" s="313"/>
      <c r="W13" s="314"/>
      <c r="X13" s="314"/>
      <c r="Y13" s="315"/>
      <c r="Z13" s="311"/>
      <c r="AA13" s="312"/>
      <c r="AB13" s="313"/>
      <c r="AC13" s="314"/>
      <c r="AD13" s="315"/>
      <c r="AG13" s="317"/>
      <c r="BA13" s="318"/>
      <c r="BB13" s="318"/>
      <c r="BC13" s="318"/>
      <c r="BD13" s="318"/>
      <c r="BE13" s="318"/>
      <c r="BF13" s="318"/>
      <c r="BG13" s="318"/>
      <c r="BH13" s="318"/>
      <c r="BI13" s="318"/>
      <c r="BJ13" s="318"/>
      <c r="BK13" s="318"/>
      <c r="BL13" s="318"/>
      <c r="BM13" s="318"/>
      <c r="BN13" s="318"/>
      <c r="BO13" s="318"/>
      <c r="BP13" s="318"/>
      <c r="BQ13" s="318"/>
      <c r="BR13" s="318"/>
      <c r="BS13" s="318"/>
      <c r="BT13" s="318"/>
      <c r="BU13" s="318"/>
      <c r="BV13" s="318"/>
      <c r="BW13" s="318"/>
      <c r="BX13" s="318"/>
      <c r="BY13" s="318"/>
      <c r="BZ13" s="318"/>
      <c r="CA13" s="318"/>
      <c r="CB13" s="318"/>
      <c r="CC13" s="318"/>
      <c r="CD13" s="318"/>
      <c r="CE13" s="318"/>
      <c r="CF13" s="318"/>
      <c r="CG13" s="318"/>
      <c r="CH13" s="318"/>
      <c r="CI13" s="318"/>
      <c r="CJ13" s="318"/>
      <c r="CK13" s="318"/>
      <c r="CL13" s="318"/>
      <c r="CM13" s="318"/>
      <c r="CN13" s="318"/>
      <c r="CO13" s="318"/>
      <c r="CP13" s="318"/>
      <c r="CQ13" s="318"/>
      <c r="CR13" s="318"/>
      <c r="CS13" s="318"/>
      <c r="CT13" s="318"/>
      <c r="CU13" s="318"/>
      <c r="CV13" s="318"/>
      <c r="CW13" s="318"/>
      <c r="CX13" s="318"/>
      <c r="CY13" s="318"/>
      <c r="CZ13" s="318"/>
      <c r="DA13" s="318"/>
      <c r="DB13" s="318"/>
      <c r="DC13" s="318"/>
      <c r="DD13" s="318"/>
      <c r="DE13" s="318"/>
      <c r="DF13" s="318"/>
      <c r="DG13" s="318"/>
      <c r="DH13" s="318"/>
      <c r="DI13" s="318"/>
      <c r="DJ13" s="318"/>
      <c r="DK13" s="318"/>
      <c r="DL13" s="318"/>
      <c r="DM13" s="318"/>
      <c r="DN13" s="318"/>
      <c r="DO13" s="318"/>
      <c r="DP13" s="318"/>
      <c r="DQ13" s="318"/>
      <c r="DR13" s="318"/>
      <c r="DS13" s="318"/>
      <c r="DT13" s="318"/>
      <c r="DU13" s="318"/>
      <c r="DV13" s="318"/>
      <c r="DW13" s="318"/>
      <c r="DX13" s="318"/>
      <c r="DY13" s="318"/>
    </row>
    <row r="14" spans="1:129" s="242" customFormat="1" ht="30" customHeight="1" x14ac:dyDescent="0.35">
      <c r="A14" s="272">
        <v>3</v>
      </c>
      <c r="B14" s="297" t="s">
        <v>118</v>
      </c>
      <c r="C14" s="298"/>
      <c r="D14" s="299"/>
      <c r="E14" s="300"/>
      <c r="F14" s="301"/>
      <c r="G14" s="275">
        <f t="shared" si="0"/>
        <v>0</v>
      </c>
      <c r="H14" s="248" t="str">
        <f>IFERROR(VLOOKUP($C14&amp;$E14&amp;$G14,'DIP Settings'!$C:$O,8,0)," ")</f>
        <v xml:space="preserve"> </v>
      </c>
      <c r="I14" s="249" t="str">
        <f>IFERROR(VLOOKUP($C14&amp;$E14&amp;$G14,'DIP Settings'!$C:$O,9,0)," ")</f>
        <v xml:space="preserve"> </v>
      </c>
      <c r="J14" s="249" t="str">
        <f>IFERROR(VLOOKUP($C14&amp;$E14&amp;$G14,'DIP Settings'!$C:$O,10,0)," ")</f>
        <v xml:space="preserve"> </v>
      </c>
      <c r="K14" s="249" t="str">
        <f>IFERROR(VLOOKUP($C14&amp;$E14&amp;$G14,'DIP Settings'!$C:$O,11,0)," ")</f>
        <v xml:space="preserve"> </v>
      </c>
      <c r="L14" s="249" t="str">
        <f>IFERROR(VLOOKUP($C14&amp;$E14&amp;$G14,'DIP Settings'!$C:$O,12,0)," ")</f>
        <v xml:space="preserve"> </v>
      </c>
      <c r="M14" s="250" t="str">
        <f>IFERROR(VLOOKUP($C14&amp;$E14&amp;$G14,'DIP Settings'!$C:$O,13,0)," ")</f>
        <v xml:space="preserve"> </v>
      </c>
      <c r="N14" s="301"/>
      <c r="O14" s="275" t="str">
        <f t="shared" si="1"/>
        <v>OFF</v>
      </c>
      <c r="P14" s="248" t="str">
        <f>IFERROR(VLOOKUP($C14&amp;$E14&amp;$O14,'DIP Settings'!$R:$AA,7,0)," ")</f>
        <v xml:space="preserve"> </v>
      </c>
      <c r="Q14" s="249" t="str">
        <f>IFERROR(VLOOKUP($C14&amp;$E14&amp;$O14,'DIP Settings'!$R:$AA,8,0)," ")</f>
        <v xml:space="preserve"> </v>
      </c>
      <c r="R14" s="249" t="str">
        <f>IFERROR(VLOOKUP($C14&amp;$E14&amp;$O14,'DIP Settings'!$R:$AA,9,0)," ")</f>
        <v xml:space="preserve"> </v>
      </c>
      <c r="S14" s="250" t="str">
        <f>IFERROR(VLOOKUP($C14&amp;$E14&amp;$O14,'DIP Settings'!$R:$AA,10,0)," ")</f>
        <v xml:space="preserve"> </v>
      </c>
      <c r="T14" s="301"/>
      <c r="U14" s="275" t="str">
        <f t="shared" si="2"/>
        <v>OFF</v>
      </c>
      <c r="V14" s="248" t="str">
        <f>IFERROR(VLOOKUP($C14&amp;$E14&amp;$U14,'DIP Settings'!$AD:$AM,7,0)," ")</f>
        <v xml:space="preserve"> </v>
      </c>
      <c r="W14" s="249" t="str">
        <f>IFERROR(VLOOKUP($C14&amp;$E14&amp;$U14,'DIP Settings'!$AD:$AM,8,0)," ")</f>
        <v xml:space="preserve"> </v>
      </c>
      <c r="X14" s="249" t="str">
        <f>IFERROR(VLOOKUP($C14&amp;$E14&amp;$U14,'DIP Settings'!$AD:$AM,9,0)," ")</f>
        <v xml:space="preserve"> </v>
      </c>
      <c r="Y14" s="250" t="str">
        <f>IFERROR(VLOOKUP($C14&amp;$E14&amp;$U14,'DIP Settings'!$AD:$AM,10,0)," ")</f>
        <v xml:space="preserve"> </v>
      </c>
      <c r="Z14" s="301"/>
      <c r="AA14" s="275" t="str">
        <f t="shared" si="3"/>
        <v>OFF</v>
      </c>
      <c r="AB14" s="248" t="str">
        <f>IFERROR(VLOOKUP($C14&amp;$E14&amp;$AA14,'DIP Settings'!$AP:$AW,6,0)," ")</f>
        <v xml:space="preserve"> </v>
      </c>
      <c r="AC14" s="249" t="str">
        <f>IFERROR(VLOOKUP($C14&amp;$E14&amp;$AA14,'DIP Settings'!$AP:$AW,7,0)," ")</f>
        <v xml:space="preserve"> </v>
      </c>
      <c r="AD14" s="250" t="str">
        <f>IFERROR(VLOOKUP($C14&amp;$E14&amp;$AA14,'DIP Settings'!$AP:$AW,8,0)," ")</f>
        <v xml:space="preserve"> </v>
      </c>
      <c r="AF14" s="259" t="s">
        <v>39</v>
      </c>
      <c r="AG14" s="267" t="s">
        <v>124</v>
      </c>
      <c r="AZ14" s="242" t="str">
        <f>IFERROR(VLOOKUP(C14&amp;D14,data!AR:AS,2,0),"X")</f>
        <v>X</v>
      </c>
      <c r="BA14" s="265" t="str">
        <f>IFERROR(VLOOKUP($C14,data!$A:$G,2,0),"")</f>
        <v/>
      </c>
      <c r="BB14" s="265" t="str">
        <f>IFERROR(VLOOKUP($C14,data!$A:$G,3,0),"")</f>
        <v/>
      </c>
      <c r="BC14" s="265" t="str">
        <f>IFERROR(VLOOKUP($C14,data!$A:$G,4,0),"")</f>
        <v/>
      </c>
      <c r="BD14" s="265" t="str">
        <f>IFERROR(VLOOKUP($C14,data!$A:$G,5,0),"")</f>
        <v/>
      </c>
      <c r="BE14" s="265" t="str">
        <f>IFERROR(VLOOKUP($C14,data!$A:$G,6,0),"")</f>
        <v/>
      </c>
      <c r="BF14" s="265" t="str">
        <f>IFERROR(VLOOKUP($C14,data!$A:$G,7,0),"")</f>
        <v/>
      </c>
      <c r="BG14" s="265" t="str">
        <f>IFERROR(VLOOKUP(BG$8&amp;$C14&amp;$E14,data!$I$2:$AN$16,2,0)*$D14,"")</f>
        <v/>
      </c>
      <c r="BH14" s="265" t="str">
        <f>IFERROR(VLOOKUP(BH$8&amp;$C14&amp;$E14,data!$I$2:$AN$16,3,0)*$D14,"")</f>
        <v/>
      </c>
      <c r="BI14" s="265" t="str">
        <f>IFERROR(VLOOKUP(BI$8&amp;$C14&amp;$E14,data!$I$2:$AN$16,4,0)*$D14,"")</f>
        <v/>
      </c>
      <c r="BJ14" s="265" t="str">
        <f>IFERROR(VLOOKUP(BJ$8&amp;$C14&amp;$E14,data!$I$2:$AN$16,5,0)*$D14,"")</f>
        <v/>
      </c>
      <c r="BK14" s="265" t="str">
        <f>IFERROR(VLOOKUP(BK$8&amp;$C14&amp;$E14,data!$I$2:$AN$16,6,0)*$D14,"")</f>
        <v/>
      </c>
      <c r="BL14" s="265" t="str">
        <f>IFERROR(VLOOKUP(BL$8&amp;$C14&amp;$E14,data!$I$2:$AN$16,7,0)*$D14,"")</f>
        <v/>
      </c>
      <c r="BM14" s="265" t="str">
        <f>IFERROR(VLOOKUP(BM$8&amp;$C14&amp;$E14,data!$I$2:$AN$16,8,0)*$D14,"")</f>
        <v/>
      </c>
      <c r="BN14" s="265" t="str">
        <f>IFERROR(VLOOKUP(BN$8&amp;$C14&amp;$E14,data!$I$2:$AN$16,9,0)*$D14,"")</f>
        <v/>
      </c>
      <c r="BO14" s="265" t="str">
        <f>IFERROR(VLOOKUP(BO$8&amp;$C14&amp;$E14,data!$I$2:$AN$16,10,0)*$D14,"")</f>
        <v/>
      </c>
      <c r="BP14" s="265" t="str">
        <f>IFERROR(VLOOKUP(BP$8&amp;$C14&amp;$E14,data!$I$2:$AN$16,11,0)*$D14,"")</f>
        <v/>
      </c>
      <c r="BQ14" s="265" t="str">
        <f>IFERROR(VLOOKUP(BQ$8&amp;$C14&amp;$E14,data!$I$2:$AN$16,12,0)*$D14,"")</f>
        <v/>
      </c>
      <c r="BR14" s="265" t="str">
        <f>IFERROR(VLOOKUP(BR$8&amp;$C14&amp;$E14,data!$I$2:$AN$16,13,0)*$D14,"")</f>
        <v/>
      </c>
      <c r="BS14" s="265" t="str">
        <f>IFERROR(VLOOKUP(BS$8&amp;$C14&amp;$E14,data!$I$2:$AN$16,14,0)*$D14,"")</f>
        <v/>
      </c>
      <c r="BT14" s="265" t="str">
        <f>IFERROR(VLOOKUP(BT$8&amp;$C14&amp;$E14,data!$I$2:$AN$16,15,0)*$D14,"")</f>
        <v/>
      </c>
      <c r="BU14" s="265" t="str">
        <f>IFERROR(VLOOKUP(BU$8&amp;$C14&amp;$E14,data!$I$2:$AN$16,16,0)*$D14,"")</f>
        <v/>
      </c>
      <c r="BV14" s="265" t="str">
        <f>IFERROR(VLOOKUP(BV$8&amp;$C14&amp;$E14,data!$I$2:$AN$16,17,0)*$D14,"")</f>
        <v/>
      </c>
      <c r="BW14" s="265" t="str">
        <f>IFERROR(VLOOKUP(BW$8&amp;$C14&amp;$E14,data!$I$2:$AN$16,18,0)*$D14,"")</f>
        <v/>
      </c>
      <c r="BX14" s="265" t="str">
        <f>IFERROR(VLOOKUP(BX$8&amp;$C14&amp;$E14,data!$I$2:$AN$16,19,0)*$D14,"")</f>
        <v/>
      </c>
      <c r="BY14" s="265" t="str">
        <f>IFERROR(VLOOKUP(BY$8&amp;$C14&amp;$E14,data!$I$2:$AN$16,20,0)*$D14,"")</f>
        <v/>
      </c>
      <c r="BZ14" s="265" t="str">
        <f>IFERROR(VLOOKUP(BZ$8&amp;$C14&amp;$E14,data!$I$2:$AN$16,21,0)*$D14,"")</f>
        <v/>
      </c>
      <c r="CA14" s="265" t="str">
        <f>IFERROR(VLOOKUP(CA$8&amp;$C14&amp;$E14,data!$I$2:$AN$16,22,0)*$D14,"")</f>
        <v/>
      </c>
      <c r="CB14" s="265" t="str">
        <f>IFERROR(VLOOKUP(CB$8&amp;$C14&amp;$E14,data!$I$2:$AN$16,23,0)*$D14,"")</f>
        <v/>
      </c>
      <c r="CC14" s="265" t="str">
        <f>IFERROR(VLOOKUP(CC$8&amp;$C14&amp;$E14,data!$I$2:$AN$16,24,0)*$D14,"")</f>
        <v/>
      </c>
      <c r="CD14" s="265" t="str">
        <f>IFERROR(VLOOKUP(CD$8&amp;$C14&amp;$E14,data!$I$2:$AN$16,25,0)*$D14,"")</f>
        <v/>
      </c>
      <c r="CE14" s="265" t="str">
        <f>IFERROR(VLOOKUP(CE$8&amp;$C14&amp;$E14,data!$I$2:$AN$16,26,0)*$D14,"")</f>
        <v/>
      </c>
      <c r="CF14" s="265" t="str">
        <f>IFERROR(VLOOKUP(CF$8&amp;$C14&amp;$E14,data!$I$2:$AN$16,27,0)*$D14,"")</f>
        <v/>
      </c>
      <c r="CG14" s="265" t="str">
        <f>IFERROR(VLOOKUP(CG$8&amp;$C14&amp;$E14,data!$I$2:$AN$16,28,0)*$D14,"")</f>
        <v/>
      </c>
      <c r="CH14" s="265" t="str">
        <f>IFERROR(VLOOKUP(CH$8&amp;$C14&amp;$E14,data!$I$2:$AN$16,29,0)*$D14,"")</f>
        <v/>
      </c>
      <c r="CI14" s="265" t="str">
        <f>IFERROR(VLOOKUP(CI$8&amp;$C14&amp;$E14,data!$I$2:$AN$16,30,0)*$D14,"")</f>
        <v/>
      </c>
      <c r="CJ14" s="265" t="str">
        <f>IFERROR(VLOOKUP(CJ$8&amp;$C14&amp;$E14,data!$I$2:$AN$16,31,0)*$D14,"")</f>
        <v/>
      </c>
      <c r="CK14" s="265" t="str">
        <f>IFERROR(VLOOKUP(CK$8&amp;$C14&amp;$E14,data!$I$2:$AN$16,32,0)*$D14,"")</f>
        <v/>
      </c>
      <c r="CL14" s="265" t="str">
        <f>IFERROR(VLOOKUP(CL$8&amp;$C14&amp;$E14,data!$I$18:$Y$27,2,0)*$D14,"OFF")</f>
        <v>OFF</v>
      </c>
      <c r="CM14" s="265" t="str">
        <f>IFERROR(VLOOKUP(CM$8&amp;$C14&amp;$E14,data!$I$18:$Y$27,3,0)*$D14,"OFF")</f>
        <v>OFF</v>
      </c>
      <c r="CN14" s="265" t="str">
        <f>IFERROR(VLOOKUP(CN$8&amp;$C14&amp;$E14,data!$I$18:$Y$27,4,0)*$D14,"OFF")</f>
        <v>OFF</v>
      </c>
      <c r="CO14" s="265" t="str">
        <f>IFERROR(VLOOKUP(CO$8&amp;$C14&amp;$E14,data!$I$18:$Y$27,5,0)*$D14,"OFF")</f>
        <v>OFF</v>
      </c>
      <c r="CP14" s="265" t="str">
        <f>IFERROR(VLOOKUP(CP$8&amp;$C14&amp;$E14,data!$I$18:$Y$27,6,0)*$D14,"OFF")</f>
        <v>OFF</v>
      </c>
      <c r="CQ14" s="265" t="str">
        <f>IFERROR(VLOOKUP(CQ$8&amp;$C14&amp;$E14,data!$I$18:$Y$27,7,0)*$D14,"OFF")</f>
        <v>OFF</v>
      </c>
      <c r="CR14" s="265" t="str">
        <f>IFERROR(VLOOKUP(CR$8&amp;$C14&amp;$E14,data!$I$18:$Y$27,8,0)*$D14,"OFF")</f>
        <v>OFF</v>
      </c>
      <c r="CS14" s="265" t="str">
        <f>IFERROR(VLOOKUP(CS$8&amp;$C14&amp;$E14,data!$I$18:$Y$27,9,0)*$D14,"OFF")</f>
        <v>OFF</v>
      </c>
      <c r="CT14" s="265" t="str">
        <f>IFERROR(VLOOKUP(CT$8&amp;$C14&amp;$E14,data!$I$18:$Y$27,10,0)*$D14,"OFF")</f>
        <v>OFF</v>
      </c>
      <c r="CU14" s="265" t="str">
        <f>IFERROR(VLOOKUP(CU$8&amp;$C14&amp;$E14,data!$I$18:$Y$27,11,0)*$D14,"OFF")</f>
        <v>OFF</v>
      </c>
      <c r="CV14" s="265" t="str">
        <f>IFERROR(VLOOKUP(CV$8&amp;$C14&amp;$E14,data!$I$18:$Y$27,12,0)*$D14,"OFF")</f>
        <v>OFF</v>
      </c>
      <c r="CW14" s="265" t="str">
        <f>IFERROR(VLOOKUP(CW$8&amp;$C14&amp;$E14,data!$I$18:$Y$27,13,0)*$D14,"OFF")</f>
        <v>OFF</v>
      </c>
      <c r="CX14" s="265" t="str">
        <f>IFERROR(VLOOKUP(CX$8&amp;$C14&amp;$E14,data!$I$18:$Y$27,14,0)*$D14,"OFF")</f>
        <v>OFF</v>
      </c>
      <c r="CY14" s="265" t="str">
        <f>IFERROR(VLOOKUP(CY$8&amp;$C14&amp;$E14,data!$I$18:$Y$27,15,0)*$D14,"OFF")</f>
        <v>OFF</v>
      </c>
      <c r="CZ14" s="265" t="str">
        <f>IFERROR(VLOOKUP(CZ$8&amp;$C14&amp;$E14,data!$I$18:$Y$27,16,0)*$D14,"OFF")</f>
        <v>OFF</v>
      </c>
      <c r="DA14" s="265" t="str">
        <f>IFERROR(VLOOKUP(DA$8&amp;$C14&amp;$E14,data!$I$18:$Y$27,17,0)*$D14,"OFF")</f>
        <v>OFF</v>
      </c>
      <c r="DB14" s="265" t="str">
        <f>IFERROR(VLOOKUP(DB$8&amp;$C14&amp;$E14,data!$I$29:$Y$43,2,0)*$D14,"OFF")</f>
        <v>OFF</v>
      </c>
      <c r="DC14" s="265" t="str">
        <f>IFERROR(VLOOKUP(DC$8&amp;$C14&amp;$E14,data!$I$29:$Y$43,3,0)*$D14,"OFF")</f>
        <v>OFF</v>
      </c>
      <c r="DD14" s="265" t="str">
        <f>IFERROR(VLOOKUP(DD$8&amp;$C14&amp;$E14,data!$I$29:$Y$43,4,0)*$D14,"OFF")</f>
        <v>OFF</v>
      </c>
      <c r="DE14" s="265" t="str">
        <f>IFERROR(VLOOKUP(DE$8&amp;$C14&amp;$E14,data!$I$29:$Y$43,5,0)*$D14,"OFF")</f>
        <v>OFF</v>
      </c>
      <c r="DF14" s="265" t="str">
        <f>IFERROR(VLOOKUP(DF$8&amp;$C14&amp;$E14,data!$I$29:$Y$43,6,0)*$D14,"OFF")</f>
        <v>OFF</v>
      </c>
      <c r="DG14" s="265" t="str">
        <f>IFERROR(VLOOKUP(DG$8&amp;$C14&amp;$E14,data!$I$29:$Y$43,7,0)*$D14,"OFF")</f>
        <v>OFF</v>
      </c>
      <c r="DH14" s="265" t="str">
        <f>IFERROR(VLOOKUP(DH$8&amp;$C14&amp;$E14,data!$I$29:$Y$43,8,0)*$D14,"OFF")</f>
        <v>OFF</v>
      </c>
      <c r="DI14" s="265" t="str">
        <f>IFERROR(VLOOKUP(DI$8&amp;$C14&amp;$E14,data!$I$29:$Y$43,9,0)*$D14,"OFF")</f>
        <v>OFF</v>
      </c>
      <c r="DJ14" s="265" t="str">
        <f>IFERROR(VLOOKUP(DJ$8&amp;$C14&amp;$E14,data!$I$29:$Y$43,10,0)*$D14,"OFF")</f>
        <v>OFF</v>
      </c>
      <c r="DK14" s="265" t="str">
        <f>IFERROR(VLOOKUP(DK$8&amp;$C14&amp;$E14,data!$I$29:$Y$43,11,0)*$D14,"OFF")</f>
        <v>OFF</v>
      </c>
      <c r="DL14" s="265" t="str">
        <f>IFERROR(VLOOKUP(DL$8&amp;$C14&amp;$E14,data!$I$29:$Y$43,12,0)*$D14,"OFF")</f>
        <v>OFF</v>
      </c>
      <c r="DM14" s="265" t="str">
        <f>IFERROR(VLOOKUP(DM$8&amp;$C14&amp;$E14,data!$I$29:$Y$43,13,0)*$D14,"OFF")</f>
        <v>OFF</v>
      </c>
      <c r="DN14" s="265" t="str">
        <f>IFERROR(VLOOKUP(DN$8&amp;$C14&amp;$E14,data!$I$29:$Y$43,14,0)*$D14,"OFF")</f>
        <v>OFF</v>
      </c>
      <c r="DO14" s="265" t="str">
        <f>IFERROR(VLOOKUP(DO$8&amp;$C14&amp;$E14,data!$I$29:$Y$43,15,0)*$D14,"OFF")</f>
        <v>OFF</v>
      </c>
      <c r="DP14" s="265" t="str">
        <f>IFERROR(VLOOKUP(DP$8&amp;$C14&amp;$E14,data!$I$29:$Y$43,16,0)*$D14,"OFF")</f>
        <v>OFF</v>
      </c>
      <c r="DQ14" s="265" t="str">
        <f>IFERROR(VLOOKUP(DQ$8&amp;$C14&amp;$E14,data!$I$29:$Y$43,17,0)*$D14,"OFF")</f>
        <v>OFF</v>
      </c>
      <c r="DR14" s="265" t="str">
        <f>IFERROR(VLOOKUP(DR$8&amp;$C14&amp;$E14,data!$I$45:$Q$49,2,0)*$D14,"OFF")</f>
        <v>OFF</v>
      </c>
      <c r="DS14" s="265" t="str">
        <f>IFERROR(VLOOKUP(DS$8&amp;$C14&amp;$E14,data!$I$45:$Q$49,3,0)*$D14,"OFF")</f>
        <v>OFF</v>
      </c>
      <c r="DT14" s="265" t="str">
        <f>IFERROR(VLOOKUP(DT$8&amp;$C14&amp;$E14,data!$I$45:$Q$49,4,0)*$D14,"OFF")</f>
        <v>OFF</v>
      </c>
      <c r="DU14" s="265" t="str">
        <f>IFERROR(VLOOKUP(DU$8&amp;$C14&amp;$E14,data!$I$45:$Q$49,5,0)*$D14,"OFF")</f>
        <v>OFF</v>
      </c>
      <c r="DV14" s="265" t="str">
        <f>IFERROR(VLOOKUP(DV$8&amp;$C14&amp;$E14,data!$I$45:$Q$49,6,0)*$D14,"OFF")</f>
        <v>OFF</v>
      </c>
      <c r="DW14" s="265" t="str">
        <f>IFERROR(VLOOKUP(DW$8&amp;$C14&amp;$E14,data!$I$45:$Q$49,7,0)*$D14,"OFF")</f>
        <v>OFF</v>
      </c>
      <c r="DX14" s="265" t="str">
        <f>IFERROR(VLOOKUP(DX$8&amp;$C14&amp;$E14,data!$I$45:$Q$49,8,0)*$D14,"OFF")</f>
        <v>OFF</v>
      </c>
      <c r="DY14" s="265" t="str">
        <f>IFERROR(VLOOKUP(DY$8&amp;$C14&amp;$E14,data!$I$45:$Q$49,9,0)*$D14,"OFF")</f>
        <v>OFF</v>
      </c>
    </row>
    <row r="15" spans="1:129" s="316" customFormat="1" ht="6" customHeight="1" x14ac:dyDescent="0.35">
      <c r="A15" s="307"/>
      <c r="B15" s="308"/>
      <c r="C15" s="307"/>
      <c r="D15" s="309"/>
      <c r="E15" s="310"/>
      <c r="F15" s="311"/>
      <c r="G15" s="312"/>
      <c r="H15" s="313"/>
      <c r="I15" s="314"/>
      <c r="J15" s="314"/>
      <c r="K15" s="314"/>
      <c r="L15" s="314"/>
      <c r="M15" s="315"/>
      <c r="N15" s="311"/>
      <c r="O15" s="312"/>
      <c r="P15" s="313"/>
      <c r="Q15" s="314"/>
      <c r="R15" s="314"/>
      <c r="S15" s="315"/>
      <c r="T15" s="311"/>
      <c r="U15" s="312"/>
      <c r="V15" s="313"/>
      <c r="W15" s="314"/>
      <c r="X15" s="314"/>
      <c r="Y15" s="315"/>
      <c r="Z15" s="311"/>
      <c r="AA15" s="312"/>
      <c r="AB15" s="313"/>
      <c r="AC15" s="314"/>
      <c r="AD15" s="315"/>
      <c r="AG15" s="317"/>
      <c r="BA15" s="318"/>
      <c r="BB15" s="318"/>
      <c r="BC15" s="318"/>
      <c r="BD15" s="318"/>
      <c r="BE15" s="318"/>
      <c r="BF15" s="318"/>
      <c r="BG15" s="318"/>
      <c r="BH15" s="318"/>
      <c r="BI15" s="318"/>
      <c r="BJ15" s="318"/>
      <c r="BK15" s="318"/>
      <c r="BL15" s="318"/>
      <c r="BM15" s="318"/>
      <c r="BN15" s="318"/>
      <c r="BO15" s="318"/>
      <c r="BP15" s="318"/>
      <c r="BQ15" s="318"/>
      <c r="BR15" s="318"/>
      <c r="BS15" s="318"/>
      <c r="BT15" s="318"/>
      <c r="BU15" s="318"/>
      <c r="BV15" s="318"/>
      <c r="BW15" s="318"/>
      <c r="BX15" s="318"/>
      <c r="BY15" s="318"/>
      <c r="BZ15" s="318"/>
      <c r="CA15" s="318"/>
      <c r="CB15" s="318"/>
      <c r="CC15" s="318"/>
      <c r="CD15" s="318"/>
      <c r="CE15" s="318"/>
      <c r="CF15" s="318"/>
      <c r="CG15" s="318"/>
      <c r="CH15" s="318"/>
      <c r="CI15" s="318"/>
      <c r="CJ15" s="318"/>
      <c r="CK15" s="318"/>
      <c r="CL15" s="318"/>
      <c r="CM15" s="318"/>
      <c r="CN15" s="318"/>
      <c r="CO15" s="318"/>
      <c r="CP15" s="318"/>
      <c r="CQ15" s="318"/>
      <c r="CR15" s="318"/>
      <c r="CS15" s="318"/>
      <c r="CT15" s="318"/>
      <c r="CU15" s="318"/>
      <c r="CV15" s="318"/>
      <c r="CW15" s="318"/>
      <c r="CX15" s="318"/>
      <c r="CY15" s="318"/>
      <c r="CZ15" s="318"/>
      <c r="DA15" s="318"/>
      <c r="DB15" s="318"/>
      <c r="DC15" s="318"/>
      <c r="DD15" s="318"/>
      <c r="DE15" s="318"/>
      <c r="DF15" s="318"/>
      <c r="DG15" s="318"/>
      <c r="DH15" s="318"/>
      <c r="DI15" s="318"/>
      <c r="DJ15" s="318"/>
      <c r="DK15" s="318"/>
      <c r="DL15" s="318"/>
      <c r="DM15" s="318"/>
      <c r="DN15" s="318"/>
      <c r="DO15" s="318"/>
      <c r="DP15" s="318"/>
      <c r="DQ15" s="318"/>
      <c r="DR15" s="318"/>
      <c r="DS15" s="318"/>
      <c r="DT15" s="318"/>
      <c r="DU15" s="318"/>
      <c r="DV15" s="318"/>
      <c r="DW15" s="318"/>
      <c r="DX15" s="318"/>
      <c r="DY15" s="318"/>
    </row>
    <row r="16" spans="1:129" s="242" customFormat="1" ht="30" customHeight="1" x14ac:dyDescent="0.35">
      <c r="A16" s="272">
        <v>4</v>
      </c>
      <c r="B16" s="297" t="s">
        <v>119</v>
      </c>
      <c r="C16" s="298"/>
      <c r="D16" s="299"/>
      <c r="E16" s="300"/>
      <c r="F16" s="301"/>
      <c r="G16" s="275">
        <f t="shared" si="0"/>
        <v>0</v>
      </c>
      <c r="H16" s="248" t="str">
        <f>IFERROR(VLOOKUP($C16&amp;$E16&amp;$G16,'DIP Settings'!$C:$O,8,0)," ")</f>
        <v xml:space="preserve"> </v>
      </c>
      <c r="I16" s="249" t="str">
        <f>IFERROR(VLOOKUP($C16&amp;$E16&amp;$G16,'DIP Settings'!$C:$O,9,0)," ")</f>
        <v xml:space="preserve"> </v>
      </c>
      <c r="J16" s="249" t="str">
        <f>IFERROR(VLOOKUP($C16&amp;$E16&amp;$G16,'DIP Settings'!$C:$O,10,0)," ")</f>
        <v xml:space="preserve"> </v>
      </c>
      <c r="K16" s="249" t="str">
        <f>IFERROR(VLOOKUP($C16&amp;$E16&amp;$G16,'DIP Settings'!$C:$O,11,0)," ")</f>
        <v xml:space="preserve"> </v>
      </c>
      <c r="L16" s="249" t="str">
        <f>IFERROR(VLOOKUP($C16&amp;$E16&amp;$G16,'DIP Settings'!$C:$O,12,0)," ")</f>
        <v xml:space="preserve"> </v>
      </c>
      <c r="M16" s="250" t="str">
        <f>IFERROR(VLOOKUP($C16&amp;$E16&amp;$G16,'DIP Settings'!$C:$O,13,0)," ")</f>
        <v xml:space="preserve"> </v>
      </c>
      <c r="N16" s="301"/>
      <c r="O16" s="275" t="str">
        <f t="shared" si="1"/>
        <v>OFF</v>
      </c>
      <c r="P16" s="248" t="str">
        <f>IFERROR(VLOOKUP($C16&amp;$E16&amp;$O16,'DIP Settings'!$R:$AA,7,0)," ")</f>
        <v xml:space="preserve"> </v>
      </c>
      <c r="Q16" s="249" t="str">
        <f>IFERROR(VLOOKUP($C16&amp;$E16&amp;$O16,'DIP Settings'!$R:$AA,8,0)," ")</f>
        <v xml:space="preserve"> </v>
      </c>
      <c r="R16" s="249" t="str">
        <f>IFERROR(VLOOKUP($C16&amp;$E16&amp;$O16,'DIP Settings'!$R:$AA,9,0)," ")</f>
        <v xml:space="preserve"> </v>
      </c>
      <c r="S16" s="250" t="str">
        <f>IFERROR(VLOOKUP($C16&amp;$E16&amp;$O16,'DIP Settings'!$R:$AA,10,0)," ")</f>
        <v xml:space="preserve"> </v>
      </c>
      <c r="T16" s="301"/>
      <c r="U16" s="275" t="str">
        <f t="shared" si="2"/>
        <v>OFF</v>
      </c>
      <c r="V16" s="248" t="str">
        <f>IFERROR(VLOOKUP($C16&amp;$E16&amp;$U16,'DIP Settings'!$AD:$AM,7,0)," ")</f>
        <v xml:space="preserve"> </v>
      </c>
      <c r="W16" s="249" t="str">
        <f>IFERROR(VLOOKUP($C16&amp;$E16&amp;$U16,'DIP Settings'!$AD:$AM,8,0)," ")</f>
        <v xml:space="preserve"> </v>
      </c>
      <c r="X16" s="249" t="str">
        <f>IFERROR(VLOOKUP($C16&amp;$E16&amp;$U16,'DIP Settings'!$AD:$AM,9,0)," ")</f>
        <v xml:space="preserve"> </v>
      </c>
      <c r="Y16" s="250" t="str">
        <f>IFERROR(VLOOKUP($C16&amp;$E16&amp;$U16,'DIP Settings'!$AD:$AM,10,0)," ")</f>
        <v xml:space="preserve"> </v>
      </c>
      <c r="Z16" s="301"/>
      <c r="AA16" s="275" t="str">
        <f t="shared" si="3"/>
        <v>OFF</v>
      </c>
      <c r="AB16" s="248" t="str">
        <f>IFERROR(VLOOKUP($C16&amp;$E16&amp;$AA16,'DIP Settings'!$AP:$AW,6,0)," ")</f>
        <v xml:space="preserve"> </v>
      </c>
      <c r="AC16" s="249" t="str">
        <f>IFERROR(VLOOKUP($C16&amp;$E16&amp;$AA16,'DIP Settings'!$AP:$AW,7,0)," ")</f>
        <v xml:space="preserve"> </v>
      </c>
      <c r="AD16" s="250" t="str">
        <f>IFERROR(VLOOKUP($C16&amp;$E16&amp;$AA16,'DIP Settings'!$AP:$AW,8,0)," ")</f>
        <v xml:space="preserve"> </v>
      </c>
      <c r="AF16" s="270" t="s">
        <v>128</v>
      </c>
      <c r="AG16" s="267" t="s">
        <v>131</v>
      </c>
      <c r="AZ16" s="242" t="str">
        <f>IFERROR(VLOOKUP(C16&amp;D16,data!AR:AS,2,0),"X")</f>
        <v>X</v>
      </c>
      <c r="BA16" s="265" t="str">
        <f>IFERROR(VLOOKUP($C16,data!$A:$G,2,0),"")</f>
        <v/>
      </c>
      <c r="BB16" s="265" t="str">
        <f>IFERROR(VLOOKUP($C16,data!$A:$G,3,0),"")</f>
        <v/>
      </c>
      <c r="BC16" s="265" t="str">
        <f>IFERROR(VLOOKUP($C16,data!$A:$G,4,0),"")</f>
        <v/>
      </c>
      <c r="BD16" s="265" t="str">
        <f>IFERROR(VLOOKUP($C16,data!$A:$G,5,0),"")</f>
        <v/>
      </c>
      <c r="BE16" s="265" t="str">
        <f>IFERROR(VLOOKUP($C16,data!$A:$G,6,0),"")</f>
        <v/>
      </c>
      <c r="BF16" s="265" t="str">
        <f>IFERROR(VLOOKUP($C16,data!$A:$G,7,0),"")</f>
        <v/>
      </c>
      <c r="BG16" s="265" t="str">
        <f>IFERROR(VLOOKUP(BG$8&amp;$C16&amp;$E16,data!$I$2:$AN$16,2,0)*$D16,"")</f>
        <v/>
      </c>
      <c r="BH16" s="265" t="str">
        <f>IFERROR(VLOOKUP(BH$8&amp;$C16&amp;$E16,data!$I$2:$AN$16,3,0)*$D16,"")</f>
        <v/>
      </c>
      <c r="BI16" s="265" t="str">
        <f>IFERROR(VLOOKUP(BI$8&amp;$C16&amp;$E16,data!$I$2:$AN$16,4,0)*$D16,"")</f>
        <v/>
      </c>
      <c r="BJ16" s="265" t="str">
        <f>IFERROR(VLOOKUP(BJ$8&amp;$C16&amp;$E16,data!$I$2:$AN$16,5,0)*$D16,"")</f>
        <v/>
      </c>
      <c r="BK16" s="265" t="str">
        <f>IFERROR(VLOOKUP(BK$8&amp;$C16&amp;$E16,data!$I$2:$AN$16,6,0)*$D16,"")</f>
        <v/>
      </c>
      <c r="BL16" s="265" t="str">
        <f>IFERROR(VLOOKUP(BL$8&amp;$C16&amp;$E16,data!$I$2:$AN$16,7,0)*$D16,"")</f>
        <v/>
      </c>
      <c r="BM16" s="265" t="str">
        <f>IFERROR(VLOOKUP(BM$8&amp;$C16&amp;$E16,data!$I$2:$AN$16,8,0)*$D16,"")</f>
        <v/>
      </c>
      <c r="BN16" s="265" t="str">
        <f>IFERROR(VLOOKUP(BN$8&amp;$C16&amp;$E16,data!$I$2:$AN$16,9,0)*$D16,"")</f>
        <v/>
      </c>
      <c r="BO16" s="265" t="str">
        <f>IFERROR(VLOOKUP(BO$8&amp;$C16&amp;$E16,data!$I$2:$AN$16,10,0)*$D16,"")</f>
        <v/>
      </c>
      <c r="BP16" s="265" t="str">
        <f>IFERROR(VLOOKUP(BP$8&amp;$C16&amp;$E16,data!$I$2:$AN$16,11,0)*$D16,"")</f>
        <v/>
      </c>
      <c r="BQ16" s="265" t="str">
        <f>IFERROR(VLOOKUP(BQ$8&amp;$C16&amp;$E16,data!$I$2:$AN$16,12,0)*$D16,"")</f>
        <v/>
      </c>
      <c r="BR16" s="265" t="str">
        <f>IFERROR(VLOOKUP(BR$8&amp;$C16&amp;$E16,data!$I$2:$AN$16,13,0)*$D16,"")</f>
        <v/>
      </c>
      <c r="BS16" s="265" t="str">
        <f>IFERROR(VLOOKUP(BS$8&amp;$C16&amp;$E16,data!$I$2:$AN$16,14,0)*$D16,"")</f>
        <v/>
      </c>
      <c r="BT16" s="265" t="str">
        <f>IFERROR(VLOOKUP(BT$8&amp;$C16&amp;$E16,data!$I$2:$AN$16,15,0)*$D16,"")</f>
        <v/>
      </c>
      <c r="BU16" s="265" t="str">
        <f>IFERROR(VLOOKUP(BU$8&amp;$C16&amp;$E16,data!$I$2:$AN$16,16,0)*$D16,"")</f>
        <v/>
      </c>
      <c r="BV16" s="265" t="str">
        <f>IFERROR(VLOOKUP(BV$8&amp;$C16&amp;$E16,data!$I$2:$AN$16,17,0)*$D16,"")</f>
        <v/>
      </c>
      <c r="BW16" s="265" t="str">
        <f>IFERROR(VLOOKUP(BW$8&amp;$C16&amp;$E16,data!$I$2:$AN$16,18,0)*$D16,"")</f>
        <v/>
      </c>
      <c r="BX16" s="265" t="str">
        <f>IFERROR(VLOOKUP(BX$8&amp;$C16&amp;$E16,data!$I$2:$AN$16,19,0)*$D16,"")</f>
        <v/>
      </c>
      <c r="BY16" s="265" t="str">
        <f>IFERROR(VLOOKUP(BY$8&amp;$C16&amp;$E16,data!$I$2:$AN$16,20,0)*$D16,"")</f>
        <v/>
      </c>
      <c r="BZ16" s="265" t="str">
        <f>IFERROR(VLOOKUP(BZ$8&amp;$C16&amp;$E16,data!$I$2:$AN$16,21,0)*$D16,"")</f>
        <v/>
      </c>
      <c r="CA16" s="265" t="str">
        <f>IFERROR(VLOOKUP(CA$8&amp;$C16&amp;$E16,data!$I$2:$AN$16,22,0)*$D16,"")</f>
        <v/>
      </c>
      <c r="CB16" s="265" t="str">
        <f>IFERROR(VLOOKUP(CB$8&amp;$C16&amp;$E16,data!$I$2:$AN$16,23,0)*$D16,"")</f>
        <v/>
      </c>
      <c r="CC16" s="265" t="str">
        <f>IFERROR(VLOOKUP(CC$8&amp;$C16&amp;$E16,data!$I$2:$AN$16,24,0)*$D16,"")</f>
        <v/>
      </c>
      <c r="CD16" s="265" t="str">
        <f>IFERROR(VLOOKUP(CD$8&amp;$C16&amp;$E16,data!$I$2:$AN$16,25,0)*$D16,"")</f>
        <v/>
      </c>
      <c r="CE16" s="265" t="str">
        <f>IFERROR(VLOOKUP(CE$8&amp;$C16&amp;$E16,data!$I$2:$AN$16,26,0)*$D16,"")</f>
        <v/>
      </c>
      <c r="CF16" s="265" t="str">
        <f>IFERROR(VLOOKUP(CF$8&amp;$C16&amp;$E16,data!$I$2:$AN$16,27,0)*$D16,"")</f>
        <v/>
      </c>
      <c r="CG16" s="265" t="str">
        <f>IFERROR(VLOOKUP(CG$8&amp;$C16&amp;$E16,data!$I$2:$AN$16,28,0)*$D16,"")</f>
        <v/>
      </c>
      <c r="CH16" s="265" t="str">
        <f>IFERROR(VLOOKUP(CH$8&amp;$C16&amp;$E16,data!$I$2:$AN$16,29,0)*$D16,"")</f>
        <v/>
      </c>
      <c r="CI16" s="265" t="str">
        <f>IFERROR(VLOOKUP(CI$8&amp;$C16&amp;$E16,data!$I$2:$AN$16,30,0)*$D16,"")</f>
        <v/>
      </c>
      <c r="CJ16" s="265" t="str">
        <f>IFERROR(VLOOKUP(CJ$8&amp;$C16&amp;$E16,data!$I$2:$AN$16,31,0)*$D16,"")</f>
        <v/>
      </c>
      <c r="CK16" s="265" t="str">
        <f>IFERROR(VLOOKUP(CK$8&amp;$C16&amp;$E16,data!$I$2:$AN$16,32,0)*$D16,"")</f>
        <v/>
      </c>
      <c r="CL16" s="265" t="str">
        <f>IFERROR(VLOOKUP(CL$8&amp;$C16&amp;$E16,data!$I$18:$Y$27,2,0)*$D16,"OFF")</f>
        <v>OFF</v>
      </c>
      <c r="CM16" s="265" t="str">
        <f>IFERROR(VLOOKUP(CM$8&amp;$C16&amp;$E16,data!$I$18:$Y$27,3,0)*$D16,"OFF")</f>
        <v>OFF</v>
      </c>
      <c r="CN16" s="265" t="str">
        <f>IFERROR(VLOOKUP(CN$8&amp;$C16&amp;$E16,data!$I$18:$Y$27,4,0)*$D16,"OFF")</f>
        <v>OFF</v>
      </c>
      <c r="CO16" s="265" t="str">
        <f>IFERROR(VLOOKUP(CO$8&amp;$C16&amp;$E16,data!$I$18:$Y$27,5,0)*$D16,"OFF")</f>
        <v>OFF</v>
      </c>
      <c r="CP16" s="265" t="str">
        <f>IFERROR(VLOOKUP(CP$8&amp;$C16&amp;$E16,data!$I$18:$Y$27,6,0)*$D16,"OFF")</f>
        <v>OFF</v>
      </c>
      <c r="CQ16" s="265" t="str">
        <f>IFERROR(VLOOKUP(CQ$8&amp;$C16&amp;$E16,data!$I$18:$Y$27,7,0)*$D16,"OFF")</f>
        <v>OFF</v>
      </c>
      <c r="CR16" s="265" t="str">
        <f>IFERROR(VLOOKUP(CR$8&amp;$C16&amp;$E16,data!$I$18:$Y$27,8,0)*$D16,"OFF")</f>
        <v>OFF</v>
      </c>
      <c r="CS16" s="265" t="str">
        <f>IFERROR(VLOOKUP(CS$8&amp;$C16&amp;$E16,data!$I$18:$Y$27,9,0)*$D16,"OFF")</f>
        <v>OFF</v>
      </c>
      <c r="CT16" s="265" t="str">
        <f>IFERROR(VLOOKUP(CT$8&amp;$C16&amp;$E16,data!$I$18:$Y$27,10,0)*$D16,"OFF")</f>
        <v>OFF</v>
      </c>
      <c r="CU16" s="265" t="str">
        <f>IFERROR(VLOOKUP(CU$8&amp;$C16&amp;$E16,data!$I$18:$Y$27,11,0)*$D16,"OFF")</f>
        <v>OFF</v>
      </c>
      <c r="CV16" s="265" t="str">
        <f>IFERROR(VLOOKUP(CV$8&amp;$C16&amp;$E16,data!$I$18:$Y$27,12,0)*$D16,"OFF")</f>
        <v>OFF</v>
      </c>
      <c r="CW16" s="265" t="str">
        <f>IFERROR(VLOOKUP(CW$8&amp;$C16&amp;$E16,data!$I$18:$Y$27,13,0)*$D16,"OFF")</f>
        <v>OFF</v>
      </c>
      <c r="CX16" s="265" t="str">
        <f>IFERROR(VLOOKUP(CX$8&amp;$C16&amp;$E16,data!$I$18:$Y$27,14,0)*$D16,"OFF")</f>
        <v>OFF</v>
      </c>
      <c r="CY16" s="265" t="str">
        <f>IFERROR(VLOOKUP(CY$8&amp;$C16&amp;$E16,data!$I$18:$Y$27,15,0)*$D16,"OFF")</f>
        <v>OFF</v>
      </c>
      <c r="CZ16" s="265" t="str">
        <f>IFERROR(VLOOKUP(CZ$8&amp;$C16&amp;$E16,data!$I$18:$Y$27,16,0)*$D16,"OFF")</f>
        <v>OFF</v>
      </c>
      <c r="DA16" s="265" t="str">
        <f>IFERROR(VLOOKUP(DA$8&amp;$C16&amp;$E16,data!$I$18:$Y$27,17,0)*$D16,"OFF")</f>
        <v>OFF</v>
      </c>
      <c r="DB16" s="265" t="str">
        <f>IFERROR(VLOOKUP(DB$8&amp;$C16&amp;$E16,data!$I$29:$Y$43,2,0)*$D16,"OFF")</f>
        <v>OFF</v>
      </c>
      <c r="DC16" s="265" t="str">
        <f>IFERROR(VLOOKUP(DC$8&amp;$C16&amp;$E16,data!$I$29:$Y$43,3,0)*$D16,"OFF")</f>
        <v>OFF</v>
      </c>
      <c r="DD16" s="265" t="str">
        <f>IFERROR(VLOOKUP(DD$8&amp;$C16&amp;$E16,data!$I$29:$Y$43,4,0)*$D16,"OFF")</f>
        <v>OFF</v>
      </c>
      <c r="DE16" s="265" t="str">
        <f>IFERROR(VLOOKUP(DE$8&amp;$C16&amp;$E16,data!$I$29:$Y$43,5,0)*$D16,"OFF")</f>
        <v>OFF</v>
      </c>
      <c r="DF16" s="265" t="str">
        <f>IFERROR(VLOOKUP(DF$8&amp;$C16&amp;$E16,data!$I$29:$Y$43,6,0)*$D16,"OFF")</f>
        <v>OFF</v>
      </c>
      <c r="DG16" s="265" t="str">
        <f>IFERROR(VLOOKUP(DG$8&amp;$C16&amp;$E16,data!$I$29:$Y$43,7,0)*$D16,"OFF")</f>
        <v>OFF</v>
      </c>
      <c r="DH16" s="265" t="str">
        <f>IFERROR(VLOOKUP(DH$8&amp;$C16&amp;$E16,data!$I$29:$Y$43,8,0)*$D16,"OFF")</f>
        <v>OFF</v>
      </c>
      <c r="DI16" s="265" t="str">
        <f>IFERROR(VLOOKUP(DI$8&amp;$C16&amp;$E16,data!$I$29:$Y$43,9,0)*$D16,"OFF")</f>
        <v>OFF</v>
      </c>
      <c r="DJ16" s="265" t="str">
        <f>IFERROR(VLOOKUP(DJ$8&amp;$C16&amp;$E16,data!$I$29:$Y$43,10,0)*$D16,"OFF")</f>
        <v>OFF</v>
      </c>
      <c r="DK16" s="265" t="str">
        <f>IFERROR(VLOOKUP(DK$8&amp;$C16&amp;$E16,data!$I$29:$Y$43,11,0)*$D16,"OFF")</f>
        <v>OFF</v>
      </c>
      <c r="DL16" s="265" t="str">
        <f>IFERROR(VLOOKUP(DL$8&amp;$C16&amp;$E16,data!$I$29:$Y$43,12,0)*$D16,"OFF")</f>
        <v>OFF</v>
      </c>
      <c r="DM16" s="265" t="str">
        <f>IFERROR(VLOOKUP(DM$8&amp;$C16&amp;$E16,data!$I$29:$Y$43,13,0)*$D16,"OFF")</f>
        <v>OFF</v>
      </c>
      <c r="DN16" s="265" t="str">
        <f>IFERROR(VLOOKUP(DN$8&amp;$C16&amp;$E16,data!$I$29:$Y$43,14,0)*$D16,"OFF")</f>
        <v>OFF</v>
      </c>
      <c r="DO16" s="265" t="str">
        <f>IFERROR(VLOOKUP(DO$8&amp;$C16&amp;$E16,data!$I$29:$Y$43,15,0)*$D16,"OFF")</f>
        <v>OFF</v>
      </c>
      <c r="DP16" s="265" t="str">
        <f>IFERROR(VLOOKUP(DP$8&amp;$C16&amp;$E16,data!$I$29:$Y$43,16,0)*$D16,"OFF")</f>
        <v>OFF</v>
      </c>
      <c r="DQ16" s="265" t="str">
        <f>IFERROR(VLOOKUP(DQ$8&amp;$C16&amp;$E16,data!$I$29:$Y$43,17,0)*$D16,"OFF")</f>
        <v>OFF</v>
      </c>
      <c r="DR16" s="265" t="str">
        <f>IFERROR(VLOOKUP(DR$8&amp;$C16&amp;$E16,data!$I$45:$Q$49,2,0)*$D16,"OFF")</f>
        <v>OFF</v>
      </c>
      <c r="DS16" s="265" t="str">
        <f>IFERROR(VLOOKUP(DS$8&amp;$C16&amp;$E16,data!$I$45:$Q$49,3,0)*$D16,"OFF")</f>
        <v>OFF</v>
      </c>
      <c r="DT16" s="265" t="str">
        <f>IFERROR(VLOOKUP(DT$8&amp;$C16&amp;$E16,data!$I$45:$Q$49,4,0)*$D16,"OFF")</f>
        <v>OFF</v>
      </c>
      <c r="DU16" s="265" t="str">
        <f>IFERROR(VLOOKUP(DU$8&amp;$C16&amp;$E16,data!$I$45:$Q$49,5,0)*$D16,"OFF")</f>
        <v>OFF</v>
      </c>
      <c r="DV16" s="265" t="str">
        <f>IFERROR(VLOOKUP(DV$8&amp;$C16&amp;$E16,data!$I$45:$Q$49,6,0)*$D16,"OFF")</f>
        <v>OFF</v>
      </c>
      <c r="DW16" s="265" t="str">
        <f>IFERROR(VLOOKUP(DW$8&amp;$C16&amp;$E16,data!$I$45:$Q$49,7,0)*$D16,"OFF")</f>
        <v>OFF</v>
      </c>
      <c r="DX16" s="265" t="str">
        <f>IFERROR(VLOOKUP(DX$8&amp;$C16&amp;$E16,data!$I$45:$Q$49,8,0)*$D16,"OFF")</f>
        <v>OFF</v>
      </c>
      <c r="DY16" s="265" t="str">
        <f>IFERROR(VLOOKUP(DY$8&amp;$C16&amp;$E16,data!$I$45:$Q$49,9,0)*$D16,"OFF")</f>
        <v>OFF</v>
      </c>
    </row>
    <row r="17" spans="1:129" s="316" customFormat="1" ht="6" customHeight="1" x14ac:dyDescent="0.35">
      <c r="A17" s="307"/>
      <c r="B17" s="308"/>
      <c r="C17" s="307"/>
      <c r="D17" s="309"/>
      <c r="E17" s="310"/>
      <c r="F17" s="311"/>
      <c r="G17" s="312"/>
      <c r="H17" s="313"/>
      <c r="I17" s="314"/>
      <c r="J17" s="314"/>
      <c r="K17" s="314"/>
      <c r="L17" s="314"/>
      <c r="M17" s="315"/>
      <c r="N17" s="311"/>
      <c r="O17" s="312"/>
      <c r="P17" s="313"/>
      <c r="Q17" s="314"/>
      <c r="R17" s="314"/>
      <c r="S17" s="315"/>
      <c r="T17" s="311"/>
      <c r="U17" s="312"/>
      <c r="V17" s="313"/>
      <c r="W17" s="314"/>
      <c r="X17" s="314"/>
      <c r="Y17" s="315"/>
      <c r="Z17" s="311"/>
      <c r="AA17" s="312"/>
      <c r="AB17" s="313"/>
      <c r="AC17" s="314"/>
      <c r="AD17" s="315"/>
      <c r="AG17" s="317"/>
      <c r="BA17" s="318"/>
      <c r="BB17" s="318"/>
      <c r="BC17" s="318"/>
      <c r="BD17" s="318"/>
      <c r="BE17" s="318"/>
      <c r="BF17" s="318"/>
      <c r="BG17" s="318"/>
      <c r="BH17" s="318"/>
      <c r="BI17" s="318"/>
      <c r="BJ17" s="318"/>
      <c r="BK17" s="318"/>
      <c r="BL17" s="318"/>
      <c r="BM17" s="318"/>
      <c r="BN17" s="318"/>
      <c r="BO17" s="318"/>
      <c r="BP17" s="318"/>
      <c r="BQ17" s="318"/>
      <c r="BR17" s="318"/>
      <c r="BS17" s="318"/>
      <c r="BT17" s="318"/>
      <c r="BU17" s="318"/>
      <c r="BV17" s="318"/>
      <c r="BW17" s="318"/>
      <c r="BX17" s="318"/>
      <c r="BY17" s="318"/>
      <c r="BZ17" s="318"/>
      <c r="CA17" s="318"/>
      <c r="CB17" s="318"/>
      <c r="CC17" s="318"/>
      <c r="CD17" s="318"/>
      <c r="CE17" s="318"/>
      <c r="CF17" s="318"/>
      <c r="CG17" s="318"/>
      <c r="CH17" s="318"/>
      <c r="CI17" s="318"/>
      <c r="CJ17" s="318"/>
      <c r="CK17" s="318"/>
      <c r="CL17" s="318"/>
      <c r="CM17" s="318"/>
      <c r="CN17" s="318"/>
      <c r="CO17" s="318"/>
      <c r="CP17" s="318"/>
      <c r="CQ17" s="318"/>
      <c r="CR17" s="318"/>
      <c r="CS17" s="318"/>
      <c r="CT17" s="318"/>
      <c r="CU17" s="318"/>
      <c r="CV17" s="318"/>
      <c r="CW17" s="318"/>
      <c r="CX17" s="318"/>
      <c r="CY17" s="318"/>
      <c r="CZ17" s="318"/>
      <c r="DA17" s="318"/>
      <c r="DB17" s="318"/>
      <c r="DC17" s="318"/>
      <c r="DD17" s="318"/>
      <c r="DE17" s="318"/>
      <c r="DF17" s="318"/>
      <c r="DG17" s="318"/>
      <c r="DH17" s="318"/>
      <c r="DI17" s="318"/>
      <c r="DJ17" s="318"/>
      <c r="DK17" s="318"/>
      <c r="DL17" s="318"/>
      <c r="DM17" s="318"/>
      <c r="DN17" s="318"/>
      <c r="DO17" s="318"/>
      <c r="DP17" s="318"/>
      <c r="DQ17" s="318"/>
      <c r="DR17" s="318"/>
      <c r="DS17" s="318"/>
      <c r="DT17" s="318"/>
      <c r="DU17" s="318"/>
      <c r="DV17" s="318"/>
      <c r="DW17" s="318"/>
      <c r="DX17" s="318"/>
      <c r="DY17" s="318"/>
    </row>
    <row r="18" spans="1:129" s="242" customFormat="1" ht="30" customHeight="1" x14ac:dyDescent="0.35">
      <c r="A18" s="272">
        <v>5</v>
      </c>
      <c r="B18" s="297" t="s">
        <v>120</v>
      </c>
      <c r="C18" s="298"/>
      <c r="D18" s="299"/>
      <c r="E18" s="300"/>
      <c r="F18" s="301"/>
      <c r="G18" s="275">
        <f t="shared" si="0"/>
        <v>0</v>
      </c>
      <c r="H18" s="248" t="str">
        <f>IFERROR(VLOOKUP($C18&amp;$E18&amp;$G18,'DIP Settings'!$C:$O,8,0)," ")</f>
        <v xml:space="preserve"> </v>
      </c>
      <c r="I18" s="249" t="str">
        <f>IFERROR(VLOOKUP($C18&amp;$E18&amp;$G18,'DIP Settings'!$C:$O,9,0)," ")</f>
        <v xml:space="preserve"> </v>
      </c>
      <c r="J18" s="249" t="str">
        <f>IFERROR(VLOOKUP($C18&amp;$E18&amp;$G18,'DIP Settings'!$C:$O,10,0)," ")</f>
        <v xml:space="preserve"> </v>
      </c>
      <c r="K18" s="249" t="str">
        <f>IFERROR(VLOOKUP($C18&amp;$E18&amp;$G18,'DIP Settings'!$C:$O,11,0)," ")</f>
        <v xml:space="preserve"> </v>
      </c>
      <c r="L18" s="249" t="str">
        <f>IFERROR(VLOOKUP($C18&amp;$E18&amp;$G18,'DIP Settings'!$C:$O,12,0)," ")</f>
        <v xml:space="preserve"> </v>
      </c>
      <c r="M18" s="250" t="str">
        <f>IFERROR(VLOOKUP($C18&amp;$E18&amp;$G18,'DIP Settings'!$C:$O,13,0)," ")</f>
        <v xml:space="preserve"> </v>
      </c>
      <c r="N18" s="301"/>
      <c r="O18" s="275" t="str">
        <f t="shared" si="1"/>
        <v>OFF</v>
      </c>
      <c r="P18" s="248" t="str">
        <f>IFERROR(VLOOKUP($C18&amp;$E18&amp;$O18,'DIP Settings'!$R:$AA,7,0)," ")</f>
        <v xml:space="preserve"> </v>
      </c>
      <c r="Q18" s="249" t="str">
        <f>IFERROR(VLOOKUP($C18&amp;$E18&amp;$O18,'DIP Settings'!$R:$AA,8,0)," ")</f>
        <v xml:space="preserve"> </v>
      </c>
      <c r="R18" s="249" t="str">
        <f>IFERROR(VLOOKUP($C18&amp;$E18&amp;$O18,'DIP Settings'!$R:$AA,9,0)," ")</f>
        <v xml:space="preserve"> </v>
      </c>
      <c r="S18" s="250" t="str">
        <f>IFERROR(VLOOKUP($C18&amp;$E18&amp;$O18,'DIP Settings'!$R:$AA,10,0)," ")</f>
        <v xml:space="preserve"> </v>
      </c>
      <c r="T18" s="301"/>
      <c r="U18" s="275" t="str">
        <f t="shared" si="2"/>
        <v>OFF</v>
      </c>
      <c r="V18" s="248" t="str">
        <f>IFERROR(VLOOKUP($C18&amp;$E18&amp;$U18,'DIP Settings'!$AD:$AM,7,0)," ")</f>
        <v xml:space="preserve"> </v>
      </c>
      <c r="W18" s="249" t="str">
        <f>IFERROR(VLOOKUP($C18&amp;$E18&amp;$U18,'DIP Settings'!$AD:$AM,8,0)," ")</f>
        <v xml:space="preserve"> </v>
      </c>
      <c r="X18" s="249" t="str">
        <f>IFERROR(VLOOKUP($C18&amp;$E18&amp;$U18,'DIP Settings'!$AD:$AM,9,0)," ")</f>
        <v xml:space="preserve"> </v>
      </c>
      <c r="Y18" s="250" t="str">
        <f>IFERROR(VLOOKUP($C18&amp;$E18&amp;$U18,'DIP Settings'!$AD:$AM,10,0)," ")</f>
        <v xml:space="preserve"> </v>
      </c>
      <c r="Z18" s="301"/>
      <c r="AA18" s="275" t="str">
        <f t="shared" si="3"/>
        <v>OFF</v>
      </c>
      <c r="AB18" s="248" t="str">
        <f>IFERROR(VLOOKUP($C18&amp;$E18&amp;$AA18,'DIP Settings'!$AP:$AW,6,0)," ")</f>
        <v xml:space="preserve"> </v>
      </c>
      <c r="AC18" s="249" t="str">
        <f>IFERROR(VLOOKUP($C18&amp;$E18&amp;$AA18,'DIP Settings'!$AP:$AW,7,0)," ")</f>
        <v xml:space="preserve"> </v>
      </c>
      <c r="AD18" s="250" t="str">
        <f>IFERROR(VLOOKUP($C18&amp;$E18&amp;$AA18,'DIP Settings'!$AP:$AW,8,0)," ")</f>
        <v xml:space="preserve"> </v>
      </c>
      <c r="AF18" s="270" t="s">
        <v>129</v>
      </c>
      <c r="AG18" s="267" t="s">
        <v>153</v>
      </c>
      <c r="AZ18" s="242" t="str">
        <f>IFERROR(VLOOKUP(C18&amp;D18,data!AR:AS,2,0),"X")</f>
        <v>X</v>
      </c>
      <c r="BA18" s="265" t="str">
        <f>IFERROR(VLOOKUP($C18,data!$A:$G,2,0),"")</f>
        <v/>
      </c>
      <c r="BB18" s="265" t="str">
        <f>IFERROR(VLOOKUP($C18,data!$A:$G,3,0),"")</f>
        <v/>
      </c>
      <c r="BC18" s="265" t="str">
        <f>IFERROR(VLOOKUP($C18,data!$A:$G,4,0),"")</f>
        <v/>
      </c>
      <c r="BD18" s="265" t="str">
        <f>IFERROR(VLOOKUP($C18,data!$A:$G,5,0),"")</f>
        <v/>
      </c>
      <c r="BE18" s="265" t="str">
        <f>IFERROR(VLOOKUP($C18,data!$A:$G,6,0),"")</f>
        <v/>
      </c>
      <c r="BF18" s="265" t="str">
        <f>IFERROR(VLOOKUP($C18,data!$A:$G,7,0),"")</f>
        <v/>
      </c>
      <c r="BG18" s="265" t="str">
        <f>IFERROR(VLOOKUP(BG$8&amp;$C18&amp;$E18,data!$I$2:$AN$16,2,0)*$D18,"")</f>
        <v/>
      </c>
      <c r="BH18" s="265" t="str">
        <f>IFERROR(VLOOKUP(BH$8&amp;$C18&amp;$E18,data!$I$2:$AN$16,3,0)*$D18,"")</f>
        <v/>
      </c>
      <c r="BI18" s="265" t="str">
        <f>IFERROR(VLOOKUP(BI$8&amp;$C18&amp;$E18,data!$I$2:$AN$16,4,0)*$D18,"")</f>
        <v/>
      </c>
      <c r="BJ18" s="265" t="str">
        <f>IFERROR(VLOOKUP(BJ$8&amp;$C18&amp;$E18,data!$I$2:$AN$16,5,0)*$D18,"")</f>
        <v/>
      </c>
      <c r="BK18" s="265" t="str">
        <f>IFERROR(VLOOKUP(BK$8&amp;$C18&amp;$E18,data!$I$2:$AN$16,6,0)*$D18,"")</f>
        <v/>
      </c>
      <c r="BL18" s="265" t="str">
        <f>IFERROR(VLOOKUP(BL$8&amp;$C18&amp;$E18,data!$I$2:$AN$16,7,0)*$D18,"")</f>
        <v/>
      </c>
      <c r="BM18" s="265" t="str">
        <f>IFERROR(VLOOKUP(BM$8&amp;$C18&amp;$E18,data!$I$2:$AN$16,8,0)*$D18,"")</f>
        <v/>
      </c>
      <c r="BN18" s="265" t="str">
        <f>IFERROR(VLOOKUP(BN$8&amp;$C18&amp;$E18,data!$I$2:$AN$16,9,0)*$D18,"")</f>
        <v/>
      </c>
      <c r="BO18" s="265" t="str">
        <f>IFERROR(VLOOKUP(BO$8&amp;$C18&amp;$E18,data!$I$2:$AN$16,10,0)*$D18,"")</f>
        <v/>
      </c>
      <c r="BP18" s="265" t="str">
        <f>IFERROR(VLOOKUP(BP$8&amp;$C18&amp;$E18,data!$I$2:$AN$16,11,0)*$D18,"")</f>
        <v/>
      </c>
      <c r="BQ18" s="265" t="str">
        <f>IFERROR(VLOOKUP(BQ$8&amp;$C18&amp;$E18,data!$I$2:$AN$16,12,0)*$D18,"")</f>
        <v/>
      </c>
      <c r="BR18" s="265" t="str">
        <f>IFERROR(VLOOKUP(BR$8&amp;$C18&amp;$E18,data!$I$2:$AN$16,13,0)*$D18,"")</f>
        <v/>
      </c>
      <c r="BS18" s="265" t="str">
        <f>IFERROR(VLOOKUP(BS$8&amp;$C18&amp;$E18,data!$I$2:$AN$16,14,0)*$D18,"")</f>
        <v/>
      </c>
      <c r="BT18" s="265" t="str">
        <f>IFERROR(VLOOKUP(BT$8&amp;$C18&amp;$E18,data!$I$2:$AN$16,15,0)*$D18,"")</f>
        <v/>
      </c>
      <c r="BU18" s="265" t="str">
        <f>IFERROR(VLOOKUP(BU$8&amp;$C18&amp;$E18,data!$I$2:$AN$16,16,0)*$D18,"")</f>
        <v/>
      </c>
      <c r="BV18" s="265" t="str">
        <f>IFERROR(VLOOKUP(BV$8&amp;$C18&amp;$E18,data!$I$2:$AN$16,17,0)*$D18,"")</f>
        <v/>
      </c>
      <c r="BW18" s="265" t="str">
        <f>IFERROR(VLOOKUP(BW$8&amp;$C18&amp;$E18,data!$I$2:$AN$16,18,0)*$D18,"")</f>
        <v/>
      </c>
      <c r="BX18" s="265" t="str">
        <f>IFERROR(VLOOKUP(BX$8&amp;$C18&amp;$E18,data!$I$2:$AN$16,19,0)*$D18,"")</f>
        <v/>
      </c>
      <c r="BY18" s="265" t="str">
        <f>IFERROR(VLOOKUP(BY$8&amp;$C18&amp;$E18,data!$I$2:$AN$16,20,0)*$D18,"")</f>
        <v/>
      </c>
      <c r="BZ18" s="265" t="str">
        <f>IFERROR(VLOOKUP(BZ$8&amp;$C18&amp;$E18,data!$I$2:$AN$16,21,0)*$D18,"")</f>
        <v/>
      </c>
      <c r="CA18" s="265" t="str">
        <f>IFERROR(VLOOKUP(CA$8&amp;$C18&amp;$E18,data!$I$2:$AN$16,22,0)*$D18,"")</f>
        <v/>
      </c>
      <c r="CB18" s="265" t="str">
        <f>IFERROR(VLOOKUP(CB$8&amp;$C18&amp;$E18,data!$I$2:$AN$16,23,0)*$D18,"")</f>
        <v/>
      </c>
      <c r="CC18" s="265" t="str">
        <f>IFERROR(VLOOKUP(CC$8&amp;$C18&amp;$E18,data!$I$2:$AN$16,24,0)*$D18,"")</f>
        <v/>
      </c>
      <c r="CD18" s="265" t="str">
        <f>IFERROR(VLOOKUP(CD$8&amp;$C18&amp;$E18,data!$I$2:$AN$16,25,0)*$D18,"")</f>
        <v/>
      </c>
      <c r="CE18" s="265" t="str">
        <f>IFERROR(VLOOKUP(CE$8&amp;$C18&amp;$E18,data!$I$2:$AN$16,26,0)*$D18,"")</f>
        <v/>
      </c>
      <c r="CF18" s="265" t="str">
        <f>IFERROR(VLOOKUP(CF$8&amp;$C18&amp;$E18,data!$I$2:$AN$16,27,0)*$D18,"")</f>
        <v/>
      </c>
      <c r="CG18" s="265" t="str">
        <f>IFERROR(VLOOKUP(CG$8&amp;$C18&amp;$E18,data!$I$2:$AN$16,28,0)*$D18,"")</f>
        <v/>
      </c>
      <c r="CH18" s="265" t="str">
        <f>IFERROR(VLOOKUP(CH$8&amp;$C18&amp;$E18,data!$I$2:$AN$16,29,0)*$D18,"")</f>
        <v/>
      </c>
      <c r="CI18" s="265" t="str">
        <f>IFERROR(VLOOKUP(CI$8&amp;$C18&amp;$E18,data!$I$2:$AN$16,30,0)*$D18,"")</f>
        <v/>
      </c>
      <c r="CJ18" s="265" t="str">
        <f>IFERROR(VLOOKUP(CJ$8&amp;$C18&amp;$E18,data!$I$2:$AN$16,31,0)*$D18,"")</f>
        <v/>
      </c>
      <c r="CK18" s="265" t="str">
        <f>IFERROR(VLOOKUP(CK$8&amp;$C18&amp;$E18,data!$I$2:$AN$16,32,0)*$D18,"")</f>
        <v/>
      </c>
      <c r="CL18" s="265" t="str">
        <f>IFERROR(VLOOKUP(CL$8&amp;$C18&amp;$E18,data!$I$18:$Y$27,2,0)*$D18,"OFF")</f>
        <v>OFF</v>
      </c>
      <c r="CM18" s="265" t="str">
        <f>IFERROR(VLOOKUP(CM$8&amp;$C18&amp;$E18,data!$I$18:$Y$27,3,0)*$D18,"OFF")</f>
        <v>OFF</v>
      </c>
      <c r="CN18" s="265" t="str">
        <f>IFERROR(VLOOKUP(CN$8&amp;$C18&amp;$E18,data!$I$18:$Y$27,4,0)*$D18,"OFF")</f>
        <v>OFF</v>
      </c>
      <c r="CO18" s="265" t="str">
        <f>IFERROR(VLOOKUP(CO$8&amp;$C18&amp;$E18,data!$I$18:$Y$27,5,0)*$D18,"OFF")</f>
        <v>OFF</v>
      </c>
      <c r="CP18" s="265" t="str">
        <f>IFERROR(VLOOKUP(CP$8&amp;$C18&amp;$E18,data!$I$18:$Y$27,6,0)*$D18,"OFF")</f>
        <v>OFF</v>
      </c>
      <c r="CQ18" s="265" t="str">
        <f>IFERROR(VLOOKUP(CQ$8&amp;$C18&amp;$E18,data!$I$18:$Y$27,7,0)*$D18,"OFF")</f>
        <v>OFF</v>
      </c>
      <c r="CR18" s="265" t="str">
        <f>IFERROR(VLOOKUP(CR$8&amp;$C18&amp;$E18,data!$I$18:$Y$27,8,0)*$D18,"OFF")</f>
        <v>OFF</v>
      </c>
      <c r="CS18" s="265" t="str">
        <f>IFERROR(VLOOKUP(CS$8&amp;$C18&amp;$E18,data!$I$18:$Y$27,9,0)*$D18,"OFF")</f>
        <v>OFF</v>
      </c>
      <c r="CT18" s="265" t="str">
        <f>IFERROR(VLOOKUP(CT$8&amp;$C18&amp;$E18,data!$I$18:$Y$27,10,0)*$D18,"OFF")</f>
        <v>OFF</v>
      </c>
      <c r="CU18" s="265" t="str">
        <f>IFERROR(VLOOKUP(CU$8&amp;$C18&amp;$E18,data!$I$18:$Y$27,11,0)*$D18,"OFF")</f>
        <v>OFF</v>
      </c>
      <c r="CV18" s="265" t="str">
        <f>IFERROR(VLOOKUP(CV$8&amp;$C18&amp;$E18,data!$I$18:$Y$27,12,0)*$D18,"OFF")</f>
        <v>OFF</v>
      </c>
      <c r="CW18" s="265" t="str">
        <f>IFERROR(VLOOKUP(CW$8&amp;$C18&amp;$E18,data!$I$18:$Y$27,13,0)*$D18,"OFF")</f>
        <v>OFF</v>
      </c>
      <c r="CX18" s="265" t="str">
        <f>IFERROR(VLOOKUP(CX$8&amp;$C18&amp;$E18,data!$I$18:$Y$27,14,0)*$D18,"OFF")</f>
        <v>OFF</v>
      </c>
      <c r="CY18" s="265" t="str">
        <f>IFERROR(VLOOKUP(CY$8&amp;$C18&amp;$E18,data!$I$18:$Y$27,15,0)*$D18,"OFF")</f>
        <v>OFF</v>
      </c>
      <c r="CZ18" s="265" t="str">
        <f>IFERROR(VLOOKUP(CZ$8&amp;$C18&amp;$E18,data!$I$18:$Y$27,16,0)*$D18,"OFF")</f>
        <v>OFF</v>
      </c>
      <c r="DA18" s="265" t="str">
        <f>IFERROR(VLOOKUP(DA$8&amp;$C18&amp;$E18,data!$I$18:$Y$27,17,0)*$D18,"OFF")</f>
        <v>OFF</v>
      </c>
      <c r="DB18" s="265" t="str">
        <f>IFERROR(VLOOKUP(DB$8&amp;$C18&amp;$E18,data!$I$29:$Y$43,2,0)*$D18,"OFF")</f>
        <v>OFF</v>
      </c>
      <c r="DC18" s="265" t="str">
        <f>IFERROR(VLOOKUP(DC$8&amp;$C18&amp;$E18,data!$I$29:$Y$43,3,0)*$D18,"OFF")</f>
        <v>OFF</v>
      </c>
      <c r="DD18" s="265" t="str">
        <f>IFERROR(VLOOKUP(DD$8&amp;$C18&amp;$E18,data!$I$29:$Y$43,4,0)*$D18,"OFF")</f>
        <v>OFF</v>
      </c>
      <c r="DE18" s="265" t="str">
        <f>IFERROR(VLOOKUP(DE$8&amp;$C18&amp;$E18,data!$I$29:$Y$43,5,0)*$D18,"OFF")</f>
        <v>OFF</v>
      </c>
      <c r="DF18" s="265" t="str">
        <f>IFERROR(VLOOKUP(DF$8&amp;$C18&amp;$E18,data!$I$29:$Y$43,6,0)*$D18,"OFF")</f>
        <v>OFF</v>
      </c>
      <c r="DG18" s="265" t="str">
        <f>IFERROR(VLOOKUP(DG$8&amp;$C18&amp;$E18,data!$I$29:$Y$43,7,0)*$D18,"OFF")</f>
        <v>OFF</v>
      </c>
      <c r="DH18" s="265" t="str">
        <f>IFERROR(VLOOKUP(DH$8&amp;$C18&amp;$E18,data!$I$29:$Y$43,8,0)*$D18,"OFF")</f>
        <v>OFF</v>
      </c>
      <c r="DI18" s="265" t="str">
        <f>IFERROR(VLOOKUP(DI$8&amp;$C18&amp;$E18,data!$I$29:$Y$43,9,0)*$D18,"OFF")</f>
        <v>OFF</v>
      </c>
      <c r="DJ18" s="265" t="str">
        <f>IFERROR(VLOOKUP(DJ$8&amp;$C18&amp;$E18,data!$I$29:$Y$43,10,0)*$D18,"OFF")</f>
        <v>OFF</v>
      </c>
      <c r="DK18" s="265" t="str">
        <f>IFERROR(VLOOKUP(DK$8&amp;$C18&amp;$E18,data!$I$29:$Y$43,11,0)*$D18,"OFF")</f>
        <v>OFF</v>
      </c>
      <c r="DL18" s="265" t="str">
        <f>IFERROR(VLOOKUP(DL$8&amp;$C18&amp;$E18,data!$I$29:$Y$43,12,0)*$D18,"OFF")</f>
        <v>OFF</v>
      </c>
      <c r="DM18" s="265" t="str">
        <f>IFERROR(VLOOKUP(DM$8&amp;$C18&amp;$E18,data!$I$29:$Y$43,13,0)*$D18,"OFF")</f>
        <v>OFF</v>
      </c>
      <c r="DN18" s="265" t="str">
        <f>IFERROR(VLOOKUP(DN$8&amp;$C18&amp;$E18,data!$I$29:$Y$43,14,0)*$D18,"OFF")</f>
        <v>OFF</v>
      </c>
      <c r="DO18" s="265" t="str">
        <f>IFERROR(VLOOKUP(DO$8&amp;$C18&amp;$E18,data!$I$29:$Y$43,15,0)*$D18,"OFF")</f>
        <v>OFF</v>
      </c>
      <c r="DP18" s="265" t="str">
        <f>IFERROR(VLOOKUP(DP$8&amp;$C18&amp;$E18,data!$I$29:$Y$43,16,0)*$D18,"OFF")</f>
        <v>OFF</v>
      </c>
      <c r="DQ18" s="265" t="str">
        <f>IFERROR(VLOOKUP(DQ$8&amp;$C18&amp;$E18,data!$I$29:$Y$43,17,0)*$D18,"OFF")</f>
        <v>OFF</v>
      </c>
      <c r="DR18" s="265" t="str">
        <f>IFERROR(VLOOKUP(DR$8&amp;$C18&amp;$E18,data!$I$45:$Q$49,2,0)*$D18,"OFF")</f>
        <v>OFF</v>
      </c>
      <c r="DS18" s="265" t="str">
        <f>IFERROR(VLOOKUP(DS$8&amp;$C18&amp;$E18,data!$I$45:$Q$49,3,0)*$D18,"OFF")</f>
        <v>OFF</v>
      </c>
      <c r="DT18" s="265" t="str">
        <f>IFERROR(VLOOKUP(DT$8&amp;$C18&amp;$E18,data!$I$45:$Q$49,4,0)*$D18,"OFF")</f>
        <v>OFF</v>
      </c>
      <c r="DU18" s="265" t="str">
        <f>IFERROR(VLOOKUP(DU$8&amp;$C18&amp;$E18,data!$I$45:$Q$49,5,0)*$D18,"OFF")</f>
        <v>OFF</v>
      </c>
      <c r="DV18" s="265" t="str">
        <f>IFERROR(VLOOKUP(DV$8&amp;$C18&amp;$E18,data!$I$45:$Q$49,6,0)*$D18,"OFF")</f>
        <v>OFF</v>
      </c>
      <c r="DW18" s="265" t="str">
        <f>IFERROR(VLOOKUP(DW$8&amp;$C18&amp;$E18,data!$I$45:$Q$49,7,0)*$D18,"OFF")</f>
        <v>OFF</v>
      </c>
      <c r="DX18" s="265" t="str">
        <f>IFERROR(VLOOKUP(DX$8&amp;$C18&amp;$E18,data!$I$45:$Q$49,8,0)*$D18,"OFF")</f>
        <v>OFF</v>
      </c>
      <c r="DY18" s="265" t="str">
        <f>IFERROR(VLOOKUP(DY$8&amp;$C18&amp;$E18,data!$I$45:$Q$49,9,0)*$D18,"OFF")</f>
        <v>OFF</v>
      </c>
    </row>
    <row r="19" spans="1:129" s="316" customFormat="1" ht="6" customHeight="1" x14ac:dyDescent="0.35">
      <c r="A19" s="307"/>
      <c r="B19" s="308"/>
      <c r="C19" s="307"/>
      <c r="D19" s="309"/>
      <c r="E19" s="310"/>
      <c r="F19" s="311"/>
      <c r="G19" s="312"/>
      <c r="H19" s="313"/>
      <c r="I19" s="314"/>
      <c r="J19" s="314"/>
      <c r="K19" s="314"/>
      <c r="L19" s="314"/>
      <c r="M19" s="315"/>
      <c r="N19" s="311"/>
      <c r="O19" s="312"/>
      <c r="P19" s="313"/>
      <c r="Q19" s="314"/>
      <c r="R19" s="314"/>
      <c r="S19" s="315"/>
      <c r="T19" s="311"/>
      <c r="U19" s="312"/>
      <c r="V19" s="313"/>
      <c r="W19" s="314"/>
      <c r="X19" s="314"/>
      <c r="Y19" s="315"/>
      <c r="Z19" s="311"/>
      <c r="AA19" s="312"/>
      <c r="AB19" s="313"/>
      <c r="AC19" s="314"/>
      <c r="AD19" s="315"/>
      <c r="AG19" s="317"/>
      <c r="BA19" s="318"/>
      <c r="BB19" s="318"/>
      <c r="BC19" s="318"/>
      <c r="BD19" s="318"/>
      <c r="BE19" s="318"/>
      <c r="BF19" s="318"/>
      <c r="BG19" s="318"/>
      <c r="BH19" s="318"/>
      <c r="BI19" s="318"/>
      <c r="BJ19" s="318"/>
      <c r="BK19" s="318"/>
      <c r="BL19" s="318"/>
      <c r="BM19" s="318"/>
      <c r="BN19" s="318"/>
      <c r="BO19" s="318"/>
      <c r="BP19" s="318"/>
      <c r="BQ19" s="318"/>
      <c r="BR19" s="318"/>
      <c r="BS19" s="318"/>
      <c r="BT19" s="318"/>
      <c r="BU19" s="318"/>
      <c r="BV19" s="318"/>
      <c r="BW19" s="318"/>
      <c r="BX19" s="318"/>
      <c r="BY19" s="318"/>
      <c r="BZ19" s="318"/>
      <c r="CA19" s="318"/>
      <c r="CB19" s="318"/>
      <c r="CC19" s="318"/>
      <c r="CD19" s="318"/>
      <c r="CE19" s="318"/>
      <c r="CF19" s="318"/>
      <c r="CG19" s="318"/>
      <c r="CH19" s="318"/>
      <c r="CI19" s="318"/>
      <c r="CJ19" s="318"/>
      <c r="CK19" s="318"/>
      <c r="CL19" s="318"/>
      <c r="CM19" s="318"/>
      <c r="CN19" s="318"/>
      <c r="CO19" s="318"/>
      <c r="CP19" s="318"/>
      <c r="CQ19" s="318"/>
      <c r="CR19" s="318"/>
      <c r="CS19" s="318"/>
      <c r="CT19" s="318"/>
      <c r="CU19" s="318"/>
      <c r="CV19" s="318"/>
      <c r="CW19" s="318"/>
      <c r="CX19" s="318"/>
      <c r="CY19" s="318"/>
      <c r="CZ19" s="318"/>
      <c r="DA19" s="318"/>
      <c r="DB19" s="318"/>
      <c r="DC19" s="318"/>
      <c r="DD19" s="318"/>
      <c r="DE19" s="318"/>
      <c r="DF19" s="318"/>
      <c r="DG19" s="318"/>
      <c r="DH19" s="318"/>
      <c r="DI19" s="318"/>
      <c r="DJ19" s="318"/>
      <c r="DK19" s="318"/>
      <c r="DL19" s="318"/>
      <c r="DM19" s="318"/>
      <c r="DN19" s="318"/>
      <c r="DO19" s="318"/>
      <c r="DP19" s="318"/>
      <c r="DQ19" s="318"/>
      <c r="DR19" s="318"/>
      <c r="DS19" s="318"/>
      <c r="DT19" s="318"/>
      <c r="DU19" s="318"/>
      <c r="DV19" s="318"/>
      <c r="DW19" s="318"/>
      <c r="DX19" s="318"/>
      <c r="DY19" s="318"/>
    </row>
    <row r="20" spans="1:129" s="242" customFormat="1" ht="30" customHeight="1" x14ac:dyDescent="0.35">
      <c r="A20" s="272">
        <v>6</v>
      </c>
      <c r="B20" s="297"/>
      <c r="C20" s="298"/>
      <c r="D20" s="299"/>
      <c r="E20" s="300"/>
      <c r="F20" s="301"/>
      <c r="G20" s="275">
        <f t="shared" si="0"/>
        <v>0</v>
      </c>
      <c r="H20" s="248" t="str">
        <f>IFERROR(VLOOKUP($C20&amp;$E20&amp;$G20,'DIP Settings'!$C:$O,8,0)," ")</f>
        <v xml:space="preserve"> </v>
      </c>
      <c r="I20" s="249" t="str">
        <f>IFERROR(VLOOKUP($C20&amp;$E20&amp;$G20,'DIP Settings'!$C:$O,9,0)," ")</f>
        <v xml:space="preserve"> </v>
      </c>
      <c r="J20" s="249" t="str">
        <f>IFERROR(VLOOKUP($C20&amp;$E20&amp;$G20,'DIP Settings'!$C:$O,10,0)," ")</f>
        <v xml:space="preserve"> </v>
      </c>
      <c r="K20" s="249" t="str">
        <f>IFERROR(VLOOKUP($C20&amp;$E20&amp;$G20,'DIP Settings'!$C:$O,11,0)," ")</f>
        <v xml:space="preserve"> </v>
      </c>
      <c r="L20" s="249" t="str">
        <f>IFERROR(VLOOKUP($C20&amp;$E20&amp;$G20,'DIP Settings'!$C:$O,12,0)," ")</f>
        <v xml:space="preserve"> </v>
      </c>
      <c r="M20" s="250" t="str">
        <f>IFERROR(VLOOKUP($C20&amp;$E20&amp;$G20,'DIP Settings'!$C:$O,13,0)," ")</f>
        <v xml:space="preserve"> </v>
      </c>
      <c r="N20" s="301"/>
      <c r="O20" s="275" t="str">
        <f t="shared" si="1"/>
        <v>OFF</v>
      </c>
      <c r="P20" s="248" t="str">
        <f>IFERROR(VLOOKUP($C20&amp;$E20&amp;$O20,'DIP Settings'!$R:$AA,7,0)," ")</f>
        <v xml:space="preserve"> </v>
      </c>
      <c r="Q20" s="249" t="str">
        <f>IFERROR(VLOOKUP($C20&amp;$E20&amp;$O20,'DIP Settings'!$R:$AA,8,0)," ")</f>
        <v xml:space="preserve"> </v>
      </c>
      <c r="R20" s="249" t="str">
        <f>IFERROR(VLOOKUP($C20&amp;$E20&amp;$O20,'DIP Settings'!$R:$AA,9,0)," ")</f>
        <v xml:space="preserve"> </v>
      </c>
      <c r="S20" s="250" t="str">
        <f>IFERROR(VLOOKUP($C20&amp;$E20&amp;$O20,'DIP Settings'!$R:$AA,10,0)," ")</f>
        <v xml:space="preserve"> </v>
      </c>
      <c r="T20" s="301"/>
      <c r="U20" s="275" t="str">
        <f t="shared" si="2"/>
        <v>OFF</v>
      </c>
      <c r="V20" s="248" t="str">
        <f>IFERROR(VLOOKUP($C20&amp;$E20&amp;$U20,'DIP Settings'!$AD:$AM,7,0)," ")</f>
        <v xml:space="preserve"> </v>
      </c>
      <c r="W20" s="249" t="str">
        <f>IFERROR(VLOOKUP($C20&amp;$E20&amp;$U20,'DIP Settings'!$AD:$AM,8,0)," ")</f>
        <v xml:space="preserve"> </v>
      </c>
      <c r="X20" s="249" t="str">
        <f>IFERROR(VLOOKUP($C20&amp;$E20&amp;$U20,'DIP Settings'!$AD:$AM,9,0)," ")</f>
        <v xml:space="preserve"> </v>
      </c>
      <c r="Y20" s="250" t="str">
        <f>IFERROR(VLOOKUP($C20&amp;$E20&amp;$U20,'DIP Settings'!$AD:$AM,10,0)," ")</f>
        <v xml:space="preserve"> </v>
      </c>
      <c r="Z20" s="301"/>
      <c r="AA20" s="275" t="str">
        <f t="shared" si="3"/>
        <v>OFF</v>
      </c>
      <c r="AB20" s="248" t="str">
        <f>IFERROR(VLOOKUP($C20&amp;$E20&amp;$AA20,'DIP Settings'!$AP:$AW,6,0)," ")</f>
        <v xml:space="preserve"> </v>
      </c>
      <c r="AC20" s="249" t="str">
        <f>IFERROR(VLOOKUP($C20&amp;$E20&amp;$AA20,'DIP Settings'!$AP:$AW,7,0)," ")</f>
        <v xml:space="preserve"> </v>
      </c>
      <c r="AD20" s="250" t="str">
        <f>IFERROR(VLOOKUP($C20&amp;$E20&amp;$AA20,'DIP Settings'!$AP:$AW,8,0)," ")</f>
        <v xml:space="preserve"> </v>
      </c>
      <c r="AF20" s="270" t="s">
        <v>130</v>
      </c>
      <c r="AG20" s="267" t="s">
        <v>127</v>
      </c>
      <c r="AZ20" s="242" t="str">
        <f>IFERROR(VLOOKUP(C20&amp;D20,data!AR:AS,2,0),"X")</f>
        <v>X</v>
      </c>
      <c r="BA20" s="265" t="str">
        <f>IFERROR(VLOOKUP($C20,data!$A:$G,2,0),"")</f>
        <v/>
      </c>
      <c r="BB20" s="265" t="str">
        <f>IFERROR(VLOOKUP($C20,data!$A:$G,3,0),"")</f>
        <v/>
      </c>
      <c r="BC20" s="265" t="str">
        <f>IFERROR(VLOOKUP($C20,data!$A:$G,4,0),"")</f>
        <v/>
      </c>
      <c r="BD20" s="265" t="str">
        <f>IFERROR(VLOOKUP($C20,data!$A:$G,5,0),"")</f>
        <v/>
      </c>
      <c r="BE20" s="265" t="str">
        <f>IFERROR(VLOOKUP($C20,data!$A:$G,6,0),"")</f>
        <v/>
      </c>
      <c r="BF20" s="265" t="str">
        <f>IFERROR(VLOOKUP($C20,data!$A:$G,7,0),"")</f>
        <v/>
      </c>
      <c r="BG20" s="265" t="str">
        <f>IFERROR(VLOOKUP(BG$8&amp;$C20&amp;$E20,data!$I$2:$AN$16,2,0)*$D20,"")</f>
        <v/>
      </c>
      <c r="BH20" s="265" t="str">
        <f>IFERROR(VLOOKUP(BH$8&amp;$C20&amp;$E20,data!$I$2:$AN$16,3,0)*$D20,"")</f>
        <v/>
      </c>
      <c r="BI20" s="265" t="str">
        <f>IFERROR(VLOOKUP(BI$8&amp;$C20&amp;$E20,data!$I$2:$AN$16,4,0)*$D20,"")</f>
        <v/>
      </c>
      <c r="BJ20" s="265" t="str">
        <f>IFERROR(VLOOKUP(BJ$8&amp;$C20&amp;$E20,data!$I$2:$AN$16,5,0)*$D20,"")</f>
        <v/>
      </c>
      <c r="BK20" s="265" t="str">
        <f>IFERROR(VLOOKUP(BK$8&amp;$C20&amp;$E20,data!$I$2:$AN$16,6,0)*$D20,"")</f>
        <v/>
      </c>
      <c r="BL20" s="265" t="str">
        <f>IFERROR(VLOOKUP(BL$8&amp;$C20&amp;$E20,data!$I$2:$AN$16,7,0)*$D20,"")</f>
        <v/>
      </c>
      <c r="BM20" s="265" t="str">
        <f>IFERROR(VLOOKUP(BM$8&amp;$C20&amp;$E20,data!$I$2:$AN$16,8,0)*$D20,"")</f>
        <v/>
      </c>
      <c r="BN20" s="265" t="str">
        <f>IFERROR(VLOOKUP(BN$8&amp;$C20&amp;$E20,data!$I$2:$AN$16,9,0)*$D20,"")</f>
        <v/>
      </c>
      <c r="BO20" s="265" t="str">
        <f>IFERROR(VLOOKUP(BO$8&amp;$C20&amp;$E20,data!$I$2:$AN$16,10,0)*$D20,"")</f>
        <v/>
      </c>
      <c r="BP20" s="265" t="str">
        <f>IFERROR(VLOOKUP(BP$8&amp;$C20&amp;$E20,data!$I$2:$AN$16,11,0)*$D20,"")</f>
        <v/>
      </c>
      <c r="BQ20" s="265" t="str">
        <f>IFERROR(VLOOKUP(BQ$8&amp;$C20&amp;$E20,data!$I$2:$AN$16,12,0)*$D20,"")</f>
        <v/>
      </c>
      <c r="BR20" s="265" t="str">
        <f>IFERROR(VLOOKUP(BR$8&amp;$C20&amp;$E20,data!$I$2:$AN$16,13,0)*$D20,"")</f>
        <v/>
      </c>
      <c r="BS20" s="265" t="str">
        <f>IFERROR(VLOOKUP(BS$8&amp;$C20&amp;$E20,data!$I$2:$AN$16,14,0)*$D20,"")</f>
        <v/>
      </c>
      <c r="BT20" s="265" t="str">
        <f>IFERROR(VLOOKUP(BT$8&amp;$C20&amp;$E20,data!$I$2:$AN$16,15,0)*$D20,"")</f>
        <v/>
      </c>
      <c r="BU20" s="265" t="str">
        <f>IFERROR(VLOOKUP(BU$8&amp;$C20&amp;$E20,data!$I$2:$AN$16,16,0)*$D20,"")</f>
        <v/>
      </c>
      <c r="BV20" s="265" t="str">
        <f>IFERROR(VLOOKUP(BV$8&amp;$C20&amp;$E20,data!$I$2:$AN$16,17,0)*$D20,"")</f>
        <v/>
      </c>
      <c r="BW20" s="265" t="str">
        <f>IFERROR(VLOOKUP(BW$8&amp;$C20&amp;$E20,data!$I$2:$AN$16,18,0)*$D20,"")</f>
        <v/>
      </c>
      <c r="BX20" s="265" t="str">
        <f>IFERROR(VLOOKUP(BX$8&amp;$C20&amp;$E20,data!$I$2:$AN$16,19,0)*$D20,"")</f>
        <v/>
      </c>
      <c r="BY20" s="265" t="str">
        <f>IFERROR(VLOOKUP(BY$8&amp;$C20&amp;$E20,data!$I$2:$AN$16,20,0)*$D20,"")</f>
        <v/>
      </c>
      <c r="BZ20" s="265" t="str">
        <f>IFERROR(VLOOKUP(BZ$8&amp;$C20&amp;$E20,data!$I$2:$AN$16,21,0)*$D20,"")</f>
        <v/>
      </c>
      <c r="CA20" s="265" t="str">
        <f>IFERROR(VLOOKUP(CA$8&amp;$C20&amp;$E20,data!$I$2:$AN$16,22,0)*$D20,"")</f>
        <v/>
      </c>
      <c r="CB20" s="265" t="str">
        <f>IFERROR(VLOOKUP(CB$8&amp;$C20&amp;$E20,data!$I$2:$AN$16,23,0)*$D20,"")</f>
        <v/>
      </c>
      <c r="CC20" s="265" t="str">
        <f>IFERROR(VLOOKUP(CC$8&amp;$C20&amp;$E20,data!$I$2:$AN$16,24,0)*$D20,"")</f>
        <v/>
      </c>
      <c r="CD20" s="265" t="str">
        <f>IFERROR(VLOOKUP(CD$8&amp;$C20&amp;$E20,data!$I$2:$AN$16,25,0)*$D20,"")</f>
        <v/>
      </c>
      <c r="CE20" s="265" t="str">
        <f>IFERROR(VLOOKUP(CE$8&amp;$C20&amp;$E20,data!$I$2:$AN$16,26,0)*$D20,"")</f>
        <v/>
      </c>
      <c r="CF20" s="265" t="str">
        <f>IFERROR(VLOOKUP(CF$8&amp;$C20&amp;$E20,data!$I$2:$AN$16,27,0)*$D20,"")</f>
        <v/>
      </c>
      <c r="CG20" s="265" t="str">
        <f>IFERROR(VLOOKUP(CG$8&amp;$C20&amp;$E20,data!$I$2:$AN$16,28,0)*$D20,"")</f>
        <v/>
      </c>
      <c r="CH20" s="265" t="str">
        <f>IFERROR(VLOOKUP(CH$8&amp;$C20&amp;$E20,data!$I$2:$AN$16,29,0)*$D20,"")</f>
        <v/>
      </c>
      <c r="CI20" s="265" t="str">
        <f>IFERROR(VLOOKUP(CI$8&amp;$C20&amp;$E20,data!$I$2:$AN$16,30,0)*$D20,"")</f>
        <v/>
      </c>
      <c r="CJ20" s="265" t="str">
        <f>IFERROR(VLOOKUP(CJ$8&amp;$C20&amp;$E20,data!$I$2:$AN$16,31,0)*$D20,"")</f>
        <v/>
      </c>
      <c r="CK20" s="265" t="str">
        <f>IFERROR(VLOOKUP(CK$8&amp;$C20&amp;$E20,data!$I$2:$AN$16,32,0)*$D20,"")</f>
        <v/>
      </c>
      <c r="CL20" s="265" t="str">
        <f>IFERROR(VLOOKUP(CL$8&amp;$C20&amp;$E20,data!$I$18:$Y$27,2,0)*$D20,"OFF")</f>
        <v>OFF</v>
      </c>
      <c r="CM20" s="265" t="str">
        <f>IFERROR(VLOOKUP(CM$8&amp;$C20&amp;$E20,data!$I$18:$Y$27,3,0)*$D20,"OFF")</f>
        <v>OFF</v>
      </c>
      <c r="CN20" s="265" t="str">
        <f>IFERROR(VLOOKUP(CN$8&amp;$C20&amp;$E20,data!$I$18:$Y$27,4,0)*$D20,"OFF")</f>
        <v>OFF</v>
      </c>
      <c r="CO20" s="265" t="str">
        <f>IFERROR(VLOOKUP(CO$8&amp;$C20&amp;$E20,data!$I$18:$Y$27,5,0)*$D20,"OFF")</f>
        <v>OFF</v>
      </c>
      <c r="CP20" s="265" t="str">
        <f>IFERROR(VLOOKUP(CP$8&amp;$C20&amp;$E20,data!$I$18:$Y$27,6,0)*$D20,"OFF")</f>
        <v>OFF</v>
      </c>
      <c r="CQ20" s="265" t="str">
        <f>IFERROR(VLOOKUP(CQ$8&amp;$C20&amp;$E20,data!$I$18:$Y$27,7,0)*$D20,"OFF")</f>
        <v>OFF</v>
      </c>
      <c r="CR20" s="265" t="str">
        <f>IFERROR(VLOOKUP(CR$8&amp;$C20&amp;$E20,data!$I$18:$Y$27,8,0)*$D20,"OFF")</f>
        <v>OFF</v>
      </c>
      <c r="CS20" s="265" t="str">
        <f>IFERROR(VLOOKUP(CS$8&amp;$C20&amp;$E20,data!$I$18:$Y$27,9,0)*$D20,"OFF")</f>
        <v>OFF</v>
      </c>
      <c r="CT20" s="265" t="str">
        <f>IFERROR(VLOOKUP(CT$8&amp;$C20&amp;$E20,data!$I$18:$Y$27,10,0)*$D20,"OFF")</f>
        <v>OFF</v>
      </c>
      <c r="CU20" s="265" t="str">
        <f>IFERROR(VLOOKUP(CU$8&amp;$C20&amp;$E20,data!$I$18:$Y$27,11,0)*$D20,"OFF")</f>
        <v>OFF</v>
      </c>
      <c r="CV20" s="265" t="str">
        <f>IFERROR(VLOOKUP(CV$8&amp;$C20&amp;$E20,data!$I$18:$Y$27,12,0)*$D20,"OFF")</f>
        <v>OFF</v>
      </c>
      <c r="CW20" s="265" t="str">
        <f>IFERROR(VLOOKUP(CW$8&amp;$C20&amp;$E20,data!$I$18:$Y$27,13,0)*$D20,"OFF")</f>
        <v>OFF</v>
      </c>
      <c r="CX20" s="265" t="str">
        <f>IFERROR(VLOOKUP(CX$8&amp;$C20&amp;$E20,data!$I$18:$Y$27,14,0)*$D20,"OFF")</f>
        <v>OFF</v>
      </c>
      <c r="CY20" s="265" t="str">
        <f>IFERROR(VLOOKUP(CY$8&amp;$C20&amp;$E20,data!$I$18:$Y$27,15,0)*$D20,"OFF")</f>
        <v>OFF</v>
      </c>
      <c r="CZ20" s="265" t="str">
        <f>IFERROR(VLOOKUP(CZ$8&amp;$C20&amp;$E20,data!$I$18:$Y$27,16,0)*$D20,"OFF")</f>
        <v>OFF</v>
      </c>
      <c r="DA20" s="265" t="str">
        <f>IFERROR(VLOOKUP(DA$8&amp;$C20&amp;$E20,data!$I$18:$Y$27,17,0)*$D20,"OFF")</f>
        <v>OFF</v>
      </c>
      <c r="DB20" s="265" t="str">
        <f>IFERROR(VLOOKUP(DB$8&amp;$C20&amp;$E20,data!$I$29:$Y$43,2,0)*$D20,"OFF")</f>
        <v>OFF</v>
      </c>
      <c r="DC20" s="265" t="str">
        <f>IFERROR(VLOOKUP(DC$8&amp;$C20&amp;$E20,data!$I$29:$Y$43,3,0)*$D20,"OFF")</f>
        <v>OFF</v>
      </c>
      <c r="DD20" s="265" t="str">
        <f>IFERROR(VLOOKUP(DD$8&amp;$C20&amp;$E20,data!$I$29:$Y$43,4,0)*$D20,"OFF")</f>
        <v>OFF</v>
      </c>
      <c r="DE20" s="265" t="str">
        <f>IFERROR(VLOOKUP(DE$8&amp;$C20&amp;$E20,data!$I$29:$Y$43,5,0)*$D20,"OFF")</f>
        <v>OFF</v>
      </c>
      <c r="DF20" s="265" t="str">
        <f>IFERROR(VLOOKUP(DF$8&amp;$C20&amp;$E20,data!$I$29:$Y$43,6,0)*$D20,"OFF")</f>
        <v>OFF</v>
      </c>
      <c r="DG20" s="265" t="str">
        <f>IFERROR(VLOOKUP(DG$8&amp;$C20&amp;$E20,data!$I$29:$Y$43,7,0)*$D20,"OFF")</f>
        <v>OFF</v>
      </c>
      <c r="DH20" s="265" t="str">
        <f>IFERROR(VLOOKUP(DH$8&amp;$C20&amp;$E20,data!$I$29:$Y$43,8,0)*$D20,"OFF")</f>
        <v>OFF</v>
      </c>
      <c r="DI20" s="265" t="str">
        <f>IFERROR(VLOOKUP(DI$8&amp;$C20&amp;$E20,data!$I$29:$Y$43,9,0)*$D20,"OFF")</f>
        <v>OFF</v>
      </c>
      <c r="DJ20" s="265" t="str">
        <f>IFERROR(VLOOKUP(DJ$8&amp;$C20&amp;$E20,data!$I$29:$Y$43,10,0)*$D20,"OFF")</f>
        <v>OFF</v>
      </c>
      <c r="DK20" s="265" t="str">
        <f>IFERROR(VLOOKUP(DK$8&amp;$C20&amp;$E20,data!$I$29:$Y$43,11,0)*$D20,"OFF")</f>
        <v>OFF</v>
      </c>
      <c r="DL20" s="265" t="str">
        <f>IFERROR(VLOOKUP(DL$8&amp;$C20&amp;$E20,data!$I$29:$Y$43,12,0)*$D20,"OFF")</f>
        <v>OFF</v>
      </c>
      <c r="DM20" s="265" t="str">
        <f>IFERROR(VLOOKUP(DM$8&amp;$C20&amp;$E20,data!$I$29:$Y$43,13,0)*$D20,"OFF")</f>
        <v>OFF</v>
      </c>
      <c r="DN20" s="265" t="str">
        <f>IFERROR(VLOOKUP(DN$8&amp;$C20&amp;$E20,data!$I$29:$Y$43,14,0)*$D20,"OFF")</f>
        <v>OFF</v>
      </c>
      <c r="DO20" s="265" t="str">
        <f>IFERROR(VLOOKUP(DO$8&amp;$C20&amp;$E20,data!$I$29:$Y$43,15,0)*$D20,"OFF")</f>
        <v>OFF</v>
      </c>
      <c r="DP20" s="265" t="str">
        <f>IFERROR(VLOOKUP(DP$8&amp;$C20&amp;$E20,data!$I$29:$Y$43,16,0)*$D20,"OFF")</f>
        <v>OFF</v>
      </c>
      <c r="DQ20" s="265" t="str">
        <f>IFERROR(VLOOKUP(DQ$8&amp;$C20&amp;$E20,data!$I$29:$Y$43,17,0)*$D20,"OFF")</f>
        <v>OFF</v>
      </c>
      <c r="DR20" s="265" t="str">
        <f>IFERROR(VLOOKUP(DR$8&amp;$C20&amp;$E20,data!$I$45:$Q$49,2,0)*$D20,"OFF")</f>
        <v>OFF</v>
      </c>
      <c r="DS20" s="265" t="str">
        <f>IFERROR(VLOOKUP(DS$8&amp;$C20&amp;$E20,data!$I$45:$Q$49,3,0)*$D20,"OFF")</f>
        <v>OFF</v>
      </c>
      <c r="DT20" s="265" t="str">
        <f>IFERROR(VLOOKUP(DT$8&amp;$C20&amp;$E20,data!$I$45:$Q$49,4,0)*$D20,"OFF")</f>
        <v>OFF</v>
      </c>
      <c r="DU20" s="265" t="str">
        <f>IFERROR(VLOOKUP(DU$8&amp;$C20&amp;$E20,data!$I$45:$Q$49,5,0)*$D20,"OFF")</f>
        <v>OFF</v>
      </c>
      <c r="DV20" s="265" t="str">
        <f>IFERROR(VLOOKUP(DV$8&amp;$C20&amp;$E20,data!$I$45:$Q$49,6,0)*$D20,"OFF")</f>
        <v>OFF</v>
      </c>
      <c r="DW20" s="265" t="str">
        <f>IFERROR(VLOOKUP(DW$8&amp;$C20&amp;$E20,data!$I$45:$Q$49,7,0)*$D20,"OFF")</f>
        <v>OFF</v>
      </c>
      <c r="DX20" s="265" t="str">
        <f>IFERROR(VLOOKUP(DX$8&amp;$C20&amp;$E20,data!$I$45:$Q$49,8,0)*$D20,"OFF")</f>
        <v>OFF</v>
      </c>
      <c r="DY20" s="265" t="str">
        <f>IFERROR(VLOOKUP(DY$8&amp;$C20&amp;$E20,data!$I$45:$Q$49,9,0)*$D20,"OFF")</f>
        <v>OFF</v>
      </c>
    </row>
    <row r="21" spans="1:129" s="316" customFormat="1" ht="6" customHeight="1" x14ac:dyDescent="0.35">
      <c r="A21" s="307"/>
      <c r="B21" s="308"/>
      <c r="C21" s="307"/>
      <c r="D21" s="309"/>
      <c r="E21" s="310"/>
      <c r="F21" s="311"/>
      <c r="G21" s="312"/>
      <c r="H21" s="313"/>
      <c r="I21" s="314"/>
      <c r="J21" s="314"/>
      <c r="K21" s="314"/>
      <c r="L21" s="314"/>
      <c r="M21" s="315"/>
      <c r="N21" s="311"/>
      <c r="O21" s="312"/>
      <c r="P21" s="313"/>
      <c r="Q21" s="314"/>
      <c r="R21" s="314"/>
      <c r="S21" s="315"/>
      <c r="T21" s="311"/>
      <c r="U21" s="312"/>
      <c r="V21" s="313"/>
      <c r="W21" s="314"/>
      <c r="X21" s="314"/>
      <c r="Y21" s="315"/>
      <c r="Z21" s="311"/>
      <c r="AA21" s="312"/>
      <c r="AB21" s="313"/>
      <c r="AC21" s="314"/>
      <c r="AD21" s="315"/>
      <c r="AG21" s="317"/>
      <c r="BA21" s="318"/>
      <c r="BB21" s="318"/>
      <c r="BC21" s="318"/>
      <c r="BD21" s="318"/>
      <c r="BE21" s="318"/>
      <c r="BF21" s="318"/>
      <c r="BG21" s="318"/>
      <c r="BH21" s="318"/>
      <c r="BI21" s="318"/>
      <c r="BJ21" s="318"/>
      <c r="BK21" s="318"/>
      <c r="BL21" s="318"/>
      <c r="BM21" s="318"/>
      <c r="BN21" s="318"/>
      <c r="BO21" s="318"/>
      <c r="BP21" s="318"/>
      <c r="BQ21" s="318"/>
      <c r="BR21" s="318"/>
      <c r="BS21" s="318"/>
      <c r="BT21" s="318"/>
      <c r="BU21" s="318"/>
      <c r="BV21" s="318"/>
      <c r="BW21" s="318"/>
      <c r="BX21" s="318"/>
      <c r="BY21" s="318"/>
      <c r="BZ21" s="318"/>
      <c r="CA21" s="318"/>
      <c r="CB21" s="318"/>
      <c r="CC21" s="318"/>
      <c r="CD21" s="318"/>
      <c r="CE21" s="318"/>
      <c r="CF21" s="318"/>
      <c r="CG21" s="318"/>
      <c r="CH21" s="318"/>
      <c r="CI21" s="318"/>
      <c r="CJ21" s="318"/>
      <c r="CK21" s="318"/>
      <c r="CL21" s="318"/>
      <c r="CM21" s="318"/>
      <c r="CN21" s="318"/>
      <c r="CO21" s="318"/>
      <c r="CP21" s="318"/>
      <c r="CQ21" s="318"/>
      <c r="CR21" s="318"/>
      <c r="CS21" s="318"/>
      <c r="CT21" s="318"/>
      <c r="CU21" s="318"/>
      <c r="CV21" s="318"/>
      <c r="CW21" s="318"/>
      <c r="CX21" s="318"/>
      <c r="CY21" s="318"/>
      <c r="CZ21" s="318"/>
      <c r="DA21" s="318"/>
      <c r="DB21" s="318"/>
      <c r="DC21" s="318"/>
      <c r="DD21" s="318"/>
      <c r="DE21" s="318"/>
      <c r="DF21" s="318"/>
      <c r="DG21" s="318"/>
      <c r="DH21" s="318"/>
      <c r="DI21" s="318"/>
      <c r="DJ21" s="318"/>
      <c r="DK21" s="318"/>
      <c r="DL21" s="318"/>
      <c r="DM21" s="318"/>
      <c r="DN21" s="318"/>
      <c r="DO21" s="318"/>
      <c r="DP21" s="318"/>
      <c r="DQ21" s="318"/>
      <c r="DR21" s="318"/>
      <c r="DS21" s="318"/>
      <c r="DT21" s="318"/>
      <c r="DU21" s="318"/>
      <c r="DV21" s="318"/>
      <c r="DW21" s="318"/>
      <c r="DX21" s="318"/>
      <c r="DY21" s="318"/>
    </row>
    <row r="22" spans="1:129" s="242" customFormat="1" ht="30" customHeight="1" x14ac:dyDescent="0.35">
      <c r="A22" s="272">
        <v>7</v>
      </c>
      <c r="B22" s="297"/>
      <c r="C22" s="298"/>
      <c r="D22" s="299"/>
      <c r="E22" s="300"/>
      <c r="F22" s="301"/>
      <c r="G22" s="275">
        <f t="shared" si="0"/>
        <v>0</v>
      </c>
      <c r="H22" s="248" t="str">
        <f>IFERROR(VLOOKUP($C22&amp;$E22&amp;$G22,'DIP Settings'!$C:$O,8,0)," ")</f>
        <v xml:space="preserve"> </v>
      </c>
      <c r="I22" s="249" t="str">
        <f>IFERROR(VLOOKUP($C22&amp;$E22&amp;$G22,'DIP Settings'!$C:$O,9,0)," ")</f>
        <v xml:space="preserve"> </v>
      </c>
      <c r="J22" s="249" t="str">
        <f>IFERROR(VLOOKUP($C22&amp;$E22&amp;$G22,'DIP Settings'!$C:$O,10,0)," ")</f>
        <v xml:space="preserve"> </v>
      </c>
      <c r="K22" s="249" t="str">
        <f>IFERROR(VLOOKUP($C22&amp;$E22&amp;$G22,'DIP Settings'!$C:$O,11,0)," ")</f>
        <v xml:space="preserve"> </v>
      </c>
      <c r="L22" s="249" t="str">
        <f>IFERROR(VLOOKUP($C22&amp;$E22&amp;$G22,'DIP Settings'!$C:$O,12,0)," ")</f>
        <v xml:space="preserve"> </v>
      </c>
      <c r="M22" s="250" t="str">
        <f>IFERROR(VLOOKUP($C22&amp;$E22&amp;$G22,'DIP Settings'!$C:$O,13,0)," ")</f>
        <v xml:space="preserve"> </v>
      </c>
      <c r="N22" s="301"/>
      <c r="O22" s="275" t="str">
        <f t="shared" si="1"/>
        <v>OFF</v>
      </c>
      <c r="P22" s="248" t="str">
        <f>IFERROR(VLOOKUP($C22&amp;$E22&amp;$O22,'DIP Settings'!$R:$AA,7,0)," ")</f>
        <v xml:space="preserve"> </v>
      </c>
      <c r="Q22" s="249" t="str">
        <f>IFERROR(VLOOKUP($C22&amp;$E22&amp;$O22,'DIP Settings'!$R:$AA,8,0)," ")</f>
        <v xml:space="preserve"> </v>
      </c>
      <c r="R22" s="249" t="str">
        <f>IFERROR(VLOOKUP($C22&amp;$E22&amp;$O22,'DIP Settings'!$R:$AA,9,0)," ")</f>
        <v xml:space="preserve"> </v>
      </c>
      <c r="S22" s="250" t="str">
        <f>IFERROR(VLOOKUP($C22&amp;$E22&amp;$O22,'DIP Settings'!$R:$AA,10,0)," ")</f>
        <v xml:space="preserve"> </v>
      </c>
      <c r="T22" s="301"/>
      <c r="U22" s="275" t="str">
        <f t="shared" si="2"/>
        <v>OFF</v>
      </c>
      <c r="V22" s="248" t="str">
        <f>IFERROR(VLOOKUP($C22&amp;$E22&amp;$U22,'DIP Settings'!$AD:$AM,7,0)," ")</f>
        <v xml:space="preserve"> </v>
      </c>
      <c r="W22" s="249" t="str">
        <f>IFERROR(VLOOKUP($C22&amp;$E22&amp;$U22,'DIP Settings'!$AD:$AM,8,0)," ")</f>
        <v xml:space="preserve"> </v>
      </c>
      <c r="X22" s="249" t="str">
        <f>IFERROR(VLOOKUP($C22&amp;$E22&amp;$U22,'DIP Settings'!$AD:$AM,9,0)," ")</f>
        <v xml:space="preserve"> </v>
      </c>
      <c r="Y22" s="250" t="str">
        <f>IFERROR(VLOOKUP($C22&amp;$E22&amp;$U22,'DIP Settings'!$AD:$AM,10,0)," ")</f>
        <v xml:space="preserve"> </v>
      </c>
      <c r="Z22" s="301"/>
      <c r="AA22" s="275" t="str">
        <f t="shared" si="3"/>
        <v>OFF</v>
      </c>
      <c r="AB22" s="248" t="str">
        <f>IFERROR(VLOOKUP($C22&amp;$E22&amp;$AA22,'DIP Settings'!$AP:$AW,6,0)," ")</f>
        <v xml:space="preserve"> </v>
      </c>
      <c r="AC22" s="249" t="str">
        <f>IFERROR(VLOOKUP($C22&amp;$E22&amp;$AA22,'DIP Settings'!$AP:$AW,7,0)," ")</f>
        <v xml:space="preserve"> </v>
      </c>
      <c r="AD22" s="250" t="str">
        <f>IFERROR(VLOOKUP($C22&amp;$E22&amp;$AA22,'DIP Settings'!$AP:$AW,8,0)," ")</f>
        <v xml:space="preserve"> </v>
      </c>
      <c r="AF22" s="270" t="s">
        <v>149</v>
      </c>
      <c r="AG22" s="267" t="s">
        <v>152</v>
      </c>
      <c r="AZ22" s="242" t="str">
        <f>IFERROR(VLOOKUP(C22&amp;D22,data!AR:AS,2,0),"X")</f>
        <v>X</v>
      </c>
      <c r="BA22" s="265" t="str">
        <f>IFERROR(VLOOKUP($C22,data!$A:$G,2,0),"")</f>
        <v/>
      </c>
      <c r="BB22" s="265" t="str">
        <f>IFERROR(VLOOKUP($C22,data!$A:$G,3,0),"")</f>
        <v/>
      </c>
      <c r="BC22" s="265" t="str">
        <f>IFERROR(VLOOKUP($C22,data!$A:$G,4,0),"")</f>
        <v/>
      </c>
      <c r="BD22" s="265" t="str">
        <f>IFERROR(VLOOKUP($C22,data!$A:$G,5,0),"")</f>
        <v/>
      </c>
      <c r="BE22" s="265" t="str">
        <f>IFERROR(VLOOKUP($C22,data!$A:$G,6,0),"")</f>
        <v/>
      </c>
      <c r="BF22" s="265" t="str">
        <f>IFERROR(VLOOKUP($C22,data!$A:$G,7,0),"")</f>
        <v/>
      </c>
      <c r="BG22" s="265" t="str">
        <f>IFERROR(VLOOKUP(BG$8&amp;$C22&amp;$E22,data!$I$2:$AN$16,2,0)*$D22,"")</f>
        <v/>
      </c>
      <c r="BH22" s="265" t="str">
        <f>IFERROR(VLOOKUP(BH$8&amp;$C22&amp;$E22,data!$I$2:$AN$16,3,0)*$D22,"")</f>
        <v/>
      </c>
      <c r="BI22" s="265" t="str">
        <f>IFERROR(VLOOKUP(BI$8&amp;$C22&amp;$E22,data!$I$2:$AN$16,4,0)*$D22,"")</f>
        <v/>
      </c>
      <c r="BJ22" s="265" t="str">
        <f>IFERROR(VLOOKUP(BJ$8&amp;$C22&amp;$E22,data!$I$2:$AN$16,5,0)*$D22,"")</f>
        <v/>
      </c>
      <c r="BK22" s="265" t="str">
        <f>IFERROR(VLOOKUP(BK$8&amp;$C22&amp;$E22,data!$I$2:$AN$16,6,0)*$D22,"")</f>
        <v/>
      </c>
      <c r="BL22" s="265" t="str">
        <f>IFERROR(VLOOKUP(BL$8&amp;$C22&amp;$E22,data!$I$2:$AN$16,7,0)*$D22,"")</f>
        <v/>
      </c>
      <c r="BM22" s="265" t="str">
        <f>IFERROR(VLOOKUP(BM$8&amp;$C22&amp;$E22,data!$I$2:$AN$16,8,0)*$D22,"")</f>
        <v/>
      </c>
      <c r="BN22" s="265" t="str">
        <f>IFERROR(VLOOKUP(BN$8&amp;$C22&amp;$E22,data!$I$2:$AN$16,9,0)*$D22,"")</f>
        <v/>
      </c>
      <c r="BO22" s="265" t="str">
        <f>IFERROR(VLOOKUP(BO$8&amp;$C22&amp;$E22,data!$I$2:$AN$16,10,0)*$D22,"")</f>
        <v/>
      </c>
      <c r="BP22" s="265" t="str">
        <f>IFERROR(VLOOKUP(BP$8&amp;$C22&amp;$E22,data!$I$2:$AN$16,11,0)*$D22,"")</f>
        <v/>
      </c>
      <c r="BQ22" s="265" t="str">
        <f>IFERROR(VLOOKUP(BQ$8&amp;$C22&amp;$E22,data!$I$2:$AN$16,12,0)*$D22,"")</f>
        <v/>
      </c>
      <c r="BR22" s="265" t="str">
        <f>IFERROR(VLOOKUP(BR$8&amp;$C22&amp;$E22,data!$I$2:$AN$16,13,0)*$D22,"")</f>
        <v/>
      </c>
      <c r="BS22" s="265" t="str">
        <f>IFERROR(VLOOKUP(BS$8&amp;$C22&amp;$E22,data!$I$2:$AN$16,14,0)*$D22,"")</f>
        <v/>
      </c>
      <c r="BT22" s="265" t="str">
        <f>IFERROR(VLOOKUP(BT$8&amp;$C22&amp;$E22,data!$I$2:$AN$16,15,0)*$D22,"")</f>
        <v/>
      </c>
      <c r="BU22" s="265" t="str">
        <f>IFERROR(VLOOKUP(BU$8&amp;$C22&amp;$E22,data!$I$2:$AN$16,16,0)*$D22,"")</f>
        <v/>
      </c>
      <c r="BV22" s="265" t="str">
        <f>IFERROR(VLOOKUP(BV$8&amp;$C22&amp;$E22,data!$I$2:$AN$16,17,0)*$D22,"")</f>
        <v/>
      </c>
      <c r="BW22" s="265" t="str">
        <f>IFERROR(VLOOKUP(BW$8&amp;$C22&amp;$E22,data!$I$2:$AN$16,18,0)*$D22,"")</f>
        <v/>
      </c>
      <c r="BX22" s="265" t="str">
        <f>IFERROR(VLOOKUP(BX$8&amp;$C22&amp;$E22,data!$I$2:$AN$16,19,0)*$D22,"")</f>
        <v/>
      </c>
      <c r="BY22" s="265" t="str">
        <f>IFERROR(VLOOKUP(BY$8&amp;$C22&amp;$E22,data!$I$2:$AN$16,20,0)*$D22,"")</f>
        <v/>
      </c>
      <c r="BZ22" s="265" t="str">
        <f>IFERROR(VLOOKUP(BZ$8&amp;$C22&amp;$E22,data!$I$2:$AN$16,21,0)*$D22,"")</f>
        <v/>
      </c>
      <c r="CA22" s="265" t="str">
        <f>IFERROR(VLOOKUP(CA$8&amp;$C22&amp;$E22,data!$I$2:$AN$16,22,0)*$D22,"")</f>
        <v/>
      </c>
      <c r="CB22" s="265" t="str">
        <f>IFERROR(VLOOKUP(CB$8&amp;$C22&amp;$E22,data!$I$2:$AN$16,23,0)*$D22,"")</f>
        <v/>
      </c>
      <c r="CC22" s="265" t="str">
        <f>IFERROR(VLOOKUP(CC$8&amp;$C22&amp;$E22,data!$I$2:$AN$16,24,0)*$D22,"")</f>
        <v/>
      </c>
      <c r="CD22" s="265" t="str">
        <f>IFERROR(VLOOKUP(CD$8&amp;$C22&amp;$E22,data!$I$2:$AN$16,25,0)*$D22,"")</f>
        <v/>
      </c>
      <c r="CE22" s="265" t="str">
        <f>IFERROR(VLOOKUP(CE$8&amp;$C22&amp;$E22,data!$I$2:$AN$16,26,0)*$D22,"")</f>
        <v/>
      </c>
      <c r="CF22" s="265" t="str">
        <f>IFERROR(VLOOKUP(CF$8&amp;$C22&amp;$E22,data!$I$2:$AN$16,27,0)*$D22,"")</f>
        <v/>
      </c>
      <c r="CG22" s="265" t="str">
        <f>IFERROR(VLOOKUP(CG$8&amp;$C22&amp;$E22,data!$I$2:$AN$16,28,0)*$D22,"")</f>
        <v/>
      </c>
      <c r="CH22" s="265" t="str">
        <f>IFERROR(VLOOKUP(CH$8&amp;$C22&amp;$E22,data!$I$2:$AN$16,29,0)*$D22,"")</f>
        <v/>
      </c>
      <c r="CI22" s="265" t="str">
        <f>IFERROR(VLOOKUP(CI$8&amp;$C22&amp;$E22,data!$I$2:$AN$16,30,0)*$D22,"")</f>
        <v/>
      </c>
      <c r="CJ22" s="265" t="str">
        <f>IFERROR(VLOOKUP(CJ$8&amp;$C22&amp;$E22,data!$I$2:$AN$16,31,0)*$D22,"")</f>
        <v/>
      </c>
      <c r="CK22" s="265" t="str">
        <f>IFERROR(VLOOKUP(CK$8&amp;$C22&amp;$E22,data!$I$2:$AN$16,32,0)*$D22,"")</f>
        <v/>
      </c>
      <c r="CL22" s="265" t="str">
        <f>IFERROR(VLOOKUP(CL$8&amp;$C22&amp;$E22,data!$I$18:$Y$27,2,0)*$D22,"OFF")</f>
        <v>OFF</v>
      </c>
      <c r="CM22" s="265" t="str">
        <f>IFERROR(VLOOKUP(CM$8&amp;$C22&amp;$E22,data!$I$18:$Y$27,3,0)*$D22,"OFF")</f>
        <v>OFF</v>
      </c>
      <c r="CN22" s="265" t="str">
        <f>IFERROR(VLOOKUP(CN$8&amp;$C22&amp;$E22,data!$I$18:$Y$27,4,0)*$D22,"OFF")</f>
        <v>OFF</v>
      </c>
      <c r="CO22" s="265" t="str">
        <f>IFERROR(VLOOKUP(CO$8&amp;$C22&amp;$E22,data!$I$18:$Y$27,5,0)*$D22,"OFF")</f>
        <v>OFF</v>
      </c>
      <c r="CP22" s="265" t="str">
        <f>IFERROR(VLOOKUP(CP$8&amp;$C22&amp;$E22,data!$I$18:$Y$27,6,0)*$D22,"OFF")</f>
        <v>OFF</v>
      </c>
      <c r="CQ22" s="265" t="str">
        <f>IFERROR(VLOOKUP(CQ$8&amp;$C22&amp;$E22,data!$I$18:$Y$27,7,0)*$D22,"OFF")</f>
        <v>OFF</v>
      </c>
      <c r="CR22" s="265" t="str">
        <f>IFERROR(VLOOKUP(CR$8&amp;$C22&amp;$E22,data!$I$18:$Y$27,8,0)*$D22,"OFF")</f>
        <v>OFF</v>
      </c>
      <c r="CS22" s="265" t="str">
        <f>IFERROR(VLOOKUP(CS$8&amp;$C22&amp;$E22,data!$I$18:$Y$27,9,0)*$D22,"OFF")</f>
        <v>OFF</v>
      </c>
      <c r="CT22" s="265" t="str">
        <f>IFERROR(VLOOKUP(CT$8&amp;$C22&amp;$E22,data!$I$18:$Y$27,10,0)*$D22,"OFF")</f>
        <v>OFF</v>
      </c>
      <c r="CU22" s="265" t="str">
        <f>IFERROR(VLOOKUP(CU$8&amp;$C22&amp;$E22,data!$I$18:$Y$27,11,0)*$D22,"OFF")</f>
        <v>OFF</v>
      </c>
      <c r="CV22" s="265" t="str">
        <f>IFERROR(VLOOKUP(CV$8&amp;$C22&amp;$E22,data!$I$18:$Y$27,12,0)*$D22,"OFF")</f>
        <v>OFF</v>
      </c>
      <c r="CW22" s="265" t="str">
        <f>IFERROR(VLOOKUP(CW$8&amp;$C22&amp;$E22,data!$I$18:$Y$27,13,0)*$D22,"OFF")</f>
        <v>OFF</v>
      </c>
      <c r="CX22" s="265" t="str">
        <f>IFERROR(VLOOKUP(CX$8&amp;$C22&amp;$E22,data!$I$18:$Y$27,14,0)*$D22,"OFF")</f>
        <v>OFF</v>
      </c>
      <c r="CY22" s="265" t="str">
        <f>IFERROR(VLOOKUP(CY$8&amp;$C22&amp;$E22,data!$I$18:$Y$27,15,0)*$D22,"OFF")</f>
        <v>OFF</v>
      </c>
      <c r="CZ22" s="265" t="str">
        <f>IFERROR(VLOOKUP(CZ$8&amp;$C22&amp;$E22,data!$I$18:$Y$27,16,0)*$D22,"OFF")</f>
        <v>OFF</v>
      </c>
      <c r="DA22" s="265" t="str">
        <f>IFERROR(VLOOKUP(DA$8&amp;$C22&amp;$E22,data!$I$18:$Y$27,17,0)*$D22,"OFF")</f>
        <v>OFF</v>
      </c>
      <c r="DB22" s="265" t="str">
        <f>IFERROR(VLOOKUP(DB$8&amp;$C22&amp;$E22,data!$I$29:$Y$43,2,0)*$D22,"OFF")</f>
        <v>OFF</v>
      </c>
      <c r="DC22" s="265" t="str">
        <f>IFERROR(VLOOKUP(DC$8&amp;$C22&amp;$E22,data!$I$29:$Y$43,3,0)*$D22,"OFF")</f>
        <v>OFF</v>
      </c>
      <c r="DD22" s="265" t="str">
        <f>IFERROR(VLOOKUP(DD$8&amp;$C22&amp;$E22,data!$I$29:$Y$43,4,0)*$D22,"OFF")</f>
        <v>OFF</v>
      </c>
      <c r="DE22" s="265" t="str">
        <f>IFERROR(VLOOKUP(DE$8&amp;$C22&amp;$E22,data!$I$29:$Y$43,5,0)*$D22,"OFF")</f>
        <v>OFF</v>
      </c>
      <c r="DF22" s="265" t="str">
        <f>IFERROR(VLOOKUP(DF$8&amp;$C22&amp;$E22,data!$I$29:$Y$43,6,0)*$D22,"OFF")</f>
        <v>OFF</v>
      </c>
      <c r="DG22" s="265" t="str">
        <f>IFERROR(VLOOKUP(DG$8&amp;$C22&amp;$E22,data!$I$29:$Y$43,7,0)*$D22,"OFF")</f>
        <v>OFF</v>
      </c>
      <c r="DH22" s="265" t="str">
        <f>IFERROR(VLOOKUP(DH$8&amp;$C22&amp;$E22,data!$I$29:$Y$43,8,0)*$D22,"OFF")</f>
        <v>OFF</v>
      </c>
      <c r="DI22" s="265" t="str">
        <f>IFERROR(VLOOKUP(DI$8&amp;$C22&amp;$E22,data!$I$29:$Y$43,9,0)*$D22,"OFF")</f>
        <v>OFF</v>
      </c>
      <c r="DJ22" s="265" t="str">
        <f>IFERROR(VLOOKUP(DJ$8&amp;$C22&amp;$E22,data!$I$29:$Y$43,10,0)*$D22,"OFF")</f>
        <v>OFF</v>
      </c>
      <c r="DK22" s="265" t="str">
        <f>IFERROR(VLOOKUP(DK$8&amp;$C22&amp;$E22,data!$I$29:$Y$43,11,0)*$D22,"OFF")</f>
        <v>OFF</v>
      </c>
      <c r="DL22" s="265" t="str">
        <f>IFERROR(VLOOKUP(DL$8&amp;$C22&amp;$E22,data!$I$29:$Y$43,12,0)*$D22,"OFF")</f>
        <v>OFF</v>
      </c>
      <c r="DM22" s="265" t="str">
        <f>IFERROR(VLOOKUP(DM$8&amp;$C22&amp;$E22,data!$I$29:$Y$43,13,0)*$D22,"OFF")</f>
        <v>OFF</v>
      </c>
      <c r="DN22" s="265" t="str">
        <f>IFERROR(VLOOKUP(DN$8&amp;$C22&amp;$E22,data!$I$29:$Y$43,14,0)*$D22,"OFF")</f>
        <v>OFF</v>
      </c>
      <c r="DO22" s="265" t="str">
        <f>IFERROR(VLOOKUP(DO$8&amp;$C22&amp;$E22,data!$I$29:$Y$43,15,0)*$D22,"OFF")</f>
        <v>OFF</v>
      </c>
      <c r="DP22" s="265" t="str">
        <f>IFERROR(VLOOKUP(DP$8&amp;$C22&amp;$E22,data!$I$29:$Y$43,16,0)*$D22,"OFF")</f>
        <v>OFF</v>
      </c>
      <c r="DQ22" s="265" t="str">
        <f>IFERROR(VLOOKUP(DQ$8&amp;$C22&amp;$E22,data!$I$29:$Y$43,17,0)*$D22,"OFF")</f>
        <v>OFF</v>
      </c>
      <c r="DR22" s="265" t="str">
        <f>IFERROR(VLOOKUP(DR$8&amp;$C22&amp;$E22,data!$I$45:$Q$49,2,0)*$D22,"OFF")</f>
        <v>OFF</v>
      </c>
      <c r="DS22" s="265" t="str">
        <f>IFERROR(VLOOKUP(DS$8&amp;$C22&amp;$E22,data!$I$45:$Q$49,3,0)*$D22,"OFF")</f>
        <v>OFF</v>
      </c>
      <c r="DT22" s="265" t="str">
        <f>IFERROR(VLOOKUP(DT$8&amp;$C22&amp;$E22,data!$I$45:$Q$49,4,0)*$D22,"OFF")</f>
        <v>OFF</v>
      </c>
      <c r="DU22" s="265" t="str">
        <f>IFERROR(VLOOKUP(DU$8&amp;$C22&amp;$E22,data!$I$45:$Q$49,5,0)*$D22,"OFF")</f>
        <v>OFF</v>
      </c>
      <c r="DV22" s="265" t="str">
        <f>IFERROR(VLOOKUP(DV$8&amp;$C22&amp;$E22,data!$I$45:$Q$49,6,0)*$D22,"OFF")</f>
        <v>OFF</v>
      </c>
      <c r="DW22" s="265" t="str">
        <f>IFERROR(VLOOKUP(DW$8&amp;$C22&amp;$E22,data!$I$45:$Q$49,7,0)*$D22,"OFF")</f>
        <v>OFF</v>
      </c>
      <c r="DX22" s="265" t="str">
        <f>IFERROR(VLOOKUP(DX$8&amp;$C22&amp;$E22,data!$I$45:$Q$49,8,0)*$D22,"OFF")</f>
        <v>OFF</v>
      </c>
      <c r="DY22" s="265" t="str">
        <f>IFERROR(VLOOKUP(DY$8&amp;$C22&amp;$E22,data!$I$45:$Q$49,9,0)*$D22,"OFF")</f>
        <v>OFF</v>
      </c>
    </row>
    <row r="23" spans="1:129" s="316" customFormat="1" ht="6" customHeight="1" x14ac:dyDescent="0.35">
      <c r="A23" s="307"/>
      <c r="B23" s="308"/>
      <c r="C23" s="307"/>
      <c r="D23" s="309"/>
      <c r="E23" s="310"/>
      <c r="F23" s="311"/>
      <c r="G23" s="312"/>
      <c r="H23" s="313"/>
      <c r="I23" s="314"/>
      <c r="J23" s="314"/>
      <c r="K23" s="314"/>
      <c r="L23" s="314"/>
      <c r="M23" s="315"/>
      <c r="N23" s="311"/>
      <c r="O23" s="312"/>
      <c r="P23" s="313"/>
      <c r="Q23" s="314"/>
      <c r="R23" s="314"/>
      <c r="S23" s="315"/>
      <c r="T23" s="311"/>
      <c r="U23" s="312"/>
      <c r="V23" s="313"/>
      <c r="W23" s="314"/>
      <c r="X23" s="314"/>
      <c r="Y23" s="315"/>
      <c r="Z23" s="311"/>
      <c r="AA23" s="312"/>
      <c r="AB23" s="313"/>
      <c r="AC23" s="314"/>
      <c r="AD23" s="315"/>
      <c r="AG23" s="317"/>
      <c r="BA23" s="318"/>
      <c r="BB23" s="318"/>
      <c r="BC23" s="318"/>
      <c r="BD23" s="318"/>
      <c r="BE23" s="318"/>
      <c r="BF23" s="318"/>
      <c r="BG23" s="318"/>
      <c r="BH23" s="318"/>
      <c r="BI23" s="318"/>
      <c r="BJ23" s="318"/>
      <c r="BK23" s="318"/>
      <c r="BL23" s="318"/>
      <c r="BM23" s="318"/>
      <c r="BN23" s="318"/>
      <c r="BO23" s="318"/>
      <c r="BP23" s="318"/>
      <c r="BQ23" s="318"/>
      <c r="BR23" s="318"/>
      <c r="BS23" s="318"/>
      <c r="BT23" s="318"/>
      <c r="BU23" s="318"/>
      <c r="BV23" s="318"/>
      <c r="BW23" s="318"/>
      <c r="BX23" s="318"/>
      <c r="BY23" s="318"/>
      <c r="BZ23" s="318"/>
      <c r="CA23" s="318"/>
      <c r="CB23" s="318"/>
      <c r="CC23" s="318"/>
      <c r="CD23" s="318"/>
      <c r="CE23" s="318"/>
      <c r="CF23" s="318"/>
      <c r="CG23" s="318"/>
      <c r="CH23" s="318"/>
      <c r="CI23" s="318"/>
      <c r="CJ23" s="318"/>
      <c r="CK23" s="318"/>
      <c r="CL23" s="318"/>
      <c r="CM23" s="318"/>
      <c r="CN23" s="318"/>
      <c r="CO23" s="318"/>
      <c r="CP23" s="318"/>
      <c r="CQ23" s="318"/>
      <c r="CR23" s="318"/>
      <c r="CS23" s="318"/>
      <c r="CT23" s="318"/>
      <c r="CU23" s="318"/>
      <c r="CV23" s="318"/>
      <c r="CW23" s="318"/>
      <c r="CX23" s="318"/>
      <c r="CY23" s="318"/>
      <c r="CZ23" s="318"/>
      <c r="DA23" s="318"/>
      <c r="DB23" s="318"/>
      <c r="DC23" s="318"/>
      <c r="DD23" s="318"/>
      <c r="DE23" s="318"/>
      <c r="DF23" s="318"/>
      <c r="DG23" s="318"/>
      <c r="DH23" s="318"/>
      <c r="DI23" s="318"/>
      <c r="DJ23" s="318"/>
      <c r="DK23" s="318"/>
      <c r="DL23" s="318"/>
      <c r="DM23" s="318"/>
      <c r="DN23" s="318"/>
      <c r="DO23" s="318"/>
      <c r="DP23" s="318"/>
      <c r="DQ23" s="318"/>
      <c r="DR23" s="318"/>
      <c r="DS23" s="318"/>
      <c r="DT23" s="318"/>
      <c r="DU23" s="318"/>
      <c r="DV23" s="318"/>
      <c r="DW23" s="318"/>
      <c r="DX23" s="318"/>
      <c r="DY23" s="318"/>
    </row>
    <row r="24" spans="1:129" s="242" customFormat="1" ht="30" customHeight="1" x14ac:dyDescent="0.35">
      <c r="A24" s="272">
        <v>8</v>
      </c>
      <c r="B24" s="297"/>
      <c r="C24" s="298"/>
      <c r="D24" s="299"/>
      <c r="E24" s="300"/>
      <c r="F24" s="301"/>
      <c r="G24" s="275">
        <f t="shared" si="0"/>
        <v>0</v>
      </c>
      <c r="H24" s="248" t="str">
        <f>IFERROR(VLOOKUP($C24&amp;$E24&amp;$G24,'DIP Settings'!$C:$O,8,0)," ")</f>
        <v xml:space="preserve"> </v>
      </c>
      <c r="I24" s="249" t="str">
        <f>IFERROR(VLOOKUP($C24&amp;$E24&amp;$G24,'DIP Settings'!$C:$O,9,0)," ")</f>
        <v xml:space="preserve"> </v>
      </c>
      <c r="J24" s="249" t="str">
        <f>IFERROR(VLOOKUP($C24&amp;$E24&amp;$G24,'DIP Settings'!$C:$O,10,0)," ")</f>
        <v xml:space="preserve"> </v>
      </c>
      <c r="K24" s="249" t="str">
        <f>IFERROR(VLOOKUP($C24&amp;$E24&amp;$G24,'DIP Settings'!$C:$O,11,0)," ")</f>
        <v xml:space="preserve"> </v>
      </c>
      <c r="L24" s="249" t="str">
        <f>IFERROR(VLOOKUP($C24&amp;$E24&amp;$G24,'DIP Settings'!$C:$O,12,0)," ")</f>
        <v xml:space="preserve"> </v>
      </c>
      <c r="M24" s="250" t="str">
        <f>IFERROR(VLOOKUP($C24&amp;$E24&amp;$G24,'DIP Settings'!$C:$O,13,0)," ")</f>
        <v xml:space="preserve"> </v>
      </c>
      <c r="N24" s="301"/>
      <c r="O24" s="275" t="str">
        <f t="shared" si="1"/>
        <v>OFF</v>
      </c>
      <c r="P24" s="248" t="str">
        <f>IFERROR(VLOOKUP($C24&amp;$E24&amp;$O24,'DIP Settings'!$R:$AA,7,0)," ")</f>
        <v xml:space="preserve"> </v>
      </c>
      <c r="Q24" s="249" t="str">
        <f>IFERROR(VLOOKUP($C24&amp;$E24&amp;$O24,'DIP Settings'!$R:$AA,8,0)," ")</f>
        <v xml:space="preserve"> </v>
      </c>
      <c r="R24" s="249" t="str">
        <f>IFERROR(VLOOKUP($C24&amp;$E24&amp;$O24,'DIP Settings'!$R:$AA,9,0)," ")</f>
        <v xml:space="preserve"> </v>
      </c>
      <c r="S24" s="250" t="str">
        <f>IFERROR(VLOOKUP($C24&amp;$E24&amp;$O24,'DIP Settings'!$R:$AA,10,0)," ")</f>
        <v xml:space="preserve"> </v>
      </c>
      <c r="T24" s="301"/>
      <c r="U24" s="275" t="str">
        <f t="shared" si="2"/>
        <v>OFF</v>
      </c>
      <c r="V24" s="248" t="str">
        <f>IFERROR(VLOOKUP($C24&amp;$E24&amp;$U24,'DIP Settings'!$AD:$AM,7,0)," ")</f>
        <v xml:space="preserve"> </v>
      </c>
      <c r="W24" s="249" t="str">
        <f>IFERROR(VLOOKUP($C24&amp;$E24&amp;$U24,'DIP Settings'!$AD:$AM,8,0)," ")</f>
        <v xml:space="preserve"> </v>
      </c>
      <c r="X24" s="249" t="str">
        <f>IFERROR(VLOOKUP($C24&amp;$E24&amp;$U24,'DIP Settings'!$AD:$AM,9,0)," ")</f>
        <v xml:space="preserve"> </v>
      </c>
      <c r="Y24" s="250" t="str">
        <f>IFERROR(VLOOKUP($C24&amp;$E24&amp;$U24,'DIP Settings'!$AD:$AM,10,0)," ")</f>
        <v xml:space="preserve"> </v>
      </c>
      <c r="Z24" s="301"/>
      <c r="AA24" s="275" t="str">
        <f t="shared" si="3"/>
        <v>OFF</v>
      </c>
      <c r="AB24" s="248" t="str">
        <f>IFERROR(VLOOKUP($C24&amp;$E24&amp;$AA24,'DIP Settings'!$AP:$AW,6,0)," ")</f>
        <v xml:space="preserve"> </v>
      </c>
      <c r="AC24" s="249" t="str">
        <f>IFERROR(VLOOKUP($C24&amp;$E24&amp;$AA24,'DIP Settings'!$AP:$AW,7,0)," ")</f>
        <v xml:space="preserve"> </v>
      </c>
      <c r="AD24" s="250" t="str">
        <f>IFERROR(VLOOKUP($C24&amp;$E24&amp;$AA24,'DIP Settings'!$AP:$AW,8,0)," ")</f>
        <v xml:space="preserve"> </v>
      </c>
      <c r="AF24" s="270" t="s">
        <v>150</v>
      </c>
      <c r="AG24" s="267" t="s">
        <v>151</v>
      </c>
      <c r="AZ24" s="242" t="str">
        <f>IFERROR(VLOOKUP(C24&amp;D24,data!AR:AS,2,0),"X")</f>
        <v>X</v>
      </c>
      <c r="BA24" s="265" t="str">
        <f>IFERROR(VLOOKUP($C24,data!$A:$G,2,0),"")</f>
        <v/>
      </c>
      <c r="BB24" s="265" t="str">
        <f>IFERROR(VLOOKUP($C24,data!$A:$G,3,0),"")</f>
        <v/>
      </c>
      <c r="BC24" s="265" t="str">
        <f>IFERROR(VLOOKUP($C24,data!$A:$G,4,0),"")</f>
        <v/>
      </c>
      <c r="BD24" s="265" t="str">
        <f>IFERROR(VLOOKUP($C24,data!$A:$G,5,0),"")</f>
        <v/>
      </c>
      <c r="BE24" s="265" t="str">
        <f>IFERROR(VLOOKUP($C24,data!$A:$G,6,0),"")</f>
        <v/>
      </c>
      <c r="BF24" s="265" t="str">
        <f>IFERROR(VLOOKUP($C24,data!$A:$G,7,0),"")</f>
        <v/>
      </c>
      <c r="BG24" s="265" t="str">
        <f>IFERROR(VLOOKUP(BG$8&amp;$C24&amp;$E24,data!$I$2:$AN$16,2,0)*$D24,"")</f>
        <v/>
      </c>
      <c r="BH24" s="265" t="str">
        <f>IFERROR(VLOOKUP(BH$8&amp;$C24&amp;$E24,data!$I$2:$AN$16,3,0)*$D24,"")</f>
        <v/>
      </c>
      <c r="BI24" s="265" t="str">
        <f>IFERROR(VLOOKUP(BI$8&amp;$C24&amp;$E24,data!$I$2:$AN$16,4,0)*$D24,"")</f>
        <v/>
      </c>
      <c r="BJ24" s="265" t="str">
        <f>IFERROR(VLOOKUP(BJ$8&amp;$C24&amp;$E24,data!$I$2:$AN$16,5,0)*$D24,"")</f>
        <v/>
      </c>
      <c r="BK24" s="265" t="str">
        <f>IFERROR(VLOOKUP(BK$8&amp;$C24&amp;$E24,data!$I$2:$AN$16,6,0)*$D24,"")</f>
        <v/>
      </c>
      <c r="BL24" s="265" t="str">
        <f>IFERROR(VLOOKUP(BL$8&amp;$C24&amp;$E24,data!$I$2:$AN$16,7,0)*$D24,"")</f>
        <v/>
      </c>
      <c r="BM24" s="265" t="str">
        <f>IFERROR(VLOOKUP(BM$8&amp;$C24&amp;$E24,data!$I$2:$AN$16,8,0)*$D24,"")</f>
        <v/>
      </c>
      <c r="BN24" s="265" t="str">
        <f>IFERROR(VLOOKUP(BN$8&amp;$C24&amp;$E24,data!$I$2:$AN$16,9,0)*$D24,"")</f>
        <v/>
      </c>
      <c r="BO24" s="265" t="str">
        <f>IFERROR(VLOOKUP(BO$8&amp;$C24&amp;$E24,data!$I$2:$AN$16,10,0)*$D24,"")</f>
        <v/>
      </c>
      <c r="BP24" s="265" t="str">
        <f>IFERROR(VLOOKUP(BP$8&amp;$C24&amp;$E24,data!$I$2:$AN$16,11,0)*$D24,"")</f>
        <v/>
      </c>
      <c r="BQ24" s="265" t="str">
        <f>IFERROR(VLOOKUP(BQ$8&amp;$C24&amp;$E24,data!$I$2:$AN$16,12,0)*$D24,"")</f>
        <v/>
      </c>
      <c r="BR24" s="265" t="str">
        <f>IFERROR(VLOOKUP(BR$8&amp;$C24&amp;$E24,data!$I$2:$AN$16,13,0)*$D24,"")</f>
        <v/>
      </c>
      <c r="BS24" s="265" t="str">
        <f>IFERROR(VLOOKUP(BS$8&amp;$C24&amp;$E24,data!$I$2:$AN$16,14,0)*$D24,"")</f>
        <v/>
      </c>
      <c r="BT24" s="265" t="str">
        <f>IFERROR(VLOOKUP(BT$8&amp;$C24&amp;$E24,data!$I$2:$AN$16,15,0)*$D24,"")</f>
        <v/>
      </c>
      <c r="BU24" s="265" t="str">
        <f>IFERROR(VLOOKUP(BU$8&amp;$C24&amp;$E24,data!$I$2:$AN$16,16,0)*$D24,"")</f>
        <v/>
      </c>
      <c r="BV24" s="265" t="str">
        <f>IFERROR(VLOOKUP(BV$8&amp;$C24&amp;$E24,data!$I$2:$AN$16,17,0)*$D24,"")</f>
        <v/>
      </c>
      <c r="BW24" s="265" t="str">
        <f>IFERROR(VLOOKUP(BW$8&amp;$C24&amp;$E24,data!$I$2:$AN$16,18,0)*$D24,"")</f>
        <v/>
      </c>
      <c r="BX24" s="265" t="str">
        <f>IFERROR(VLOOKUP(BX$8&amp;$C24&amp;$E24,data!$I$2:$AN$16,19,0)*$D24,"")</f>
        <v/>
      </c>
      <c r="BY24" s="265" t="str">
        <f>IFERROR(VLOOKUP(BY$8&amp;$C24&amp;$E24,data!$I$2:$AN$16,20,0)*$D24,"")</f>
        <v/>
      </c>
      <c r="BZ24" s="265" t="str">
        <f>IFERROR(VLOOKUP(BZ$8&amp;$C24&amp;$E24,data!$I$2:$AN$16,21,0)*$D24,"")</f>
        <v/>
      </c>
      <c r="CA24" s="265" t="str">
        <f>IFERROR(VLOOKUP(CA$8&amp;$C24&amp;$E24,data!$I$2:$AN$16,22,0)*$D24,"")</f>
        <v/>
      </c>
      <c r="CB24" s="265" t="str">
        <f>IFERROR(VLOOKUP(CB$8&amp;$C24&amp;$E24,data!$I$2:$AN$16,23,0)*$D24,"")</f>
        <v/>
      </c>
      <c r="CC24" s="265" t="str">
        <f>IFERROR(VLOOKUP(CC$8&amp;$C24&amp;$E24,data!$I$2:$AN$16,24,0)*$D24,"")</f>
        <v/>
      </c>
      <c r="CD24" s="265" t="str">
        <f>IFERROR(VLOOKUP(CD$8&amp;$C24&amp;$E24,data!$I$2:$AN$16,25,0)*$D24,"")</f>
        <v/>
      </c>
      <c r="CE24" s="265" t="str">
        <f>IFERROR(VLOOKUP(CE$8&amp;$C24&amp;$E24,data!$I$2:$AN$16,26,0)*$D24,"")</f>
        <v/>
      </c>
      <c r="CF24" s="265" t="str">
        <f>IFERROR(VLOOKUP(CF$8&amp;$C24&amp;$E24,data!$I$2:$AN$16,27,0)*$D24,"")</f>
        <v/>
      </c>
      <c r="CG24" s="265" t="str">
        <f>IFERROR(VLOOKUP(CG$8&amp;$C24&amp;$E24,data!$I$2:$AN$16,28,0)*$D24,"")</f>
        <v/>
      </c>
      <c r="CH24" s="265" t="str">
        <f>IFERROR(VLOOKUP(CH$8&amp;$C24&amp;$E24,data!$I$2:$AN$16,29,0)*$D24,"")</f>
        <v/>
      </c>
      <c r="CI24" s="265" t="str">
        <f>IFERROR(VLOOKUP(CI$8&amp;$C24&amp;$E24,data!$I$2:$AN$16,30,0)*$D24,"")</f>
        <v/>
      </c>
      <c r="CJ24" s="265" t="str">
        <f>IFERROR(VLOOKUP(CJ$8&amp;$C24&amp;$E24,data!$I$2:$AN$16,31,0)*$D24,"")</f>
        <v/>
      </c>
      <c r="CK24" s="265" t="str">
        <f>IFERROR(VLOOKUP(CK$8&amp;$C24&amp;$E24,data!$I$2:$AN$16,32,0)*$D24,"")</f>
        <v/>
      </c>
      <c r="CL24" s="265" t="str">
        <f>IFERROR(VLOOKUP(CL$8&amp;$C24&amp;$E24,data!$I$18:$Y$27,2,0)*$D24,"OFF")</f>
        <v>OFF</v>
      </c>
      <c r="CM24" s="265" t="str">
        <f>IFERROR(VLOOKUP(CM$8&amp;$C24&amp;$E24,data!$I$18:$Y$27,3,0)*$D24,"OFF")</f>
        <v>OFF</v>
      </c>
      <c r="CN24" s="265" t="str">
        <f>IFERROR(VLOOKUP(CN$8&amp;$C24&amp;$E24,data!$I$18:$Y$27,4,0)*$D24,"OFF")</f>
        <v>OFF</v>
      </c>
      <c r="CO24" s="265" t="str">
        <f>IFERROR(VLOOKUP(CO$8&amp;$C24&amp;$E24,data!$I$18:$Y$27,5,0)*$D24,"OFF")</f>
        <v>OFF</v>
      </c>
      <c r="CP24" s="265" t="str">
        <f>IFERROR(VLOOKUP(CP$8&amp;$C24&amp;$E24,data!$I$18:$Y$27,6,0)*$D24,"OFF")</f>
        <v>OFF</v>
      </c>
      <c r="CQ24" s="265" t="str">
        <f>IFERROR(VLOOKUP(CQ$8&amp;$C24&amp;$E24,data!$I$18:$Y$27,7,0)*$D24,"OFF")</f>
        <v>OFF</v>
      </c>
      <c r="CR24" s="265" t="str">
        <f>IFERROR(VLOOKUP(CR$8&amp;$C24&amp;$E24,data!$I$18:$Y$27,8,0)*$D24,"OFF")</f>
        <v>OFF</v>
      </c>
      <c r="CS24" s="265" t="str">
        <f>IFERROR(VLOOKUP(CS$8&amp;$C24&amp;$E24,data!$I$18:$Y$27,9,0)*$D24,"OFF")</f>
        <v>OFF</v>
      </c>
      <c r="CT24" s="265" t="str">
        <f>IFERROR(VLOOKUP(CT$8&amp;$C24&amp;$E24,data!$I$18:$Y$27,10,0)*$D24,"OFF")</f>
        <v>OFF</v>
      </c>
      <c r="CU24" s="265" t="str">
        <f>IFERROR(VLOOKUP(CU$8&amp;$C24&amp;$E24,data!$I$18:$Y$27,11,0)*$D24,"OFF")</f>
        <v>OFF</v>
      </c>
      <c r="CV24" s="265" t="str">
        <f>IFERROR(VLOOKUP(CV$8&amp;$C24&amp;$E24,data!$I$18:$Y$27,12,0)*$D24,"OFF")</f>
        <v>OFF</v>
      </c>
      <c r="CW24" s="265" t="str">
        <f>IFERROR(VLOOKUP(CW$8&amp;$C24&amp;$E24,data!$I$18:$Y$27,13,0)*$D24,"OFF")</f>
        <v>OFF</v>
      </c>
      <c r="CX24" s="265" t="str">
        <f>IFERROR(VLOOKUP(CX$8&amp;$C24&amp;$E24,data!$I$18:$Y$27,14,0)*$D24,"OFF")</f>
        <v>OFF</v>
      </c>
      <c r="CY24" s="265" t="str">
        <f>IFERROR(VLOOKUP(CY$8&amp;$C24&amp;$E24,data!$I$18:$Y$27,15,0)*$D24,"OFF")</f>
        <v>OFF</v>
      </c>
      <c r="CZ24" s="265" t="str">
        <f>IFERROR(VLOOKUP(CZ$8&amp;$C24&amp;$E24,data!$I$18:$Y$27,16,0)*$D24,"OFF")</f>
        <v>OFF</v>
      </c>
      <c r="DA24" s="265" t="str">
        <f>IFERROR(VLOOKUP(DA$8&amp;$C24&amp;$E24,data!$I$18:$Y$27,17,0)*$D24,"OFF")</f>
        <v>OFF</v>
      </c>
      <c r="DB24" s="265" t="str">
        <f>IFERROR(VLOOKUP(DB$8&amp;$C24&amp;$E24,data!$I$29:$Y$43,2,0)*$D24,"OFF")</f>
        <v>OFF</v>
      </c>
      <c r="DC24" s="265" t="str">
        <f>IFERROR(VLOOKUP(DC$8&amp;$C24&amp;$E24,data!$I$29:$Y$43,3,0)*$D24,"OFF")</f>
        <v>OFF</v>
      </c>
      <c r="DD24" s="265" t="str">
        <f>IFERROR(VLOOKUP(DD$8&amp;$C24&amp;$E24,data!$I$29:$Y$43,4,0)*$D24,"OFF")</f>
        <v>OFF</v>
      </c>
      <c r="DE24" s="265" t="str">
        <f>IFERROR(VLOOKUP(DE$8&amp;$C24&amp;$E24,data!$I$29:$Y$43,5,0)*$D24,"OFF")</f>
        <v>OFF</v>
      </c>
      <c r="DF24" s="265" t="str">
        <f>IFERROR(VLOOKUP(DF$8&amp;$C24&amp;$E24,data!$I$29:$Y$43,6,0)*$D24,"OFF")</f>
        <v>OFF</v>
      </c>
      <c r="DG24" s="265" t="str">
        <f>IFERROR(VLOOKUP(DG$8&amp;$C24&amp;$E24,data!$I$29:$Y$43,7,0)*$D24,"OFF")</f>
        <v>OFF</v>
      </c>
      <c r="DH24" s="265" t="str">
        <f>IFERROR(VLOOKUP(DH$8&amp;$C24&amp;$E24,data!$I$29:$Y$43,8,0)*$D24,"OFF")</f>
        <v>OFF</v>
      </c>
      <c r="DI24" s="265" t="str">
        <f>IFERROR(VLOOKUP(DI$8&amp;$C24&amp;$E24,data!$I$29:$Y$43,9,0)*$D24,"OFF")</f>
        <v>OFF</v>
      </c>
      <c r="DJ24" s="265" t="str">
        <f>IFERROR(VLOOKUP(DJ$8&amp;$C24&amp;$E24,data!$I$29:$Y$43,10,0)*$D24,"OFF")</f>
        <v>OFF</v>
      </c>
      <c r="DK24" s="265" t="str">
        <f>IFERROR(VLOOKUP(DK$8&amp;$C24&amp;$E24,data!$I$29:$Y$43,11,0)*$D24,"OFF")</f>
        <v>OFF</v>
      </c>
      <c r="DL24" s="265" t="str">
        <f>IFERROR(VLOOKUP(DL$8&amp;$C24&amp;$E24,data!$I$29:$Y$43,12,0)*$D24,"OFF")</f>
        <v>OFF</v>
      </c>
      <c r="DM24" s="265" t="str">
        <f>IFERROR(VLOOKUP(DM$8&amp;$C24&amp;$E24,data!$I$29:$Y$43,13,0)*$D24,"OFF")</f>
        <v>OFF</v>
      </c>
      <c r="DN24" s="265" t="str">
        <f>IFERROR(VLOOKUP(DN$8&amp;$C24&amp;$E24,data!$I$29:$Y$43,14,0)*$D24,"OFF")</f>
        <v>OFF</v>
      </c>
      <c r="DO24" s="265" t="str">
        <f>IFERROR(VLOOKUP(DO$8&amp;$C24&amp;$E24,data!$I$29:$Y$43,15,0)*$D24,"OFF")</f>
        <v>OFF</v>
      </c>
      <c r="DP24" s="265" t="str">
        <f>IFERROR(VLOOKUP(DP$8&amp;$C24&amp;$E24,data!$I$29:$Y$43,16,0)*$D24,"OFF")</f>
        <v>OFF</v>
      </c>
      <c r="DQ24" s="265" t="str">
        <f>IFERROR(VLOOKUP(DQ$8&amp;$C24&amp;$E24,data!$I$29:$Y$43,17,0)*$D24,"OFF")</f>
        <v>OFF</v>
      </c>
      <c r="DR24" s="265" t="str">
        <f>IFERROR(VLOOKUP(DR$8&amp;$C24&amp;$E24,data!$I$45:$Q$49,2,0)*$D24,"OFF")</f>
        <v>OFF</v>
      </c>
      <c r="DS24" s="265" t="str">
        <f>IFERROR(VLOOKUP(DS$8&amp;$C24&amp;$E24,data!$I$45:$Q$49,3,0)*$D24,"OFF")</f>
        <v>OFF</v>
      </c>
      <c r="DT24" s="265" t="str">
        <f>IFERROR(VLOOKUP(DT$8&amp;$C24&amp;$E24,data!$I$45:$Q$49,4,0)*$D24,"OFF")</f>
        <v>OFF</v>
      </c>
      <c r="DU24" s="265" t="str">
        <f>IFERROR(VLOOKUP(DU$8&amp;$C24&amp;$E24,data!$I$45:$Q$49,5,0)*$D24,"OFF")</f>
        <v>OFF</v>
      </c>
      <c r="DV24" s="265" t="str">
        <f>IFERROR(VLOOKUP(DV$8&amp;$C24&amp;$E24,data!$I$45:$Q$49,6,0)*$D24,"OFF")</f>
        <v>OFF</v>
      </c>
      <c r="DW24" s="265" t="str">
        <f>IFERROR(VLOOKUP(DW$8&amp;$C24&amp;$E24,data!$I$45:$Q$49,7,0)*$D24,"OFF")</f>
        <v>OFF</v>
      </c>
      <c r="DX24" s="265" t="str">
        <f>IFERROR(VLOOKUP(DX$8&amp;$C24&amp;$E24,data!$I$45:$Q$49,8,0)*$D24,"OFF")</f>
        <v>OFF</v>
      </c>
      <c r="DY24" s="265" t="str">
        <f>IFERROR(VLOOKUP(DY$8&amp;$C24&amp;$E24,data!$I$45:$Q$49,9,0)*$D24,"OFF")</f>
        <v>OFF</v>
      </c>
    </row>
    <row r="25" spans="1:129" s="316" customFormat="1" ht="6" customHeight="1" x14ac:dyDescent="0.35">
      <c r="A25" s="307"/>
      <c r="B25" s="308"/>
      <c r="C25" s="307"/>
      <c r="D25" s="309"/>
      <c r="E25" s="310"/>
      <c r="F25" s="311"/>
      <c r="G25" s="312"/>
      <c r="H25" s="313"/>
      <c r="I25" s="314"/>
      <c r="J25" s="314"/>
      <c r="K25" s="314"/>
      <c r="L25" s="314"/>
      <c r="M25" s="315"/>
      <c r="N25" s="311"/>
      <c r="O25" s="312"/>
      <c r="P25" s="313"/>
      <c r="Q25" s="314"/>
      <c r="R25" s="314"/>
      <c r="S25" s="315"/>
      <c r="T25" s="311"/>
      <c r="U25" s="312"/>
      <c r="V25" s="313"/>
      <c r="W25" s="314"/>
      <c r="X25" s="314"/>
      <c r="Y25" s="315"/>
      <c r="Z25" s="311"/>
      <c r="AA25" s="312"/>
      <c r="AB25" s="313"/>
      <c r="AC25" s="314"/>
      <c r="AD25" s="315"/>
      <c r="AG25" s="317"/>
      <c r="BA25" s="318"/>
      <c r="BB25" s="318"/>
      <c r="BC25" s="318"/>
      <c r="BD25" s="318"/>
      <c r="BE25" s="318"/>
      <c r="BF25" s="318"/>
      <c r="BG25" s="318"/>
      <c r="BH25" s="318"/>
      <c r="BI25" s="318"/>
      <c r="BJ25" s="318"/>
      <c r="BK25" s="318"/>
      <c r="BL25" s="318"/>
      <c r="BM25" s="318"/>
      <c r="BN25" s="318"/>
      <c r="BO25" s="318"/>
      <c r="BP25" s="318"/>
      <c r="BQ25" s="318"/>
      <c r="BR25" s="318"/>
      <c r="BS25" s="318"/>
      <c r="BT25" s="318"/>
      <c r="BU25" s="318"/>
      <c r="BV25" s="318"/>
      <c r="BW25" s="318"/>
      <c r="BX25" s="318"/>
      <c r="BY25" s="318"/>
      <c r="BZ25" s="318"/>
      <c r="CA25" s="318"/>
      <c r="CB25" s="318"/>
      <c r="CC25" s="318"/>
      <c r="CD25" s="318"/>
      <c r="CE25" s="318"/>
      <c r="CF25" s="318"/>
      <c r="CG25" s="318"/>
      <c r="CH25" s="318"/>
      <c r="CI25" s="318"/>
      <c r="CJ25" s="318"/>
      <c r="CK25" s="318"/>
      <c r="CL25" s="318"/>
      <c r="CM25" s="318"/>
      <c r="CN25" s="318"/>
      <c r="CO25" s="318"/>
      <c r="CP25" s="318"/>
      <c r="CQ25" s="318"/>
      <c r="CR25" s="318"/>
      <c r="CS25" s="318"/>
      <c r="CT25" s="318"/>
      <c r="CU25" s="318"/>
      <c r="CV25" s="318"/>
      <c r="CW25" s="318"/>
      <c r="CX25" s="318"/>
      <c r="CY25" s="318"/>
      <c r="CZ25" s="318"/>
      <c r="DA25" s="318"/>
      <c r="DB25" s="318"/>
      <c r="DC25" s="318"/>
      <c r="DD25" s="318"/>
      <c r="DE25" s="318"/>
      <c r="DF25" s="318"/>
      <c r="DG25" s="318"/>
      <c r="DH25" s="318"/>
      <c r="DI25" s="318"/>
      <c r="DJ25" s="318"/>
      <c r="DK25" s="318"/>
      <c r="DL25" s="318"/>
      <c r="DM25" s="318"/>
      <c r="DN25" s="318"/>
      <c r="DO25" s="318"/>
      <c r="DP25" s="318"/>
      <c r="DQ25" s="318"/>
      <c r="DR25" s="318"/>
      <c r="DS25" s="318"/>
      <c r="DT25" s="318"/>
      <c r="DU25" s="318"/>
      <c r="DV25" s="318"/>
      <c r="DW25" s="318"/>
      <c r="DX25" s="318"/>
      <c r="DY25" s="318"/>
    </row>
    <row r="26" spans="1:129" s="242" customFormat="1" ht="30" customHeight="1" x14ac:dyDescent="0.35">
      <c r="A26" s="272">
        <v>9</v>
      </c>
      <c r="B26" s="297"/>
      <c r="C26" s="298"/>
      <c r="D26" s="299"/>
      <c r="E26" s="300"/>
      <c r="F26" s="301"/>
      <c r="G26" s="275">
        <f t="shared" si="0"/>
        <v>0</v>
      </c>
      <c r="H26" s="248" t="str">
        <f>IFERROR(VLOOKUP($C26&amp;$E26&amp;$G26,'DIP Settings'!$C:$O,8,0)," ")</f>
        <v xml:space="preserve"> </v>
      </c>
      <c r="I26" s="249" t="str">
        <f>IFERROR(VLOOKUP($C26&amp;$E26&amp;$G26,'DIP Settings'!$C:$O,9,0)," ")</f>
        <v xml:space="preserve"> </v>
      </c>
      <c r="J26" s="249" t="str">
        <f>IFERROR(VLOOKUP($C26&amp;$E26&amp;$G26,'DIP Settings'!$C:$O,10,0)," ")</f>
        <v xml:space="preserve"> </v>
      </c>
      <c r="K26" s="249" t="str">
        <f>IFERROR(VLOOKUP($C26&amp;$E26&amp;$G26,'DIP Settings'!$C:$O,11,0)," ")</f>
        <v xml:space="preserve"> </v>
      </c>
      <c r="L26" s="249" t="str">
        <f>IFERROR(VLOOKUP($C26&amp;$E26&amp;$G26,'DIP Settings'!$C:$O,12,0)," ")</f>
        <v xml:space="preserve"> </v>
      </c>
      <c r="M26" s="250" t="str">
        <f>IFERROR(VLOOKUP($C26&amp;$E26&amp;$G26,'DIP Settings'!$C:$O,13,0)," ")</f>
        <v xml:space="preserve"> </v>
      </c>
      <c r="N26" s="301"/>
      <c r="O26" s="275" t="str">
        <f t="shared" si="1"/>
        <v>OFF</v>
      </c>
      <c r="P26" s="248" t="str">
        <f>IFERROR(VLOOKUP($C26&amp;$E26&amp;$O26,'DIP Settings'!$R:$AA,7,0)," ")</f>
        <v xml:space="preserve"> </v>
      </c>
      <c r="Q26" s="249" t="str">
        <f>IFERROR(VLOOKUP($C26&amp;$E26&amp;$O26,'DIP Settings'!$R:$AA,8,0)," ")</f>
        <v xml:space="preserve"> </v>
      </c>
      <c r="R26" s="249" t="str">
        <f>IFERROR(VLOOKUP($C26&amp;$E26&amp;$O26,'DIP Settings'!$R:$AA,9,0)," ")</f>
        <v xml:space="preserve"> </v>
      </c>
      <c r="S26" s="250" t="str">
        <f>IFERROR(VLOOKUP($C26&amp;$E26&amp;$O26,'DIP Settings'!$R:$AA,10,0)," ")</f>
        <v xml:space="preserve"> </v>
      </c>
      <c r="T26" s="301"/>
      <c r="U26" s="275" t="str">
        <f t="shared" si="2"/>
        <v>OFF</v>
      </c>
      <c r="V26" s="248" t="str">
        <f>IFERROR(VLOOKUP($C26&amp;$E26&amp;$U26,'DIP Settings'!$AD:$AM,7,0)," ")</f>
        <v xml:space="preserve"> </v>
      </c>
      <c r="W26" s="249" t="str">
        <f>IFERROR(VLOOKUP($C26&amp;$E26&amp;$U26,'DIP Settings'!$AD:$AM,8,0)," ")</f>
        <v xml:space="preserve"> </v>
      </c>
      <c r="X26" s="249" t="str">
        <f>IFERROR(VLOOKUP($C26&amp;$E26&amp;$U26,'DIP Settings'!$AD:$AM,9,0)," ")</f>
        <v xml:space="preserve"> </v>
      </c>
      <c r="Y26" s="250" t="str">
        <f>IFERROR(VLOOKUP($C26&amp;$E26&amp;$U26,'DIP Settings'!$AD:$AM,10,0)," ")</f>
        <v xml:space="preserve"> </v>
      </c>
      <c r="Z26" s="301"/>
      <c r="AA26" s="275" t="str">
        <f t="shared" si="3"/>
        <v>OFF</v>
      </c>
      <c r="AB26" s="248" t="str">
        <f>IFERROR(VLOOKUP($C26&amp;$E26&amp;$AA26,'DIP Settings'!$AP:$AW,6,0)," ")</f>
        <v xml:space="preserve"> </v>
      </c>
      <c r="AC26" s="249" t="str">
        <f>IFERROR(VLOOKUP($C26&amp;$E26&amp;$AA26,'DIP Settings'!$AP:$AW,7,0)," ")</f>
        <v xml:space="preserve"> </v>
      </c>
      <c r="AD26" s="250" t="str">
        <f>IFERROR(VLOOKUP($C26&amp;$E26&amp;$AA26,'DIP Settings'!$AP:$AW,8,0)," ")</f>
        <v xml:space="preserve"> </v>
      </c>
      <c r="AF26" s="270" t="s">
        <v>156</v>
      </c>
      <c r="AG26" s="345" t="s">
        <v>157</v>
      </c>
      <c r="AZ26" s="242" t="str">
        <f>IFERROR(VLOOKUP(C26&amp;D26,data!AR:AS,2,0),"X")</f>
        <v>X</v>
      </c>
      <c r="BA26" s="265" t="str">
        <f>IFERROR(VLOOKUP($C26,data!$A:$G,2,0),"")</f>
        <v/>
      </c>
      <c r="BB26" s="265" t="str">
        <f>IFERROR(VLOOKUP($C26,data!$A:$G,3,0),"")</f>
        <v/>
      </c>
      <c r="BC26" s="265" t="str">
        <f>IFERROR(VLOOKUP($C26,data!$A:$G,4,0),"")</f>
        <v/>
      </c>
      <c r="BD26" s="265" t="str">
        <f>IFERROR(VLOOKUP($C26,data!$A:$G,5,0),"")</f>
        <v/>
      </c>
      <c r="BE26" s="265" t="str">
        <f>IFERROR(VLOOKUP($C26,data!$A:$G,6,0),"")</f>
        <v/>
      </c>
      <c r="BF26" s="265" t="str">
        <f>IFERROR(VLOOKUP($C26,data!$A:$G,7,0),"")</f>
        <v/>
      </c>
      <c r="BG26" s="265" t="str">
        <f>IFERROR(VLOOKUP(BG$8&amp;$C26&amp;$E26,data!$I$2:$AN$16,2,0)*$D26,"")</f>
        <v/>
      </c>
      <c r="BH26" s="265" t="str">
        <f>IFERROR(VLOOKUP(BH$8&amp;$C26&amp;$E26,data!$I$2:$AN$16,3,0)*$D26,"")</f>
        <v/>
      </c>
      <c r="BI26" s="265" t="str">
        <f>IFERROR(VLOOKUP(BI$8&amp;$C26&amp;$E26,data!$I$2:$AN$16,4,0)*$D26,"")</f>
        <v/>
      </c>
      <c r="BJ26" s="265" t="str">
        <f>IFERROR(VLOOKUP(BJ$8&amp;$C26&amp;$E26,data!$I$2:$AN$16,5,0)*$D26,"")</f>
        <v/>
      </c>
      <c r="BK26" s="265" t="str">
        <f>IFERROR(VLOOKUP(BK$8&amp;$C26&amp;$E26,data!$I$2:$AN$16,6,0)*$D26,"")</f>
        <v/>
      </c>
      <c r="BL26" s="265" t="str">
        <f>IFERROR(VLOOKUP(BL$8&amp;$C26&amp;$E26,data!$I$2:$AN$16,7,0)*$D26,"")</f>
        <v/>
      </c>
      <c r="BM26" s="265" t="str">
        <f>IFERROR(VLOOKUP(BM$8&amp;$C26&amp;$E26,data!$I$2:$AN$16,8,0)*$D26,"")</f>
        <v/>
      </c>
      <c r="BN26" s="265" t="str">
        <f>IFERROR(VLOOKUP(BN$8&amp;$C26&amp;$E26,data!$I$2:$AN$16,9,0)*$D26,"")</f>
        <v/>
      </c>
      <c r="BO26" s="265" t="str">
        <f>IFERROR(VLOOKUP(BO$8&amp;$C26&amp;$E26,data!$I$2:$AN$16,10,0)*$D26,"")</f>
        <v/>
      </c>
      <c r="BP26" s="265" t="str">
        <f>IFERROR(VLOOKUP(BP$8&amp;$C26&amp;$E26,data!$I$2:$AN$16,11,0)*$D26,"")</f>
        <v/>
      </c>
      <c r="BQ26" s="265" t="str">
        <f>IFERROR(VLOOKUP(BQ$8&amp;$C26&amp;$E26,data!$I$2:$AN$16,12,0)*$D26,"")</f>
        <v/>
      </c>
      <c r="BR26" s="265" t="str">
        <f>IFERROR(VLOOKUP(BR$8&amp;$C26&amp;$E26,data!$I$2:$AN$16,13,0)*$D26,"")</f>
        <v/>
      </c>
      <c r="BS26" s="265" t="str">
        <f>IFERROR(VLOOKUP(BS$8&amp;$C26&amp;$E26,data!$I$2:$AN$16,14,0)*$D26,"")</f>
        <v/>
      </c>
      <c r="BT26" s="265" t="str">
        <f>IFERROR(VLOOKUP(BT$8&amp;$C26&amp;$E26,data!$I$2:$AN$16,15,0)*$D26,"")</f>
        <v/>
      </c>
      <c r="BU26" s="265" t="str">
        <f>IFERROR(VLOOKUP(BU$8&amp;$C26&amp;$E26,data!$I$2:$AN$16,16,0)*$D26,"")</f>
        <v/>
      </c>
      <c r="BV26" s="265" t="str">
        <f>IFERROR(VLOOKUP(BV$8&amp;$C26&amp;$E26,data!$I$2:$AN$16,17,0)*$D26,"")</f>
        <v/>
      </c>
      <c r="BW26" s="265" t="str">
        <f>IFERROR(VLOOKUP(BW$8&amp;$C26&amp;$E26,data!$I$2:$AN$16,18,0)*$D26,"")</f>
        <v/>
      </c>
      <c r="BX26" s="265" t="str">
        <f>IFERROR(VLOOKUP(BX$8&amp;$C26&amp;$E26,data!$I$2:$AN$16,19,0)*$D26,"")</f>
        <v/>
      </c>
      <c r="BY26" s="265" t="str">
        <f>IFERROR(VLOOKUP(BY$8&amp;$C26&amp;$E26,data!$I$2:$AN$16,20,0)*$D26,"")</f>
        <v/>
      </c>
      <c r="BZ26" s="265" t="str">
        <f>IFERROR(VLOOKUP(BZ$8&amp;$C26&amp;$E26,data!$I$2:$AN$16,21,0)*$D26,"")</f>
        <v/>
      </c>
      <c r="CA26" s="265" t="str">
        <f>IFERROR(VLOOKUP(CA$8&amp;$C26&amp;$E26,data!$I$2:$AN$16,22,0)*$D26,"")</f>
        <v/>
      </c>
      <c r="CB26" s="265" t="str">
        <f>IFERROR(VLOOKUP(CB$8&amp;$C26&amp;$E26,data!$I$2:$AN$16,23,0)*$D26,"")</f>
        <v/>
      </c>
      <c r="CC26" s="265" t="str">
        <f>IFERROR(VLOOKUP(CC$8&amp;$C26&amp;$E26,data!$I$2:$AN$16,24,0)*$D26,"")</f>
        <v/>
      </c>
      <c r="CD26" s="265" t="str">
        <f>IFERROR(VLOOKUP(CD$8&amp;$C26&amp;$E26,data!$I$2:$AN$16,25,0)*$D26,"")</f>
        <v/>
      </c>
      <c r="CE26" s="265" t="str">
        <f>IFERROR(VLOOKUP(CE$8&amp;$C26&amp;$E26,data!$I$2:$AN$16,26,0)*$D26,"")</f>
        <v/>
      </c>
      <c r="CF26" s="265" t="str">
        <f>IFERROR(VLOOKUP(CF$8&amp;$C26&amp;$E26,data!$I$2:$AN$16,27,0)*$D26,"")</f>
        <v/>
      </c>
      <c r="CG26" s="265" t="str">
        <f>IFERROR(VLOOKUP(CG$8&amp;$C26&amp;$E26,data!$I$2:$AN$16,28,0)*$D26,"")</f>
        <v/>
      </c>
      <c r="CH26" s="265" t="str">
        <f>IFERROR(VLOOKUP(CH$8&amp;$C26&amp;$E26,data!$I$2:$AN$16,29,0)*$D26,"")</f>
        <v/>
      </c>
      <c r="CI26" s="265" t="str">
        <f>IFERROR(VLOOKUP(CI$8&amp;$C26&amp;$E26,data!$I$2:$AN$16,30,0)*$D26,"")</f>
        <v/>
      </c>
      <c r="CJ26" s="265" t="str">
        <f>IFERROR(VLOOKUP(CJ$8&amp;$C26&amp;$E26,data!$I$2:$AN$16,31,0)*$D26,"")</f>
        <v/>
      </c>
      <c r="CK26" s="265" t="str">
        <f>IFERROR(VLOOKUP(CK$8&amp;$C26&amp;$E26,data!$I$2:$AN$16,32,0)*$D26,"")</f>
        <v/>
      </c>
      <c r="CL26" s="265" t="str">
        <f>IFERROR(VLOOKUP(CL$8&amp;$C26&amp;$E26,data!$I$18:$Y$27,2,0)*$D26,"OFF")</f>
        <v>OFF</v>
      </c>
      <c r="CM26" s="265" t="str">
        <f>IFERROR(VLOOKUP(CM$8&amp;$C26&amp;$E26,data!$I$18:$Y$27,3,0)*$D26,"OFF")</f>
        <v>OFF</v>
      </c>
      <c r="CN26" s="265" t="str">
        <f>IFERROR(VLOOKUP(CN$8&amp;$C26&amp;$E26,data!$I$18:$Y$27,4,0)*$D26,"OFF")</f>
        <v>OFF</v>
      </c>
      <c r="CO26" s="265" t="str">
        <f>IFERROR(VLOOKUP(CO$8&amp;$C26&amp;$E26,data!$I$18:$Y$27,5,0)*$D26,"OFF")</f>
        <v>OFF</v>
      </c>
      <c r="CP26" s="265" t="str">
        <f>IFERROR(VLOOKUP(CP$8&amp;$C26&amp;$E26,data!$I$18:$Y$27,6,0)*$D26,"OFF")</f>
        <v>OFF</v>
      </c>
      <c r="CQ26" s="265" t="str">
        <f>IFERROR(VLOOKUP(CQ$8&amp;$C26&amp;$E26,data!$I$18:$Y$27,7,0)*$D26,"OFF")</f>
        <v>OFF</v>
      </c>
      <c r="CR26" s="265" t="str">
        <f>IFERROR(VLOOKUP(CR$8&amp;$C26&amp;$E26,data!$I$18:$Y$27,8,0)*$D26,"OFF")</f>
        <v>OFF</v>
      </c>
      <c r="CS26" s="265" t="str">
        <f>IFERROR(VLOOKUP(CS$8&amp;$C26&amp;$E26,data!$I$18:$Y$27,9,0)*$D26,"OFF")</f>
        <v>OFF</v>
      </c>
      <c r="CT26" s="265" t="str">
        <f>IFERROR(VLOOKUP(CT$8&amp;$C26&amp;$E26,data!$I$18:$Y$27,10,0)*$D26,"OFF")</f>
        <v>OFF</v>
      </c>
      <c r="CU26" s="265" t="str">
        <f>IFERROR(VLOOKUP(CU$8&amp;$C26&amp;$E26,data!$I$18:$Y$27,11,0)*$D26,"OFF")</f>
        <v>OFF</v>
      </c>
      <c r="CV26" s="265" t="str">
        <f>IFERROR(VLOOKUP(CV$8&amp;$C26&amp;$E26,data!$I$18:$Y$27,12,0)*$D26,"OFF")</f>
        <v>OFF</v>
      </c>
      <c r="CW26" s="265" t="str">
        <f>IFERROR(VLOOKUP(CW$8&amp;$C26&amp;$E26,data!$I$18:$Y$27,13,0)*$D26,"OFF")</f>
        <v>OFF</v>
      </c>
      <c r="CX26" s="265" t="str">
        <f>IFERROR(VLOOKUP(CX$8&amp;$C26&amp;$E26,data!$I$18:$Y$27,14,0)*$D26,"OFF")</f>
        <v>OFF</v>
      </c>
      <c r="CY26" s="265" t="str">
        <f>IFERROR(VLOOKUP(CY$8&amp;$C26&amp;$E26,data!$I$18:$Y$27,15,0)*$D26,"OFF")</f>
        <v>OFF</v>
      </c>
      <c r="CZ26" s="265" t="str">
        <f>IFERROR(VLOOKUP(CZ$8&amp;$C26&amp;$E26,data!$I$18:$Y$27,16,0)*$D26,"OFF")</f>
        <v>OFF</v>
      </c>
      <c r="DA26" s="265" t="str">
        <f>IFERROR(VLOOKUP(DA$8&amp;$C26&amp;$E26,data!$I$18:$Y$27,17,0)*$D26,"OFF")</f>
        <v>OFF</v>
      </c>
      <c r="DB26" s="265" t="str">
        <f>IFERROR(VLOOKUP(DB$8&amp;$C26&amp;$E26,data!$I$29:$Y$43,2,0)*$D26,"OFF")</f>
        <v>OFF</v>
      </c>
      <c r="DC26" s="265" t="str">
        <f>IFERROR(VLOOKUP(DC$8&amp;$C26&amp;$E26,data!$I$29:$Y$43,3,0)*$D26,"OFF")</f>
        <v>OFF</v>
      </c>
      <c r="DD26" s="265" t="str">
        <f>IFERROR(VLOOKUP(DD$8&amp;$C26&amp;$E26,data!$I$29:$Y$43,4,0)*$D26,"OFF")</f>
        <v>OFF</v>
      </c>
      <c r="DE26" s="265" t="str">
        <f>IFERROR(VLOOKUP(DE$8&amp;$C26&amp;$E26,data!$I$29:$Y$43,5,0)*$D26,"OFF")</f>
        <v>OFF</v>
      </c>
      <c r="DF26" s="265" t="str">
        <f>IFERROR(VLOOKUP(DF$8&amp;$C26&amp;$E26,data!$I$29:$Y$43,6,0)*$D26,"OFF")</f>
        <v>OFF</v>
      </c>
      <c r="DG26" s="265" t="str">
        <f>IFERROR(VLOOKUP(DG$8&amp;$C26&amp;$E26,data!$I$29:$Y$43,7,0)*$D26,"OFF")</f>
        <v>OFF</v>
      </c>
      <c r="DH26" s="265" t="str">
        <f>IFERROR(VLOOKUP(DH$8&amp;$C26&amp;$E26,data!$I$29:$Y$43,8,0)*$D26,"OFF")</f>
        <v>OFF</v>
      </c>
      <c r="DI26" s="265" t="str">
        <f>IFERROR(VLOOKUP(DI$8&amp;$C26&amp;$E26,data!$I$29:$Y$43,9,0)*$D26,"OFF")</f>
        <v>OFF</v>
      </c>
      <c r="DJ26" s="265" t="str">
        <f>IFERROR(VLOOKUP(DJ$8&amp;$C26&amp;$E26,data!$I$29:$Y$43,10,0)*$D26,"OFF")</f>
        <v>OFF</v>
      </c>
      <c r="DK26" s="265" t="str">
        <f>IFERROR(VLOOKUP(DK$8&amp;$C26&amp;$E26,data!$I$29:$Y$43,11,0)*$D26,"OFF")</f>
        <v>OFF</v>
      </c>
      <c r="DL26" s="265" t="str">
        <f>IFERROR(VLOOKUP(DL$8&amp;$C26&amp;$E26,data!$I$29:$Y$43,12,0)*$D26,"OFF")</f>
        <v>OFF</v>
      </c>
      <c r="DM26" s="265" t="str">
        <f>IFERROR(VLOOKUP(DM$8&amp;$C26&amp;$E26,data!$I$29:$Y$43,13,0)*$D26,"OFF")</f>
        <v>OFF</v>
      </c>
      <c r="DN26" s="265" t="str">
        <f>IFERROR(VLOOKUP(DN$8&amp;$C26&amp;$E26,data!$I$29:$Y$43,14,0)*$D26,"OFF")</f>
        <v>OFF</v>
      </c>
      <c r="DO26" s="265" t="str">
        <f>IFERROR(VLOOKUP(DO$8&amp;$C26&amp;$E26,data!$I$29:$Y$43,15,0)*$D26,"OFF")</f>
        <v>OFF</v>
      </c>
      <c r="DP26" s="265" t="str">
        <f>IFERROR(VLOOKUP(DP$8&amp;$C26&amp;$E26,data!$I$29:$Y$43,16,0)*$D26,"OFF")</f>
        <v>OFF</v>
      </c>
      <c r="DQ26" s="265" t="str">
        <f>IFERROR(VLOOKUP(DQ$8&amp;$C26&amp;$E26,data!$I$29:$Y$43,17,0)*$D26,"OFF")</f>
        <v>OFF</v>
      </c>
      <c r="DR26" s="265" t="str">
        <f>IFERROR(VLOOKUP(DR$8&amp;$C26&amp;$E26,data!$I$45:$Q$49,2,0)*$D26,"OFF")</f>
        <v>OFF</v>
      </c>
      <c r="DS26" s="265" t="str">
        <f>IFERROR(VLOOKUP(DS$8&amp;$C26&amp;$E26,data!$I$45:$Q$49,3,0)*$D26,"OFF")</f>
        <v>OFF</v>
      </c>
      <c r="DT26" s="265" t="str">
        <f>IFERROR(VLOOKUP(DT$8&amp;$C26&amp;$E26,data!$I$45:$Q$49,4,0)*$D26,"OFF")</f>
        <v>OFF</v>
      </c>
      <c r="DU26" s="265" t="str">
        <f>IFERROR(VLOOKUP(DU$8&amp;$C26&amp;$E26,data!$I$45:$Q$49,5,0)*$D26,"OFF")</f>
        <v>OFF</v>
      </c>
      <c r="DV26" s="265" t="str">
        <f>IFERROR(VLOOKUP(DV$8&amp;$C26&amp;$E26,data!$I$45:$Q$49,6,0)*$D26,"OFF")</f>
        <v>OFF</v>
      </c>
      <c r="DW26" s="265" t="str">
        <f>IFERROR(VLOOKUP(DW$8&amp;$C26&amp;$E26,data!$I$45:$Q$49,7,0)*$D26,"OFF")</f>
        <v>OFF</v>
      </c>
      <c r="DX26" s="265" t="str">
        <f>IFERROR(VLOOKUP(DX$8&amp;$C26&amp;$E26,data!$I$45:$Q$49,8,0)*$D26,"OFF")</f>
        <v>OFF</v>
      </c>
      <c r="DY26" s="265" t="str">
        <f>IFERROR(VLOOKUP(DY$8&amp;$C26&amp;$E26,data!$I$45:$Q$49,9,0)*$D26,"OFF")</f>
        <v>OFF</v>
      </c>
    </row>
    <row r="27" spans="1:129" s="316" customFormat="1" ht="6" customHeight="1" x14ac:dyDescent="0.35">
      <c r="A27" s="307"/>
      <c r="B27" s="308"/>
      <c r="C27" s="307"/>
      <c r="D27" s="309"/>
      <c r="E27" s="310"/>
      <c r="F27" s="311"/>
      <c r="G27" s="312"/>
      <c r="H27" s="313"/>
      <c r="I27" s="314"/>
      <c r="J27" s="314"/>
      <c r="K27" s="314"/>
      <c r="L27" s="314"/>
      <c r="M27" s="315"/>
      <c r="N27" s="311"/>
      <c r="O27" s="312"/>
      <c r="P27" s="313"/>
      <c r="Q27" s="314"/>
      <c r="R27" s="314"/>
      <c r="S27" s="315"/>
      <c r="T27" s="311"/>
      <c r="U27" s="312"/>
      <c r="V27" s="313"/>
      <c r="W27" s="314"/>
      <c r="X27" s="314"/>
      <c r="Y27" s="315"/>
      <c r="Z27" s="311"/>
      <c r="AA27" s="312"/>
      <c r="AB27" s="313"/>
      <c r="AC27" s="314"/>
      <c r="AD27" s="315"/>
      <c r="AG27" s="345"/>
      <c r="BA27" s="318"/>
      <c r="BB27" s="318"/>
      <c r="BC27" s="318"/>
      <c r="BD27" s="318"/>
      <c r="BE27" s="318"/>
      <c r="BF27" s="318"/>
      <c r="BG27" s="318"/>
      <c r="BH27" s="318"/>
      <c r="BI27" s="318"/>
      <c r="BJ27" s="318"/>
      <c r="BK27" s="318"/>
      <c r="BL27" s="318"/>
      <c r="BM27" s="318"/>
      <c r="BN27" s="318"/>
      <c r="BO27" s="318"/>
      <c r="BP27" s="318"/>
      <c r="BQ27" s="318"/>
      <c r="BR27" s="318"/>
      <c r="BS27" s="318"/>
      <c r="BT27" s="318"/>
      <c r="BU27" s="318"/>
      <c r="BV27" s="318"/>
      <c r="BW27" s="318"/>
      <c r="BX27" s="318"/>
      <c r="BY27" s="318"/>
      <c r="BZ27" s="318"/>
      <c r="CA27" s="318"/>
      <c r="CB27" s="318"/>
      <c r="CC27" s="318"/>
      <c r="CD27" s="318"/>
      <c r="CE27" s="318"/>
      <c r="CF27" s="318"/>
      <c r="CG27" s="318"/>
      <c r="CH27" s="318"/>
      <c r="CI27" s="318"/>
      <c r="CJ27" s="318"/>
      <c r="CK27" s="318"/>
      <c r="CL27" s="318"/>
      <c r="CM27" s="318"/>
      <c r="CN27" s="318"/>
      <c r="CO27" s="318"/>
      <c r="CP27" s="318"/>
      <c r="CQ27" s="318"/>
      <c r="CR27" s="318"/>
      <c r="CS27" s="318"/>
      <c r="CT27" s="318"/>
      <c r="CU27" s="318"/>
      <c r="CV27" s="318"/>
      <c r="CW27" s="318"/>
      <c r="CX27" s="318"/>
      <c r="CY27" s="318"/>
      <c r="CZ27" s="318"/>
      <c r="DA27" s="318"/>
      <c r="DB27" s="318"/>
      <c r="DC27" s="318"/>
      <c r="DD27" s="318"/>
      <c r="DE27" s="318"/>
      <c r="DF27" s="318"/>
      <c r="DG27" s="318"/>
      <c r="DH27" s="318"/>
      <c r="DI27" s="318"/>
      <c r="DJ27" s="318"/>
      <c r="DK27" s="318"/>
      <c r="DL27" s="318"/>
      <c r="DM27" s="318"/>
      <c r="DN27" s="318"/>
      <c r="DO27" s="318"/>
      <c r="DP27" s="318"/>
      <c r="DQ27" s="318"/>
      <c r="DR27" s="318"/>
      <c r="DS27" s="318"/>
      <c r="DT27" s="318"/>
      <c r="DU27" s="318"/>
      <c r="DV27" s="318"/>
      <c r="DW27" s="318"/>
      <c r="DX27" s="318"/>
      <c r="DY27" s="318"/>
    </row>
    <row r="28" spans="1:129" s="242" customFormat="1" ht="30" customHeight="1" x14ac:dyDescent="0.35">
      <c r="A28" s="272">
        <v>10</v>
      </c>
      <c r="B28" s="297"/>
      <c r="C28" s="298"/>
      <c r="D28" s="299"/>
      <c r="E28" s="300"/>
      <c r="F28" s="301"/>
      <c r="G28" s="275">
        <f t="shared" si="0"/>
        <v>0</v>
      </c>
      <c r="H28" s="248" t="str">
        <f>IFERROR(VLOOKUP($C28&amp;$E28&amp;$G28,'DIP Settings'!$C:$O,8,0)," ")</f>
        <v xml:space="preserve"> </v>
      </c>
      <c r="I28" s="249" t="str">
        <f>IFERROR(VLOOKUP($C28&amp;$E28&amp;$G28,'DIP Settings'!$C:$O,9,0)," ")</f>
        <v xml:space="preserve"> </v>
      </c>
      <c r="J28" s="249" t="str">
        <f>IFERROR(VLOOKUP($C28&amp;$E28&amp;$G28,'DIP Settings'!$C:$O,10,0)," ")</f>
        <v xml:space="preserve"> </v>
      </c>
      <c r="K28" s="249" t="str">
        <f>IFERROR(VLOOKUP($C28&amp;$E28&amp;$G28,'DIP Settings'!$C:$O,11,0)," ")</f>
        <v xml:space="preserve"> </v>
      </c>
      <c r="L28" s="249" t="str">
        <f>IFERROR(VLOOKUP($C28&amp;$E28&amp;$G28,'DIP Settings'!$C:$O,12,0)," ")</f>
        <v xml:space="preserve"> </v>
      </c>
      <c r="M28" s="250" t="str">
        <f>IFERROR(VLOOKUP($C28&amp;$E28&amp;$G28,'DIP Settings'!$C:$O,13,0)," ")</f>
        <v xml:space="preserve"> </v>
      </c>
      <c r="N28" s="301"/>
      <c r="O28" s="275" t="str">
        <f t="shared" si="1"/>
        <v>OFF</v>
      </c>
      <c r="P28" s="248" t="str">
        <f>IFERROR(VLOOKUP($C28&amp;$E28&amp;$O28,'DIP Settings'!$R:$AA,7,0)," ")</f>
        <v xml:space="preserve"> </v>
      </c>
      <c r="Q28" s="249" t="str">
        <f>IFERROR(VLOOKUP($C28&amp;$E28&amp;$O28,'DIP Settings'!$R:$AA,8,0)," ")</f>
        <v xml:space="preserve"> </v>
      </c>
      <c r="R28" s="249" t="str">
        <f>IFERROR(VLOOKUP($C28&amp;$E28&amp;$O28,'DIP Settings'!$R:$AA,9,0)," ")</f>
        <v xml:space="preserve"> </v>
      </c>
      <c r="S28" s="250" t="str">
        <f>IFERROR(VLOOKUP($C28&amp;$E28&amp;$O28,'DIP Settings'!$R:$AA,10,0)," ")</f>
        <v xml:space="preserve"> </v>
      </c>
      <c r="T28" s="301"/>
      <c r="U28" s="275" t="str">
        <f t="shared" si="2"/>
        <v>OFF</v>
      </c>
      <c r="V28" s="248" t="str">
        <f>IFERROR(VLOOKUP($C28&amp;$E28&amp;$U28,'DIP Settings'!$AD:$AM,7,0)," ")</f>
        <v xml:space="preserve"> </v>
      </c>
      <c r="W28" s="249" t="str">
        <f>IFERROR(VLOOKUP($C28&amp;$E28&amp;$U28,'DIP Settings'!$AD:$AM,8,0)," ")</f>
        <v xml:space="preserve"> </v>
      </c>
      <c r="X28" s="249" t="str">
        <f>IFERROR(VLOOKUP($C28&amp;$E28&amp;$U28,'DIP Settings'!$AD:$AM,9,0)," ")</f>
        <v xml:space="preserve"> </v>
      </c>
      <c r="Y28" s="250" t="str">
        <f>IFERROR(VLOOKUP($C28&amp;$E28&amp;$U28,'DIP Settings'!$AD:$AM,10,0)," ")</f>
        <v xml:space="preserve"> </v>
      </c>
      <c r="Z28" s="301"/>
      <c r="AA28" s="275" t="str">
        <f t="shared" si="3"/>
        <v>OFF</v>
      </c>
      <c r="AB28" s="248" t="str">
        <f>IFERROR(VLOOKUP($C28&amp;$E28&amp;$AA28,'DIP Settings'!$AP:$AW,6,0)," ")</f>
        <v xml:space="preserve"> </v>
      </c>
      <c r="AC28" s="249" t="str">
        <f>IFERROR(VLOOKUP($C28&amp;$E28&amp;$AA28,'DIP Settings'!$AP:$AW,7,0)," ")</f>
        <v xml:space="preserve"> </v>
      </c>
      <c r="AD28" s="250" t="str">
        <f>IFERROR(VLOOKUP($C28&amp;$E28&amp;$AA28,'DIP Settings'!$AP:$AW,8,0)," ")</f>
        <v xml:space="preserve"> </v>
      </c>
      <c r="AG28" s="345"/>
      <c r="AZ28" s="242" t="str">
        <f>IFERROR(VLOOKUP(C28&amp;D28,data!AR:AS,2,0),"X")</f>
        <v>X</v>
      </c>
      <c r="BA28" s="265" t="str">
        <f>IFERROR(VLOOKUP($C28,data!$A:$G,2,0),"")</f>
        <v/>
      </c>
      <c r="BB28" s="265" t="str">
        <f>IFERROR(VLOOKUP($C28,data!$A:$G,3,0),"")</f>
        <v/>
      </c>
      <c r="BC28" s="265" t="str">
        <f>IFERROR(VLOOKUP($C28,data!$A:$G,4,0),"")</f>
        <v/>
      </c>
      <c r="BD28" s="265" t="str">
        <f>IFERROR(VLOOKUP($C28,data!$A:$G,5,0),"")</f>
        <v/>
      </c>
      <c r="BE28" s="265" t="str">
        <f>IFERROR(VLOOKUP($C28,data!$A:$G,6,0),"")</f>
        <v/>
      </c>
      <c r="BF28" s="265" t="str">
        <f>IFERROR(VLOOKUP($C28,data!$A:$G,7,0),"")</f>
        <v/>
      </c>
      <c r="BG28" s="265" t="str">
        <f>IFERROR(VLOOKUP(BG$8&amp;$C28&amp;$E28,data!$I$2:$AN$16,2,0)*$D28,"")</f>
        <v/>
      </c>
      <c r="BH28" s="265" t="str">
        <f>IFERROR(VLOOKUP(BH$8&amp;$C28&amp;$E28,data!$I$2:$AN$16,3,0)*$D28,"")</f>
        <v/>
      </c>
      <c r="BI28" s="265" t="str">
        <f>IFERROR(VLOOKUP(BI$8&amp;$C28&amp;$E28,data!$I$2:$AN$16,4,0)*$D28,"")</f>
        <v/>
      </c>
      <c r="BJ28" s="265" t="str">
        <f>IFERROR(VLOOKUP(BJ$8&amp;$C28&amp;$E28,data!$I$2:$AN$16,5,0)*$D28,"")</f>
        <v/>
      </c>
      <c r="BK28" s="265" t="str">
        <f>IFERROR(VLOOKUP(BK$8&amp;$C28&amp;$E28,data!$I$2:$AN$16,6,0)*$D28,"")</f>
        <v/>
      </c>
      <c r="BL28" s="265" t="str">
        <f>IFERROR(VLOOKUP(BL$8&amp;$C28&amp;$E28,data!$I$2:$AN$16,7,0)*$D28,"")</f>
        <v/>
      </c>
      <c r="BM28" s="265" t="str">
        <f>IFERROR(VLOOKUP(BM$8&amp;$C28&amp;$E28,data!$I$2:$AN$16,8,0)*$D28,"")</f>
        <v/>
      </c>
      <c r="BN28" s="265" t="str">
        <f>IFERROR(VLOOKUP(BN$8&amp;$C28&amp;$E28,data!$I$2:$AN$16,9,0)*$D28,"")</f>
        <v/>
      </c>
      <c r="BO28" s="265" t="str">
        <f>IFERROR(VLOOKUP(BO$8&amp;$C28&amp;$E28,data!$I$2:$AN$16,10,0)*$D28,"")</f>
        <v/>
      </c>
      <c r="BP28" s="265" t="str">
        <f>IFERROR(VLOOKUP(BP$8&amp;$C28&amp;$E28,data!$I$2:$AN$16,11,0)*$D28,"")</f>
        <v/>
      </c>
      <c r="BQ28" s="265" t="str">
        <f>IFERROR(VLOOKUP(BQ$8&amp;$C28&amp;$E28,data!$I$2:$AN$16,12,0)*$D28,"")</f>
        <v/>
      </c>
      <c r="BR28" s="265" t="str">
        <f>IFERROR(VLOOKUP(BR$8&amp;$C28&amp;$E28,data!$I$2:$AN$16,13,0)*$D28,"")</f>
        <v/>
      </c>
      <c r="BS28" s="265" t="str">
        <f>IFERROR(VLOOKUP(BS$8&amp;$C28&amp;$E28,data!$I$2:$AN$16,14,0)*$D28,"")</f>
        <v/>
      </c>
      <c r="BT28" s="265" t="str">
        <f>IFERROR(VLOOKUP(BT$8&amp;$C28&amp;$E28,data!$I$2:$AN$16,15,0)*$D28,"")</f>
        <v/>
      </c>
      <c r="BU28" s="265" t="str">
        <f>IFERROR(VLOOKUP(BU$8&amp;$C28&amp;$E28,data!$I$2:$AN$16,16,0)*$D28,"")</f>
        <v/>
      </c>
      <c r="BV28" s="265" t="str">
        <f>IFERROR(VLOOKUP(BV$8&amp;$C28&amp;$E28,data!$I$2:$AN$16,17,0)*$D28,"")</f>
        <v/>
      </c>
      <c r="BW28" s="265" t="str">
        <f>IFERROR(VLOOKUP(BW$8&amp;$C28&amp;$E28,data!$I$2:$AN$16,18,0)*$D28,"")</f>
        <v/>
      </c>
      <c r="BX28" s="265" t="str">
        <f>IFERROR(VLOOKUP(BX$8&amp;$C28&amp;$E28,data!$I$2:$AN$16,19,0)*$D28,"")</f>
        <v/>
      </c>
      <c r="BY28" s="265" t="str">
        <f>IFERROR(VLOOKUP(BY$8&amp;$C28&amp;$E28,data!$I$2:$AN$16,20,0)*$D28,"")</f>
        <v/>
      </c>
      <c r="BZ28" s="265" t="str">
        <f>IFERROR(VLOOKUP(BZ$8&amp;$C28&amp;$E28,data!$I$2:$AN$16,21,0)*$D28,"")</f>
        <v/>
      </c>
      <c r="CA28" s="265" t="str">
        <f>IFERROR(VLOOKUP(CA$8&amp;$C28&amp;$E28,data!$I$2:$AN$16,22,0)*$D28,"")</f>
        <v/>
      </c>
      <c r="CB28" s="265" t="str">
        <f>IFERROR(VLOOKUP(CB$8&amp;$C28&amp;$E28,data!$I$2:$AN$16,23,0)*$D28,"")</f>
        <v/>
      </c>
      <c r="CC28" s="265" t="str">
        <f>IFERROR(VLOOKUP(CC$8&amp;$C28&amp;$E28,data!$I$2:$AN$16,24,0)*$D28,"")</f>
        <v/>
      </c>
      <c r="CD28" s="265" t="str">
        <f>IFERROR(VLOOKUP(CD$8&amp;$C28&amp;$E28,data!$I$2:$AN$16,25,0)*$D28,"")</f>
        <v/>
      </c>
      <c r="CE28" s="265" t="str">
        <f>IFERROR(VLOOKUP(CE$8&amp;$C28&amp;$E28,data!$I$2:$AN$16,26,0)*$D28,"")</f>
        <v/>
      </c>
      <c r="CF28" s="265" t="str">
        <f>IFERROR(VLOOKUP(CF$8&amp;$C28&amp;$E28,data!$I$2:$AN$16,27,0)*$D28,"")</f>
        <v/>
      </c>
      <c r="CG28" s="265" t="str">
        <f>IFERROR(VLOOKUP(CG$8&amp;$C28&amp;$E28,data!$I$2:$AN$16,28,0)*$D28,"")</f>
        <v/>
      </c>
      <c r="CH28" s="265" t="str">
        <f>IFERROR(VLOOKUP(CH$8&amp;$C28&amp;$E28,data!$I$2:$AN$16,29,0)*$D28,"")</f>
        <v/>
      </c>
      <c r="CI28" s="265" t="str">
        <f>IFERROR(VLOOKUP(CI$8&amp;$C28&amp;$E28,data!$I$2:$AN$16,30,0)*$D28,"")</f>
        <v/>
      </c>
      <c r="CJ28" s="265" t="str">
        <f>IFERROR(VLOOKUP(CJ$8&amp;$C28&amp;$E28,data!$I$2:$AN$16,31,0)*$D28,"")</f>
        <v/>
      </c>
      <c r="CK28" s="265" t="str">
        <f>IFERROR(VLOOKUP(CK$8&amp;$C28&amp;$E28,data!$I$2:$AN$16,32,0)*$D28,"")</f>
        <v/>
      </c>
      <c r="CL28" s="265" t="str">
        <f>IFERROR(VLOOKUP(CL$8&amp;$C28&amp;$E28,data!$I$18:$Y$27,2,0)*$D28,"OFF")</f>
        <v>OFF</v>
      </c>
      <c r="CM28" s="265" t="str">
        <f>IFERROR(VLOOKUP(CM$8&amp;$C28&amp;$E28,data!$I$18:$Y$27,3,0)*$D28,"OFF")</f>
        <v>OFF</v>
      </c>
      <c r="CN28" s="265" t="str">
        <f>IFERROR(VLOOKUP(CN$8&amp;$C28&amp;$E28,data!$I$18:$Y$27,4,0)*$D28,"OFF")</f>
        <v>OFF</v>
      </c>
      <c r="CO28" s="265" t="str">
        <f>IFERROR(VLOOKUP(CO$8&amp;$C28&amp;$E28,data!$I$18:$Y$27,5,0)*$D28,"OFF")</f>
        <v>OFF</v>
      </c>
      <c r="CP28" s="265" t="str">
        <f>IFERROR(VLOOKUP(CP$8&amp;$C28&amp;$E28,data!$I$18:$Y$27,6,0)*$D28,"OFF")</f>
        <v>OFF</v>
      </c>
      <c r="CQ28" s="265" t="str">
        <f>IFERROR(VLOOKUP(CQ$8&amp;$C28&amp;$E28,data!$I$18:$Y$27,7,0)*$D28,"OFF")</f>
        <v>OFF</v>
      </c>
      <c r="CR28" s="265" t="str">
        <f>IFERROR(VLOOKUP(CR$8&amp;$C28&amp;$E28,data!$I$18:$Y$27,8,0)*$D28,"OFF")</f>
        <v>OFF</v>
      </c>
      <c r="CS28" s="265" t="str">
        <f>IFERROR(VLOOKUP(CS$8&amp;$C28&amp;$E28,data!$I$18:$Y$27,9,0)*$D28,"OFF")</f>
        <v>OFF</v>
      </c>
      <c r="CT28" s="265" t="str">
        <f>IFERROR(VLOOKUP(CT$8&amp;$C28&amp;$E28,data!$I$18:$Y$27,10,0)*$D28,"OFF")</f>
        <v>OFF</v>
      </c>
      <c r="CU28" s="265" t="str">
        <f>IFERROR(VLOOKUP(CU$8&amp;$C28&amp;$E28,data!$I$18:$Y$27,11,0)*$D28,"OFF")</f>
        <v>OFF</v>
      </c>
      <c r="CV28" s="265" t="str">
        <f>IFERROR(VLOOKUP(CV$8&amp;$C28&amp;$E28,data!$I$18:$Y$27,12,0)*$D28,"OFF")</f>
        <v>OFF</v>
      </c>
      <c r="CW28" s="265" t="str">
        <f>IFERROR(VLOOKUP(CW$8&amp;$C28&amp;$E28,data!$I$18:$Y$27,13,0)*$D28,"OFF")</f>
        <v>OFF</v>
      </c>
      <c r="CX28" s="265" t="str">
        <f>IFERROR(VLOOKUP(CX$8&amp;$C28&amp;$E28,data!$I$18:$Y$27,14,0)*$D28,"OFF")</f>
        <v>OFF</v>
      </c>
      <c r="CY28" s="265" t="str">
        <f>IFERROR(VLOOKUP(CY$8&amp;$C28&amp;$E28,data!$I$18:$Y$27,15,0)*$D28,"OFF")</f>
        <v>OFF</v>
      </c>
      <c r="CZ28" s="265" t="str">
        <f>IFERROR(VLOOKUP(CZ$8&amp;$C28&amp;$E28,data!$I$18:$Y$27,16,0)*$D28,"OFF")</f>
        <v>OFF</v>
      </c>
      <c r="DA28" s="265" t="str">
        <f>IFERROR(VLOOKUP(DA$8&amp;$C28&amp;$E28,data!$I$18:$Y$27,17,0)*$D28,"OFF")</f>
        <v>OFF</v>
      </c>
      <c r="DB28" s="265" t="str">
        <f>IFERROR(VLOOKUP(DB$8&amp;$C28&amp;$E28,data!$I$29:$Y$43,2,0)*$D28,"OFF")</f>
        <v>OFF</v>
      </c>
      <c r="DC28" s="265" t="str">
        <f>IFERROR(VLOOKUP(DC$8&amp;$C28&amp;$E28,data!$I$29:$Y$43,3,0)*$D28,"OFF")</f>
        <v>OFF</v>
      </c>
      <c r="DD28" s="265" t="str">
        <f>IFERROR(VLOOKUP(DD$8&amp;$C28&amp;$E28,data!$I$29:$Y$43,4,0)*$D28,"OFF")</f>
        <v>OFF</v>
      </c>
      <c r="DE28" s="265" t="str">
        <f>IFERROR(VLOOKUP(DE$8&amp;$C28&amp;$E28,data!$I$29:$Y$43,5,0)*$D28,"OFF")</f>
        <v>OFF</v>
      </c>
      <c r="DF28" s="265" t="str">
        <f>IFERROR(VLOOKUP(DF$8&amp;$C28&amp;$E28,data!$I$29:$Y$43,6,0)*$D28,"OFF")</f>
        <v>OFF</v>
      </c>
      <c r="DG28" s="265" t="str">
        <f>IFERROR(VLOOKUP(DG$8&amp;$C28&amp;$E28,data!$I$29:$Y$43,7,0)*$D28,"OFF")</f>
        <v>OFF</v>
      </c>
      <c r="DH28" s="265" t="str">
        <f>IFERROR(VLOOKUP(DH$8&amp;$C28&amp;$E28,data!$I$29:$Y$43,8,0)*$D28,"OFF")</f>
        <v>OFF</v>
      </c>
      <c r="DI28" s="265" t="str">
        <f>IFERROR(VLOOKUP(DI$8&amp;$C28&amp;$E28,data!$I$29:$Y$43,9,0)*$D28,"OFF")</f>
        <v>OFF</v>
      </c>
      <c r="DJ28" s="265" t="str">
        <f>IFERROR(VLOOKUP(DJ$8&amp;$C28&amp;$E28,data!$I$29:$Y$43,10,0)*$D28,"OFF")</f>
        <v>OFF</v>
      </c>
      <c r="DK28" s="265" t="str">
        <f>IFERROR(VLOOKUP(DK$8&amp;$C28&amp;$E28,data!$I$29:$Y$43,11,0)*$D28,"OFF")</f>
        <v>OFF</v>
      </c>
      <c r="DL28" s="265" t="str">
        <f>IFERROR(VLOOKUP(DL$8&amp;$C28&amp;$E28,data!$I$29:$Y$43,12,0)*$D28,"OFF")</f>
        <v>OFF</v>
      </c>
      <c r="DM28" s="265" t="str">
        <f>IFERROR(VLOOKUP(DM$8&amp;$C28&amp;$E28,data!$I$29:$Y$43,13,0)*$D28,"OFF")</f>
        <v>OFF</v>
      </c>
      <c r="DN28" s="265" t="str">
        <f>IFERROR(VLOOKUP(DN$8&amp;$C28&amp;$E28,data!$I$29:$Y$43,14,0)*$D28,"OFF")</f>
        <v>OFF</v>
      </c>
      <c r="DO28" s="265" t="str">
        <f>IFERROR(VLOOKUP(DO$8&amp;$C28&amp;$E28,data!$I$29:$Y$43,15,0)*$D28,"OFF")</f>
        <v>OFF</v>
      </c>
      <c r="DP28" s="265" t="str">
        <f>IFERROR(VLOOKUP(DP$8&amp;$C28&amp;$E28,data!$I$29:$Y$43,16,0)*$D28,"OFF")</f>
        <v>OFF</v>
      </c>
      <c r="DQ28" s="265" t="str">
        <f>IFERROR(VLOOKUP(DQ$8&amp;$C28&amp;$E28,data!$I$29:$Y$43,17,0)*$D28,"OFF")</f>
        <v>OFF</v>
      </c>
      <c r="DR28" s="265" t="str">
        <f>IFERROR(VLOOKUP(DR$8&amp;$C28&amp;$E28,data!$I$45:$Q$49,2,0)*$D28,"OFF")</f>
        <v>OFF</v>
      </c>
      <c r="DS28" s="265" t="str">
        <f>IFERROR(VLOOKUP(DS$8&amp;$C28&amp;$E28,data!$I$45:$Q$49,3,0)*$D28,"OFF")</f>
        <v>OFF</v>
      </c>
      <c r="DT28" s="265" t="str">
        <f>IFERROR(VLOOKUP(DT$8&amp;$C28&amp;$E28,data!$I$45:$Q$49,4,0)*$D28,"OFF")</f>
        <v>OFF</v>
      </c>
      <c r="DU28" s="265" t="str">
        <f>IFERROR(VLOOKUP(DU$8&amp;$C28&amp;$E28,data!$I$45:$Q$49,5,0)*$D28,"OFF")</f>
        <v>OFF</v>
      </c>
      <c r="DV28" s="265" t="str">
        <f>IFERROR(VLOOKUP(DV$8&amp;$C28&amp;$E28,data!$I$45:$Q$49,6,0)*$D28,"OFF")</f>
        <v>OFF</v>
      </c>
      <c r="DW28" s="265" t="str">
        <f>IFERROR(VLOOKUP(DW$8&amp;$C28&amp;$E28,data!$I$45:$Q$49,7,0)*$D28,"OFF")</f>
        <v>OFF</v>
      </c>
      <c r="DX28" s="265" t="str">
        <f>IFERROR(VLOOKUP(DX$8&amp;$C28&amp;$E28,data!$I$45:$Q$49,8,0)*$D28,"OFF")</f>
        <v>OFF</v>
      </c>
      <c r="DY28" s="265" t="str">
        <f>IFERROR(VLOOKUP(DY$8&amp;$C28&amp;$E28,data!$I$45:$Q$49,9,0)*$D28,"OFF")</f>
        <v>OFF</v>
      </c>
    </row>
    <row r="29" spans="1:129" s="316" customFormat="1" ht="6" customHeight="1" x14ac:dyDescent="0.35">
      <c r="A29" s="307"/>
      <c r="B29" s="308"/>
      <c r="C29" s="307"/>
      <c r="D29" s="309"/>
      <c r="E29" s="310"/>
      <c r="F29" s="311"/>
      <c r="G29" s="312"/>
      <c r="H29" s="313"/>
      <c r="I29" s="314"/>
      <c r="J29" s="314"/>
      <c r="K29" s="314"/>
      <c r="L29" s="314"/>
      <c r="M29" s="315"/>
      <c r="N29" s="311"/>
      <c r="O29" s="312"/>
      <c r="P29" s="313"/>
      <c r="Q29" s="314"/>
      <c r="R29" s="314"/>
      <c r="S29" s="315"/>
      <c r="T29" s="311"/>
      <c r="U29" s="312"/>
      <c r="V29" s="313"/>
      <c r="W29" s="314"/>
      <c r="X29" s="314"/>
      <c r="Y29" s="315"/>
      <c r="Z29" s="311"/>
      <c r="AA29" s="312"/>
      <c r="AB29" s="313"/>
      <c r="AC29" s="314"/>
      <c r="AD29" s="315"/>
      <c r="AG29" s="345"/>
      <c r="BA29" s="318"/>
      <c r="BB29" s="318"/>
      <c r="BC29" s="318"/>
      <c r="BD29" s="318"/>
      <c r="BE29" s="318"/>
      <c r="BF29" s="318"/>
      <c r="BG29" s="318"/>
      <c r="BH29" s="318"/>
      <c r="BI29" s="318"/>
      <c r="BJ29" s="318"/>
      <c r="BK29" s="318"/>
      <c r="BL29" s="318"/>
      <c r="BM29" s="318"/>
      <c r="BN29" s="318"/>
      <c r="BO29" s="318"/>
      <c r="BP29" s="318"/>
      <c r="BQ29" s="318"/>
      <c r="BR29" s="318"/>
      <c r="BS29" s="318"/>
      <c r="BT29" s="318"/>
      <c r="BU29" s="318"/>
      <c r="BV29" s="318"/>
      <c r="BW29" s="318"/>
      <c r="BX29" s="318"/>
      <c r="BY29" s="318"/>
      <c r="BZ29" s="318"/>
      <c r="CA29" s="318"/>
      <c r="CB29" s="318"/>
      <c r="CC29" s="318"/>
      <c r="CD29" s="318"/>
      <c r="CE29" s="318"/>
      <c r="CF29" s="318"/>
      <c r="CG29" s="318"/>
      <c r="CH29" s="318"/>
      <c r="CI29" s="318"/>
      <c r="CJ29" s="318"/>
      <c r="CK29" s="318"/>
      <c r="CL29" s="318"/>
      <c r="CM29" s="318"/>
      <c r="CN29" s="318"/>
      <c r="CO29" s="318"/>
      <c r="CP29" s="318"/>
      <c r="CQ29" s="318"/>
      <c r="CR29" s="318"/>
      <c r="CS29" s="318"/>
      <c r="CT29" s="318"/>
      <c r="CU29" s="318"/>
      <c r="CV29" s="318"/>
      <c r="CW29" s="318"/>
      <c r="CX29" s="318"/>
      <c r="CY29" s="318"/>
      <c r="CZ29" s="318"/>
      <c r="DA29" s="318"/>
      <c r="DB29" s="318"/>
      <c r="DC29" s="318"/>
      <c r="DD29" s="318"/>
      <c r="DE29" s="318"/>
      <c r="DF29" s="318"/>
      <c r="DG29" s="318"/>
      <c r="DH29" s="318"/>
      <c r="DI29" s="318"/>
      <c r="DJ29" s="318"/>
      <c r="DK29" s="318"/>
      <c r="DL29" s="318"/>
      <c r="DM29" s="318"/>
      <c r="DN29" s="318"/>
      <c r="DO29" s="318"/>
      <c r="DP29" s="318"/>
      <c r="DQ29" s="318"/>
      <c r="DR29" s="318"/>
      <c r="DS29" s="318"/>
      <c r="DT29" s="318"/>
      <c r="DU29" s="318"/>
      <c r="DV29" s="318"/>
      <c r="DW29" s="318"/>
      <c r="DX29" s="318"/>
      <c r="DY29" s="318"/>
    </row>
    <row r="30" spans="1:129" s="242" customFormat="1" ht="30" customHeight="1" x14ac:dyDescent="0.35">
      <c r="A30" s="272">
        <v>11</v>
      </c>
      <c r="B30" s="297"/>
      <c r="C30" s="298"/>
      <c r="D30" s="299"/>
      <c r="E30" s="300"/>
      <c r="F30" s="301"/>
      <c r="G30" s="275">
        <f t="shared" si="0"/>
        <v>0</v>
      </c>
      <c r="H30" s="248" t="str">
        <f>IFERROR(VLOOKUP($C30&amp;$E30&amp;$G30,'DIP Settings'!$C:$O,8,0)," ")</f>
        <v xml:space="preserve"> </v>
      </c>
      <c r="I30" s="249" t="str">
        <f>IFERROR(VLOOKUP($C30&amp;$E30&amp;$G30,'DIP Settings'!$C:$O,9,0)," ")</f>
        <v xml:space="preserve"> </v>
      </c>
      <c r="J30" s="249" t="str">
        <f>IFERROR(VLOOKUP($C30&amp;$E30&amp;$G30,'DIP Settings'!$C:$O,10,0)," ")</f>
        <v xml:space="preserve"> </v>
      </c>
      <c r="K30" s="249" t="str">
        <f>IFERROR(VLOOKUP($C30&amp;$E30&amp;$G30,'DIP Settings'!$C:$O,11,0)," ")</f>
        <v xml:space="preserve"> </v>
      </c>
      <c r="L30" s="249" t="str">
        <f>IFERROR(VLOOKUP($C30&amp;$E30&amp;$G30,'DIP Settings'!$C:$O,12,0)," ")</f>
        <v xml:space="preserve"> </v>
      </c>
      <c r="M30" s="250" t="str">
        <f>IFERROR(VLOOKUP($C30&amp;$E30&amp;$G30,'DIP Settings'!$C:$O,13,0)," ")</f>
        <v xml:space="preserve"> </v>
      </c>
      <c r="N30" s="301"/>
      <c r="O30" s="275" t="str">
        <f t="shared" si="1"/>
        <v>OFF</v>
      </c>
      <c r="P30" s="248" t="str">
        <f>IFERROR(VLOOKUP($C30&amp;$E30&amp;$O30,'DIP Settings'!$R:$AA,7,0)," ")</f>
        <v xml:space="preserve"> </v>
      </c>
      <c r="Q30" s="249" t="str">
        <f>IFERROR(VLOOKUP($C30&amp;$E30&amp;$O30,'DIP Settings'!$R:$AA,8,0)," ")</f>
        <v xml:space="preserve"> </v>
      </c>
      <c r="R30" s="249" t="str">
        <f>IFERROR(VLOOKUP($C30&amp;$E30&amp;$O30,'DIP Settings'!$R:$AA,9,0)," ")</f>
        <v xml:space="preserve"> </v>
      </c>
      <c r="S30" s="250" t="str">
        <f>IFERROR(VLOOKUP($C30&amp;$E30&amp;$O30,'DIP Settings'!$R:$AA,10,0)," ")</f>
        <v xml:space="preserve"> </v>
      </c>
      <c r="T30" s="301"/>
      <c r="U30" s="275" t="str">
        <f t="shared" si="2"/>
        <v>OFF</v>
      </c>
      <c r="V30" s="248" t="str">
        <f>IFERROR(VLOOKUP($C30&amp;$E30&amp;$U30,'DIP Settings'!$AD:$AM,7,0)," ")</f>
        <v xml:space="preserve"> </v>
      </c>
      <c r="W30" s="249" t="str">
        <f>IFERROR(VLOOKUP($C30&amp;$E30&amp;$U30,'DIP Settings'!$AD:$AM,8,0)," ")</f>
        <v xml:space="preserve"> </v>
      </c>
      <c r="X30" s="249" t="str">
        <f>IFERROR(VLOOKUP($C30&amp;$E30&amp;$U30,'DIP Settings'!$AD:$AM,9,0)," ")</f>
        <v xml:space="preserve"> </v>
      </c>
      <c r="Y30" s="250" t="str">
        <f>IFERROR(VLOOKUP($C30&amp;$E30&amp;$U30,'DIP Settings'!$AD:$AM,10,0)," ")</f>
        <v xml:space="preserve"> </v>
      </c>
      <c r="Z30" s="301"/>
      <c r="AA30" s="275" t="str">
        <f t="shared" si="3"/>
        <v>OFF</v>
      </c>
      <c r="AB30" s="248" t="str">
        <f>IFERROR(VLOOKUP($C30&amp;$E30&amp;$AA30,'DIP Settings'!$AP:$AW,6,0)," ")</f>
        <v xml:space="preserve"> </v>
      </c>
      <c r="AC30" s="249" t="str">
        <f>IFERROR(VLOOKUP($C30&amp;$E30&amp;$AA30,'DIP Settings'!$AP:$AW,7,0)," ")</f>
        <v xml:space="preserve"> </v>
      </c>
      <c r="AD30" s="250" t="str">
        <f>IFERROR(VLOOKUP($C30&amp;$E30&amp;$AA30,'DIP Settings'!$AP:$AW,8,0)," ")</f>
        <v xml:space="preserve"> </v>
      </c>
      <c r="AG30" s="345"/>
      <c r="AZ30" s="242" t="str">
        <f>IFERROR(VLOOKUP(C30&amp;D30,data!AR:AS,2,0),"X")</f>
        <v>X</v>
      </c>
      <c r="BA30" s="265" t="str">
        <f>IFERROR(VLOOKUP($C30,data!$A:$G,2,0),"")</f>
        <v/>
      </c>
      <c r="BB30" s="265" t="str">
        <f>IFERROR(VLOOKUP($C30,data!$A:$G,3,0),"")</f>
        <v/>
      </c>
      <c r="BC30" s="265" t="str">
        <f>IFERROR(VLOOKUP($C30,data!$A:$G,4,0),"")</f>
        <v/>
      </c>
      <c r="BD30" s="265" t="str">
        <f>IFERROR(VLOOKUP($C30,data!$A:$G,5,0),"")</f>
        <v/>
      </c>
      <c r="BE30" s="265" t="str">
        <f>IFERROR(VLOOKUP($C30,data!$A:$G,6,0),"")</f>
        <v/>
      </c>
      <c r="BF30" s="265" t="str">
        <f>IFERROR(VLOOKUP($C30,data!$A:$G,7,0),"")</f>
        <v/>
      </c>
      <c r="BG30" s="265" t="str">
        <f>IFERROR(VLOOKUP(BG$8&amp;$C30&amp;$E30,data!$I$2:$AN$16,2,0)*$D30,"")</f>
        <v/>
      </c>
      <c r="BH30" s="265" t="str">
        <f>IFERROR(VLOOKUP(BH$8&amp;$C30&amp;$E30,data!$I$2:$AN$16,3,0)*$D30,"")</f>
        <v/>
      </c>
      <c r="BI30" s="265" t="str">
        <f>IFERROR(VLOOKUP(BI$8&amp;$C30&amp;$E30,data!$I$2:$AN$16,4,0)*$D30,"")</f>
        <v/>
      </c>
      <c r="BJ30" s="265" t="str">
        <f>IFERROR(VLOOKUP(BJ$8&amp;$C30&amp;$E30,data!$I$2:$AN$16,5,0)*$D30,"")</f>
        <v/>
      </c>
      <c r="BK30" s="265" t="str">
        <f>IFERROR(VLOOKUP(BK$8&amp;$C30&amp;$E30,data!$I$2:$AN$16,6,0)*$D30,"")</f>
        <v/>
      </c>
      <c r="BL30" s="265" t="str">
        <f>IFERROR(VLOOKUP(BL$8&amp;$C30&amp;$E30,data!$I$2:$AN$16,7,0)*$D30,"")</f>
        <v/>
      </c>
      <c r="BM30" s="265" t="str">
        <f>IFERROR(VLOOKUP(BM$8&amp;$C30&amp;$E30,data!$I$2:$AN$16,8,0)*$D30,"")</f>
        <v/>
      </c>
      <c r="BN30" s="265" t="str">
        <f>IFERROR(VLOOKUP(BN$8&amp;$C30&amp;$E30,data!$I$2:$AN$16,9,0)*$D30,"")</f>
        <v/>
      </c>
      <c r="BO30" s="265" t="str">
        <f>IFERROR(VLOOKUP(BO$8&amp;$C30&amp;$E30,data!$I$2:$AN$16,10,0)*$D30,"")</f>
        <v/>
      </c>
      <c r="BP30" s="265" t="str">
        <f>IFERROR(VLOOKUP(BP$8&amp;$C30&amp;$E30,data!$I$2:$AN$16,11,0)*$D30,"")</f>
        <v/>
      </c>
      <c r="BQ30" s="265" t="str">
        <f>IFERROR(VLOOKUP(BQ$8&amp;$C30&amp;$E30,data!$I$2:$AN$16,12,0)*$D30,"")</f>
        <v/>
      </c>
      <c r="BR30" s="265" t="str">
        <f>IFERROR(VLOOKUP(BR$8&amp;$C30&amp;$E30,data!$I$2:$AN$16,13,0)*$D30,"")</f>
        <v/>
      </c>
      <c r="BS30" s="265" t="str">
        <f>IFERROR(VLOOKUP(BS$8&amp;$C30&amp;$E30,data!$I$2:$AN$16,14,0)*$D30,"")</f>
        <v/>
      </c>
      <c r="BT30" s="265" t="str">
        <f>IFERROR(VLOOKUP(BT$8&amp;$C30&amp;$E30,data!$I$2:$AN$16,15,0)*$D30,"")</f>
        <v/>
      </c>
      <c r="BU30" s="265" t="str">
        <f>IFERROR(VLOOKUP(BU$8&amp;$C30&amp;$E30,data!$I$2:$AN$16,16,0)*$D30,"")</f>
        <v/>
      </c>
      <c r="BV30" s="265" t="str">
        <f>IFERROR(VLOOKUP(BV$8&amp;$C30&amp;$E30,data!$I$2:$AN$16,17,0)*$D30,"")</f>
        <v/>
      </c>
      <c r="BW30" s="265" t="str">
        <f>IFERROR(VLOOKUP(BW$8&amp;$C30&amp;$E30,data!$I$2:$AN$16,18,0)*$D30,"")</f>
        <v/>
      </c>
      <c r="BX30" s="265" t="str">
        <f>IFERROR(VLOOKUP(BX$8&amp;$C30&amp;$E30,data!$I$2:$AN$16,19,0)*$D30,"")</f>
        <v/>
      </c>
      <c r="BY30" s="265" t="str">
        <f>IFERROR(VLOOKUP(BY$8&amp;$C30&amp;$E30,data!$I$2:$AN$16,20,0)*$D30,"")</f>
        <v/>
      </c>
      <c r="BZ30" s="265" t="str">
        <f>IFERROR(VLOOKUP(BZ$8&amp;$C30&amp;$E30,data!$I$2:$AN$16,21,0)*$D30,"")</f>
        <v/>
      </c>
      <c r="CA30" s="265" t="str">
        <f>IFERROR(VLOOKUP(CA$8&amp;$C30&amp;$E30,data!$I$2:$AN$16,22,0)*$D30,"")</f>
        <v/>
      </c>
      <c r="CB30" s="265" t="str">
        <f>IFERROR(VLOOKUP(CB$8&amp;$C30&amp;$E30,data!$I$2:$AN$16,23,0)*$D30,"")</f>
        <v/>
      </c>
      <c r="CC30" s="265" t="str">
        <f>IFERROR(VLOOKUP(CC$8&amp;$C30&amp;$E30,data!$I$2:$AN$16,24,0)*$D30,"")</f>
        <v/>
      </c>
      <c r="CD30" s="265" t="str">
        <f>IFERROR(VLOOKUP(CD$8&amp;$C30&amp;$E30,data!$I$2:$AN$16,25,0)*$D30,"")</f>
        <v/>
      </c>
      <c r="CE30" s="265" t="str">
        <f>IFERROR(VLOOKUP(CE$8&amp;$C30&amp;$E30,data!$I$2:$AN$16,26,0)*$D30,"")</f>
        <v/>
      </c>
      <c r="CF30" s="265" t="str">
        <f>IFERROR(VLOOKUP(CF$8&amp;$C30&amp;$E30,data!$I$2:$AN$16,27,0)*$D30,"")</f>
        <v/>
      </c>
      <c r="CG30" s="265" t="str">
        <f>IFERROR(VLOOKUP(CG$8&amp;$C30&amp;$E30,data!$I$2:$AN$16,28,0)*$D30,"")</f>
        <v/>
      </c>
      <c r="CH30" s="265" t="str">
        <f>IFERROR(VLOOKUP(CH$8&amp;$C30&amp;$E30,data!$I$2:$AN$16,29,0)*$D30,"")</f>
        <v/>
      </c>
      <c r="CI30" s="265" t="str">
        <f>IFERROR(VLOOKUP(CI$8&amp;$C30&amp;$E30,data!$I$2:$AN$16,30,0)*$D30,"")</f>
        <v/>
      </c>
      <c r="CJ30" s="265" t="str">
        <f>IFERROR(VLOOKUP(CJ$8&amp;$C30&amp;$E30,data!$I$2:$AN$16,31,0)*$D30,"")</f>
        <v/>
      </c>
      <c r="CK30" s="265" t="str">
        <f>IFERROR(VLOOKUP(CK$8&amp;$C30&amp;$E30,data!$I$2:$AN$16,32,0)*$D30,"")</f>
        <v/>
      </c>
      <c r="CL30" s="265" t="str">
        <f>IFERROR(VLOOKUP(CL$8&amp;$C30&amp;$E30,data!$I$18:$Y$27,2,0)*$D30,"OFF")</f>
        <v>OFF</v>
      </c>
      <c r="CM30" s="265" t="str">
        <f>IFERROR(VLOOKUP(CM$8&amp;$C30&amp;$E30,data!$I$18:$Y$27,3,0)*$D30,"OFF")</f>
        <v>OFF</v>
      </c>
      <c r="CN30" s="265" t="str">
        <f>IFERROR(VLOOKUP(CN$8&amp;$C30&amp;$E30,data!$I$18:$Y$27,4,0)*$D30,"OFF")</f>
        <v>OFF</v>
      </c>
      <c r="CO30" s="265" t="str">
        <f>IFERROR(VLOOKUP(CO$8&amp;$C30&amp;$E30,data!$I$18:$Y$27,5,0)*$D30,"OFF")</f>
        <v>OFF</v>
      </c>
      <c r="CP30" s="265" t="str">
        <f>IFERROR(VLOOKUP(CP$8&amp;$C30&amp;$E30,data!$I$18:$Y$27,6,0)*$D30,"OFF")</f>
        <v>OFF</v>
      </c>
      <c r="CQ30" s="265" t="str">
        <f>IFERROR(VLOOKUP(CQ$8&amp;$C30&amp;$E30,data!$I$18:$Y$27,7,0)*$D30,"OFF")</f>
        <v>OFF</v>
      </c>
      <c r="CR30" s="265" t="str">
        <f>IFERROR(VLOOKUP(CR$8&amp;$C30&amp;$E30,data!$I$18:$Y$27,8,0)*$D30,"OFF")</f>
        <v>OFF</v>
      </c>
      <c r="CS30" s="265" t="str">
        <f>IFERROR(VLOOKUP(CS$8&amp;$C30&amp;$E30,data!$I$18:$Y$27,9,0)*$D30,"OFF")</f>
        <v>OFF</v>
      </c>
      <c r="CT30" s="265" t="str">
        <f>IFERROR(VLOOKUP(CT$8&amp;$C30&amp;$E30,data!$I$18:$Y$27,10,0)*$D30,"OFF")</f>
        <v>OFF</v>
      </c>
      <c r="CU30" s="265" t="str">
        <f>IFERROR(VLOOKUP(CU$8&amp;$C30&amp;$E30,data!$I$18:$Y$27,11,0)*$D30,"OFF")</f>
        <v>OFF</v>
      </c>
      <c r="CV30" s="265" t="str">
        <f>IFERROR(VLOOKUP(CV$8&amp;$C30&amp;$E30,data!$I$18:$Y$27,12,0)*$D30,"OFF")</f>
        <v>OFF</v>
      </c>
      <c r="CW30" s="265" t="str">
        <f>IFERROR(VLOOKUP(CW$8&amp;$C30&amp;$E30,data!$I$18:$Y$27,13,0)*$D30,"OFF")</f>
        <v>OFF</v>
      </c>
      <c r="CX30" s="265" t="str">
        <f>IFERROR(VLOOKUP(CX$8&amp;$C30&amp;$E30,data!$I$18:$Y$27,14,0)*$D30,"OFF")</f>
        <v>OFF</v>
      </c>
      <c r="CY30" s="265" t="str">
        <f>IFERROR(VLOOKUP(CY$8&amp;$C30&amp;$E30,data!$I$18:$Y$27,15,0)*$D30,"OFF")</f>
        <v>OFF</v>
      </c>
      <c r="CZ30" s="265" t="str">
        <f>IFERROR(VLOOKUP(CZ$8&amp;$C30&amp;$E30,data!$I$18:$Y$27,16,0)*$D30,"OFF")</f>
        <v>OFF</v>
      </c>
      <c r="DA30" s="265" t="str">
        <f>IFERROR(VLOOKUP(DA$8&amp;$C30&amp;$E30,data!$I$18:$Y$27,17,0)*$D30,"OFF")</f>
        <v>OFF</v>
      </c>
      <c r="DB30" s="265" t="str">
        <f>IFERROR(VLOOKUP(DB$8&amp;$C30&amp;$E30,data!$I$29:$Y$43,2,0)*$D30,"OFF")</f>
        <v>OFF</v>
      </c>
      <c r="DC30" s="265" t="str">
        <f>IFERROR(VLOOKUP(DC$8&amp;$C30&amp;$E30,data!$I$29:$Y$43,3,0)*$D30,"OFF")</f>
        <v>OFF</v>
      </c>
      <c r="DD30" s="265" t="str">
        <f>IFERROR(VLOOKUP(DD$8&amp;$C30&amp;$E30,data!$I$29:$Y$43,4,0)*$D30,"OFF")</f>
        <v>OFF</v>
      </c>
      <c r="DE30" s="265" t="str">
        <f>IFERROR(VLOOKUP(DE$8&amp;$C30&amp;$E30,data!$I$29:$Y$43,5,0)*$D30,"OFF")</f>
        <v>OFF</v>
      </c>
      <c r="DF30" s="265" t="str">
        <f>IFERROR(VLOOKUP(DF$8&amp;$C30&amp;$E30,data!$I$29:$Y$43,6,0)*$D30,"OFF")</f>
        <v>OFF</v>
      </c>
      <c r="DG30" s="265" t="str">
        <f>IFERROR(VLOOKUP(DG$8&amp;$C30&amp;$E30,data!$I$29:$Y$43,7,0)*$D30,"OFF")</f>
        <v>OFF</v>
      </c>
      <c r="DH30" s="265" t="str">
        <f>IFERROR(VLOOKUP(DH$8&amp;$C30&amp;$E30,data!$I$29:$Y$43,8,0)*$D30,"OFF")</f>
        <v>OFF</v>
      </c>
      <c r="DI30" s="265" t="str">
        <f>IFERROR(VLOOKUP(DI$8&amp;$C30&amp;$E30,data!$I$29:$Y$43,9,0)*$D30,"OFF")</f>
        <v>OFF</v>
      </c>
      <c r="DJ30" s="265" t="str">
        <f>IFERROR(VLOOKUP(DJ$8&amp;$C30&amp;$E30,data!$I$29:$Y$43,10,0)*$D30,"OFF")</f>
        <v>OFF</v>
      </c>
      <c r="DK30" s="265" t="str">
        <f>IFERROR(VLOOKUP(DK$8&amp;$C30&amp;$E30,data!$I$29:$Y$43,11,0)*$D30,"OFF")</f>
        <v>OFF</v>
      </c>
      <c r="DL30" s="265" t="str">
        <f>IFERROR(VLOOKUP(DL$8&amp;$C30&amp;$E30,data!$I$29:$Y$43,12,0)*$D30,"OFF")</f>
        <v>OFF</v>
      </c>
      <c r="DM30" s="265" t="str">
        <f>IFERROR(VLOOKUP(DM$8&amp;$C30&amp;$E30,data!$I$29:$Y$43,13,0)*$D30,"OFF")</f>
        <v>OFF</v>
      </c>
      <c r="DN30" s="265" t="str">
        <f>IFERROR(VLOOKUP(DN$8&amp;$C30&amp;$E30,data!$I$29:$Y$43,14,0)*$D30,"OFF")</f>
        <v>OFF</v>
      </c>
      <c r="DO30" s="265" t="str">
        <f>IFERROR(VLOOKUP(DO$8&amp;$C30&amp;$E30,data!$I$29:$Y$43,15,0)*$D30,"OFF")</f>
        <v>OFF</v>
      </c>
      <c r="DP30" s="265" t="str">
        <f>IFERROR(VLOOKUP(DP$8&amp;$C30&amp;$E30,data!$I$29:$Y$43,16,0)*$D30,"OFF")</f>
        <v>OFF</v>
      </c>
      <c r="DQ30" s="265" t="str">
        <f>IFERROR(VLOOKUP(DQ$8&amp;$C30&amp;$E30,data!$I$29:$Y$43,17,0)*$D30,"OFF")</f>
        <v>OFF</v>
      </c>
      <c r="DR30" s="265" t="str">
        <f>IFERROR(VLOOKUP(DR$8&amp;$C30&amp;$E30,data!$I$45:$Q$49,2,0)*$D30,"OFF")</f>
        <v>OFF</v>
      </c>
      <c r="DS30" s="265" t="str">
        <f>IFERROR(VLOOKUP(DS$8&amp;$C30&amp;$E30,data!$I$45:$Q$49,3,0)*$D30,"OFF")</f>
        <v>OFF</v>
      </c>
      <c r="DT30" s="265" t="str">
        <f>IFERROR(VLOOKUP(DT$8&amp;$C30&amp;$E30,data!$I$45:$Q$49,4,0)*$D30,"OFF")</f>
        <v>OFF</v>
      </c>
      <c r="DU30" s="265" t="str">
        <f>IFERROR(VLOOKUP(DU$8&amp;$C30&amp;$E30,data!$I$45:$Q$49,5,0)*$D30,"OFF")</f>
        <v>OFF</v>
      </c>
      <c r="DV30" s="265" t="str">
        <f>IFERROR(VLOOKUP(DV$8&amp;$C30&amp;$E30,data!$I$45:$Q$49,6,0)*$D30,"OFF")</f>
        <v>OFF</v>
      </c>
      <c r="DW30" s="265" t="str">
        <f>IFERROR(VLOOKUP(DW$8&amp;$C30&amp;$E30,data!$I$45:$Q$49,7,0)*$D30,"OFF")</f>
        <v>OFF</v>
      </c>
      <c r="DX30" s="265" t="str">
        <f>IFERROR(VLOOKUP(DX$8&amp;$C30&amp;$E30,data!$I$45:$Q$49,8,0)*$D30,"OFF")</f>
        <v>OFF</v>
      </c>
      <c r="DY30" s="265" t="str">
        <f>IFERROR(VLOOKUP(DY$8&amp;$C30&amp;$E30,data!$I$45:$Q$49,9,0)*$D30,"OFF")</f>
        <v>OFF</v>
      </c>
    </row>
    <row r="31" spans="1:129" s="316" customFormat="1" ht="6" customHeight="1" x14ac:dyDescent="0.35">
      <c r="A31" s="307"/>
      <c r="B31" s="308"/>
      <c r="C31" s="307"/>
      <c r="D31" s="309"/>
      <c r="E31" s="310"/>
      <c r="F31" s="311"/>
      <c r="G31" s="312"/>
      <c r="H31" s="313"/>
      <c r="I31" s="314"/>
      <c r="J31" s="314"/>
      <c r="K31" s="314"/>
      <c r="L31" s="314"/>
      <c r="M31" s="315"/>
      <c r="N31" s="311"/>
      <c r="O31" s="312"/>
      <c r="P31" s="313"/>
      <c r="Q31" s="314"/>
      <c r="R31" s="314"/>
      <c r="S31" s="315"/>
      <c r="T31" s="311"/>
      <c r="U31" s="312"/>
      <c r="V31" s="313"/>
      <c r="W31" s="314"/>
      <c r="X31" s="314"/>
      <c r="Y31" s="315"/>
      <c r="Z31" s="311"/>
      <c r="AA31" s="312"/>
      <c r="AB31" s="313"/>
      <c r="AC31" s="314"/>
      <c r="AD31" s="315"/>
      <c r="AG31" s="317"/>
      <c r="BA31" s="318"/>
      <c r="BB31" s="318"/>
      <c r="BC31" s="318"/>
      <c r="BD31" s="318"/>
      <c r="BE31" s="318"/>
      <c r="BF31" s="318"/>
      <c r="BG31" s="318"/>
      <c r="BH31" s="318"/>
      <c r="BI31" s="318"/>
      <c r="BJ31" s="318"/>
      <c r="BK31" s="318"/>
      <c r="BL31" s="318"/>
      <c r="BM31" s="318"/>
      <c r="BN31" s="318"/>
      <c r="BO31" s="318"/>
      <c r="BP31" s="318"/>
      <c r="BQ31" s="318"/>
      <c r="BR31" s="318"/>
      <c r="BS31" s="318"/>
      <c r="BT31" s="318"/>
      <c r="BU31" s="318"/>
      <c r="BV31" s="318"/>
      <c r="BW31" s="318"/>
      <c r="BX31" s="318"/>
      <c r="BY31" s="318"/>
      <c r="BZ31" s="318"/>
      <c r="CA31" s="318"/>
      <c r="CB31" s="318"/>
      <c r="CC31" s="318"/>
      <c r="CD31" s="318"/>
      <c r="CE31" s="318"/>
      <c r="CF31" s="318"/>
      <c r="CG31" s="318"/>
      <c r="CH31" s="318"/>
      <c r="CI31" s="318"/>
      <c r="CJ31" s="318"/>
      <c r="CK31" s="318"/>
      <c r="CL31" s="318"/>
      <c r="CM31" s="318"/>
      <c r="CN31" s="318"/>
      <c r="CO31" s="318"/>
      <c r="CP31" s="318"/>
      <c r="CQ31" s="318"/>
      <c r="CR31" s="318"/>
      <c r="CS31" s="318"/>
      <c r="CT31" s="318"/>
      <c r="CU31" s="318"/>
      <c r="CV31" s="318"/>
      <c r="CW31" s="318"/>
      <c r="CX31" s="318"/>
      <c r="CY31" s="318"/>
      <c r="CZ31" s="318"/>
      <c r="DA31" s="318"/>
      <c r="DB31" s="318"/>
      <c r="DC31" s="318"/>
      <c r="DD31" s="318"/>
      <c r="DE31" s="318"/>
      <c r="DF31" s="318"/>
      <c r="DG31" s="318"/>
      <c r="DH31" s="318"/>
      <c r="DI31" s="318"/>
      <c r="DJ31" s="318"/>
      <c r="DK31" s="318"/>
      <c r="DL31" s="318"/>
      <c r="DM31" s="318"/>
      <c r="DN31" s="318"/>
      <c r="DO31" s="318"/>
      <c r="DP31" s="318"/>
      <c r="DQ31" s="318"/>
      <c r="DR31" s="318"/>
      <c r="DS31" s="318"/>
      <c r="DT31" s="318"/>
      <c r="DU31" s="318"/>
      <c r="DV31" s="318"/>
      <c r="DW31" s="318"/>
      <c r="DX31" s="318"/>
      <c r="DY31" s="318"/>
    </row>
    <row r="32" spans="1:129" s="242" customFormat="1" ht="30" customHeight="1" x14ac:dyDescent="0.35">
      <c r="A32" s="272">
        <v>12</v>
      </c>
      <c r="B32" s="297"/>
      <c r="C32" s="298"/>
      <c r="D32" s="299"/>
      <c r="E32" s="300"/>
      <c r="F32" s="301"/>
      <c r="G32" s="275">
        <f t="shared" si="0"/>
        <v>0</v>
      </c>
      <c r="H32" s="248" t="str">
        <f>IFERROR(VLOOKUP($C32&amp;$E32&amp;$G32,'DIP Settings'!$C:$O,8,0)," ")</f>
        <v xml:space="preserve"> </v>
      </c>
      <c r="I32" s="249" t="str">
        <f>IFERROR(VLOOKUP($C32&amp;$E32&amp;$G32,'DIP Settings'!$C:$O,9,0)," ")</f>
        <v xml:space="preserve"> </v>
      </c>
      <c r="J32" s="249" t="str">
        <f>IFERROR(VLOOKUP($C32&amp;$E32&amp;$G32,'DIP Settings'!$C:$O,10,0)," ")</f>
        <v xml:space="preserve"> </v>
      </c>
      <c r="K32" s="249" t="str">
        <f>IFERROR(VLOOKUP($C32&amp;$E32&amp;$G32,'DIP Settings'!$C:$O,11,0)," ")</f>
        <v xml:space="preserve"> </v>
      </c>
      <c r="L32" s="249" t="str">
        <f>IFERROR(VLOOKUP($C32&amp;$E32&amp;$G32,'DIP Settings'!$C:$O,12,0)," ")</f>
        <v xml:space="preserve"> </v>
      </c>
      <c r="M32" s="250" t="str">
        <f>IFERROR(VLOOKUP($C32&amp;$E32&amp;$G32,'DIP Settings'!$C:$O,13,0)," ")</f>
        <v xml:space="preserve"> </v>
      </c>
      <c r="N32" s="301"/>
      <c r="O32" s="275" t="str">
        <f t="shared" si="1"/>
        <v>OFF</v>
      </c>
      <c r="P32" s="248" t="str">
        <f>IFERROR(VLOOKUP($C32&amp;$E32&amp;$O32,'DIP Settings'!$R:$AA,7,0)," ")</f>
        <v xml:space="preserve"> </v>
      </c>
      <c r="Q32" s="249" t="str">
        <f>IFERROR(VLOOKUP($C32&amp;$E32&amp;$O32,'DIP Settings'!$R:$AA,8,0)," ")</f>
        <v xml:space="preserve"> </v>
      </c>
      <c r="R32" s="249" t="str">
        <f>IFERROR(VLOOKUP($C32&amp;$E32&amp;$O32,'DIP Settings'!$R:$AA,9,0)," ")</f>
        <v xml:space="preserve"> </v>
      </c>
      <c r="S32" s="250" t="str">
        <f>IFERROR(VLOOKUP($C32&amp;$E32&amp;$O32,'DIP Settings'!$R:$AA,10,0)," ")</f>
        <v xml:space="preserve"> </v>
      </c>
      <c r="T32" s="301"/>
      <c r="U32" s="275" t="str">
        <f t="shared" si="2"/>
        <v>OFF</v>
      </c>
      <c r="V32" s="248" t="str">
        <f>IFERROR(VLOOKUP($C32&amp;$E32&amp;$U32,'DIP Settings'!$AD:$AM,7,0)," ")</f>
        <v xml:space="preserve"> </v>
      </c>
      <c r="W32" s="249" t="str">
        <f>IFERROR(VLOOKUP($C32&amp;$E32&amp;$U32,'DIP Settings'!$AD:$AM,8,0)," ")</f>
        <v xml:space="preserve"> </v>
      </c>
      <c r="X32" s="249" t="str">
        <f>IFERROR(VLOOKUP($C32&amp;$E32&amp;$U32,'DIP Settings'!$AD:$AM,9,0)," ")</f>
        <v xml:space="preserve"> </v>
      </c>
      <c r="Y32" s="250" t="str">
        <f>IFERROR(VLOOKUP($C32&amp;$E32&amp;$U32,'DIP Settings'!$AD:$AM,10,0)," ")</f>
        <v xml:space="preserve"> </v>
      </c>
      <c r="Z32" s="301"/>
      <c r="AA32" s="275" t="str">
        <f t="shared" si="3"/>
        <v>OFF</v>
      </c>
      <c r="AB32" s="248" t="str">
        <f>IFERROR(VLOOKUP($C32&amp;$E32&amp;$AA32,'DIP Settings'!$AP:$AW,6,0)," ")</f>
        <v xml:space="preserve"> </v>
      </c>
      <c r="AC32" s="249" t="str">
        <f>IFERROR(VLOOKUP($C32&amp;$E32&amp;$AA32,'DIP Settings'!$AP:$AW,7,0)," ")</f>
        <v xml:space="preserve"> </v>
      </c>
      <c r="AD32" s="250" t="str">
        <f>IFERROR(VLOOKUP($C32&amp;$E32&amp;$AA32,'DIP Settings'!$AP:$AW,8,0)," ")</f>
        <v xml:space="preserve"> </v>
      </c>
      <c r="AF32" s="270" t="s">
        <v>159</v>
      </c>
      <c r="AG32" s="320" t="s">
        <v>161</v>
      </c>
      <c r="AZ32" s="242" t="str">
        <f>IFERROR(VLOOKUP(C32&amp;D32,data!AR:AS,2,0),"X")</f>
        <v>X</v>
      </c>
      <c r="BA32" s="265" t="str">
        <f>IFERROR(VLOOKUP($C32,data!$A:$G,2,0),"")</f>
        <v/>
      </c>
      <c r="BB32" s="265" t="str">
        <f>IFERROR(VLOOKUP($C32,data!$A:$G,3,0),"")</f>
        <v/>
      </c>
      <c r="BC32" s="265" t="str">
        <f>IFERROR(VLOOKUP($C32,data!$A:$G,4,0),"")</f>
        <v/>
      </c>
      <c r="BD32" s="265" t="str">
        <f>IFERROR(VLOOKUP($C32,data!$A:$G,5,0),"")</f>
        <v/>
      </c>
      <c r="BE32" s="265" t="str">
        <f>IFERROR(VLOOKUP($C32,data!$A:$G,6,0),"")</f>
        <v/>
      </c>
      <c r="BF32" s="265" t="str">
        <f>IFERROR(VLOOKUP($C32,data!$A:$G,7,0),"")</f>
        <v/>
      </c>
      <c r="BG32" s="265" t="str">
        <f>IFERROR(VLOOKUP(BG$8&amp;$C32&amp;$E32,data!$I$2:$AN$16,2,0)*$D32,"")</f>
        <v/>
      </c>
      <c r="BH32" s="265" t="str">
        <f>IFERROR(VLOOKUP(BH$8&amp;$C32&amp;$E32,data!$I$2:$AN$16,3,0)*$D32,"")</f>
        <v/>
      </c>
      <c r="BI32" s="265" t="str">
        <f>IFERROR(VLOOKUP(BI$8&amp;$C32&amp;$E32,data!$I$2:$AN$16,4,0)*$D32,"")</f>
        <v/>
      </c>
      <c r="BJ32" s="265" t="str">
        <f>IFERROR(VLOOKUP(BJ$8&amp;$C32&amp;$E32,data!$I$2:$AN$16,5,0)*$D32,"")</f>
        <v/>
      </c>
      <c r="BK32" s="265" t="str">
        <f>IFERROR(VLOOKUP(BK$8&amp;$C32&amp;$E32,data!$I$2:$AN$16,6,0)*$D32,"")</f>
        <v/>
      </c>
      <c r="BL32" s="265" t="str">
        <f>IFERROR(VLOOKUP(BL$8&amp;$C32&amp;$E32,data!$I$2:$AN$16,7,0)*$D32,"")</f>
        <v/>
      </c>
      <c r="BM32" s="265" t="str">
        <f>IFERROR(VLOOKUP(BM$8&amp;$C32&amp;$E32,data!$I$2:$AN$16,8,0)*$D32,"")</f>
        <v/>
      </c>
      <c r="BN32" s="265" t="str">
        <f>IFERROR(VLOOKUP(BN$8&amp;$C32&amp;$E32,data!$I$2:$AN$16,9,0)*$D32,"")</f>
        <v/>
      </c>
      <c r="BO32" s="265" t="str">
        <f>IFERROR(VLOOKUP(BO$8&amp;$C32&amp;$E32,data!$I$2:$AN$16,10,0)*$D32,"")</f>
        <v/>
      </c>
      <c r="BP32" s="265" t="str">
        <f>IFERROR(VLOOKUP(BP$8&amp;$C32&amp;$E32,data!$I$2:$AN$16,11,0)*$D32,"")</f>
        <v/>
      </c>
      <c r="BQ32" s="265" t="str">
        <f>IFERROR(VLOOKUP(BQ$8&amp;$C32&amp;$E32,data!$I$2:$AN$16,12,0)*$D32,"")</f>
        <v/>
      </c>
      <c r="BR32" s="265" t="str">
        <f>IFERROR(VLOOKUP(BR$8&amp;$C32&amp;$E32,data!$I$2:$AN$16,13,0)*$D32,"")</f>
        <v/>
      </c>
      <c r="BS32" s="265" t="str">
        <f>IFERROR(VLOOKUP(BS$8&amp;$C32&amp;$E32,data!$I$2:$AN$16,14,0)*$D32,"")</f>
        <v/>
      </c>
      <c r="BT32" s="265" t="str">
        <f>IFERROR(VLOOKUP(BT$8&amp;$C32&amp;$E32,data!$I$2:$AN$16,15,0)*$D32,"")</f>
        <v/>
      </c>
      <c r="BU32" s="265" t="str">
        <f>IFERROR(VLOOKUP(BU$8&amp;$C32&amp;$E32,data!$I$2:$AN$16,16,0)*$D32,"")</f>
        <v/>
      </c>
      <c r="BV32" s="265" t="str">
        <f>IFERROR(VLOOKUP(BV$8&amp;$C32&amp;$E32,data!$I$2:$AN$16,17,0)*$D32,"")</f>
        <v/>
      </c>
      <c r="BW32" s="265" t="str">
        <f>IFERROR(VLOOKUP(BW$8&amp;$C32&amp;$E32,data!$I$2:$AN$16,18,0)*$D32,"")</f>
        <v/>
      </c>
      <c r="BX32" s="265" t="str">
        <f>IFERROR(VLOOKUP(BX$8&amp;$C32&amp;$E32,data!$I$2:$AN$16,19,0)*$D32,"")</f>
        <v/>
      </c>
      <c r="BY32" s="265" t="str">
        <f>IFERROR(VLOOKUP(BY$8&amp;$C32&amp;$E32,data!$I$2:$AN$16,20,0)*$D32,"")</f>
        <v/>
      </c>
      <c r="BZ32" s="265" t="str">
        <f>IFERROR(VLOOKUP(BZ$8&amp;$C32&amp;$E32,data!$I$2:$AN$16,21,0)*$D32,"")</f>
        <v/>
      </c>
      <c r="CA32" s="265" t="str">
        <f>IFERROR(VLOOKUP(CA$8&amp;$C32&amp;$E32,data!$I$2:$AN$16,22,0)*$D32,"")</f>
        <v/>
      </c>
      <c r="CB32" s="265" t="str">
        <f>IFERROR(VLOOKUP(CB$8&amp;$C32&amp;$E32,data!$I$2:$AN$16,23,0)*$D32,"")</f>
        <v/>
      </c>
      <c r="CC32" s="265" t="str">
        <f>IFERROR(VLOOKUP(CC$8&amp;$C32&amp;$E32,data!$I$2:$AN$16,24,0)*$D32,"")</f>
        <v/>
      </c>
      <c r="CD32" s="265" t="str">
        <f>IFERROR(VLOOKUP(CD$8&amp;$C32&amp;$E32,data!$I$2:$AN$16,25,0)*$D32,"")</f>
        <v/>
      </c>
      <c r="CE32" s="265" t="str">
        <f>IFERROR(VLOOKUP(CE$8&amp;$C32&amp;$E32,data!$I$2:$AN$16,26,0)*$D32,"")</f>
        <v/>
      </c>
      <c r="CF32" s="265" t="str">
        <f>IFERROR(VLOOKUP(CF$8&amp;$C32&amp;$E32,data!$I$2:$AN$16,27,0)*$D32,"")</f>
        <v/>
      </c>
      <c r="CG32" s="265" t="str">
        <f>IFERROR(VLOOKUP(CG$8&amp;$C32&amp;$E32,data!$I$2:$AN$16,28,0)*$D32,"")</f>
        <v/>
      </c>
      <c r="CH32" s="265" t="str">
        <f>IFERROR(VLOOKUP(CH$8&amp;$C32&amp;$E32,data!$I$2:$AN$16,29,0)*$D32,"")</f>
        <v/>
      </c>
      <c r="CI32" s="265" t="str">
        <f>IFERROR(VLOOKUP(CI$8&amp;$C32&amp;$E32,data!$I$2:$AN$16,30,0)*$D32,"")</f>
        <v/>
      </c>
      <c r="CJ32" s="265" t="str">
        <f>IFERROR(VLOOKUP(CJ$8&amp;$C32&amp;$E32,data!$I$2:$AN$16,31,0)*$D32,"")</f>
        <v/>
      </c>
      <c r="CK32" s="265" t="str">
        <f>IFERROR(VLOOKUP(CK$8&amp;$C32&amp;$E32,data!$I$2:$AN$16,32,0)*$D32,"")</f>
        <v/>
      </c>
      <c r="CL32" s="265" t="str">
        <f>IFERROR(VLOOKUP(CL$8&amp;$C32&amp;$E32,data!$I$18:$Y$27,2,0)*$D32,"OFF")</f>
        <v>OFF</v>
      </c>
      <c r="CM32" s="265" t="str">
        <f>IFERROR(VLOOKUP(CM$8&amp;$C32&amp;$E32,data!$I$18:$Y$27,3,0)*$D32,"OFF")</f>
        <v>OFF</v>
      </c>
      <c r="CN32" s="265" t="str">
        <f>IFERROR(VLOOKUP(CN$8&amp;$C32&amp;$E32,data!$I$18:$Y$27,4,0)*$D32,"OFF")</f>
        <v>OFF</v>
      </c>
      <c r="CO32" s="265" t="str">
        <f>IFERROR(VLOOKUP(CO$8&amp;$C32&amp;$E32,data!$I$18:$Y$27,5,0)*$D32,"OFF")</f>
        <v>OFF</v>
      </c>
      <c r="CP32" s="265" t="str">
        <f>IFERROR(VLOOKUP(CP$8&amp;$C32&amp;$E32,data!$I$18:$Y$27,6,0)*$D32,"OFF")</f>
        <v>OFF</v>
      </c>
      <c r="CQ32" s="265" t="str">
        <f>IFERROR(VLOOKUP(CQ$8&amp;$C32&amp;$E32,data!$I$18:$Y$27,7,0)*$D32,"OFF")</f>
        <v>OFF</v>
      </c>
      <c r="CR32" s="265" t="str">
        <f>IFERROR(VLOOKUP(CR$8&amp;$C32&amp;$E32,data!$I$18:$Y$27,8,0)*$D32,"OFF")</f>
        <v>OFF</v>
      </c>
      <c r="CS32" s="265" t="str">
        <f>IFERROR(VLOOKUP(CS$8&amp;$C32&amp;$E32,data!$I$18:$Y$27,9,0)*$D32,"OFF")</f>
        <v>OFF</v>
      </c>
      <c r="CT32" s="265" t="str">
        <f>IFERROR(VLOOKUP(CT$8&amp;$C32&amp;$E32,data!$I$18:$Y$27,10,0)*$D32,"OFF")</f>
        <v>OFF</v>
      </c>
      <c r="CU32" s="265" t="str">
        <f>IFERROR(VLOOKUP(CU$8&amp;$C32&amp;$E32,data!$I$18:$Y$27,11,0)*$D32,"OFF")</f>
        <v>OFF</v>
      </c>
      <c r="CV32" s="265" t="str">
        <f>IFERROR(VLOOKUP(CV$8&amp;$C32&amp;$E32,data!$I$18:$Y$27,12,0)*$D32,"OFF")</f>
        <v>OFF</v>
      </c>
      <c r="CW32" s="265" t="str">
        <f>IFERROR(VLOOKUP(CW$8&amp;$C32&amp;$E32,data!$I$18:$Y$27,13,0)*$D32,"OFF")</f>
        <v>OFF</v>
      </c>
      <c r="CX32" s="265" t="str">
        <f>IFERROR(VLOOKUP(CX$8&amp;$C32&amp;$E32,data!$I$18:$Y$27,14,0)*$D32,"OFF")</f>
        <v>OFF</v>
      </c>
      <c r="CY32" s="265" t="str">
        <f>IFERROR(VLOOKUP(CY$8&amp;$C32&amp;$E32,data!$I$18:$Y$27,15,0)*$D32,"OFF")</f>
        <v>OFF</v>
      </c>
      <c r="CZ32" s="265" t="str">
        <f>IFERROR(VLOOKUP(CZ$8&amp;$C32&amp;$E32,data!$I$18:$Y$27,16,0)*$D32,"OFF")</f>
        <v>OFF</v>
      </c>
      <c r="DA32" s="265" t="str">
        <f>IFERROR(VLOOKUP(DA$8&amp;$C32&amp;$E32,data!$I$18:$Y$27,17,0)*$D32,"OFF")</f>
        <v>OFF</v>
      </c>
      <c r="DB32" s="265" t="str">
        <f>IFERROR(VLOOKUP(DB$8&amp;$C32&amp;$E32,data!$I$29:$Y$43,2,0)*$D32,"OFF")</f>
        <v>OFF</v>
      </c>
      <c r="DC32" s="265" t="str">
        <f>IFERROR(VLOOKUP(DC$8&amp;$C32&amp;$E32,data!$I$29:$Y$43,3,0)*$D32,"OFF")</f>
        <v>OFF</v>
      </c>
      <c r="DD32" s="265" t="str">
        <f>IFERROR(VLOOKUP(DD$8&amp;$C32&amp;$E32,data!$I$29:$Y$43,4,0)*$D32,"OFF")</f>
        <v>OFF</v>
      </c>
      <c r="DE32" s="265" t="str">
        <f>IFERROR(VLOOKUP(DE$8&amp;$C32&amp;$E32,data!$I$29:$Y$43,5,0)*$D32,"OFF")</f>
        <v>OFF</v>
      </c>
      <c r="DF32" s="265" t="str">
        <f>IFERROR(VLOOKUP(DF$8&amp;$C32&amp;$E32,data!$I$29:$Y$43,6,0)*$D32,"OFF")</f>
        <v>OFF</v>
      </c>
      <c r="DG32" s="265" t="str">
        <f>IFERROR(VLOOKUP(DG$8&amp;$C32&amp;$E32,data!$I$29:$Y$43,7,0)*$D32,"OFF")</f>
        <v>OFF</v>
      </c>
      <c r="DH32" s="265" t="str">
        <f>IFERROR(VLOOKUP(DH$8&amp;$C32&amp;$E32,data!$I$29:$Y$43,8,0)*$D32,"OFF")</f>
        <v>OFF</v>
      </c>
      <c r="DI32" s="265" t="str">
        <f>IFERROR(VLOOKUP(DI$8&amp;$C32&amp;$E32,data!$I$29:$Y$43,9,0)*$D32,"OFF")</f>
        <v>OFF</v>
      </c>
      <c r="DJ32" s="265" t="str">
        <f>IFERROR(VLOOKUP(DJ$8&amp;$C32&amp;$E32,data!$I$29:$Y$43,10,0)*$D32,"OFF")</f>
        <v>OFF</v>
      </c>
      <c r="DK32" s="265" t="str">
        <f>IFERROR(VLOOKUP(DK$8&amp;$C32&amp;$E32,data!$I$29:$Y$43,11,0)*$D32,"OFF")</f>
        <v>OFF</v>
      </c>
      <c r="DL32" s="265" t="str">
        <f>IFERROR(VLOOKUP(DL$8&amp;$C32&amp;$E32,data!$I$29:$Y$43,12,0)*$D32,"OFF")</f>
        <v>OFF</v>
      </c>
      <c r="DM32" s="265" t="str">
        <f>IFERROR(VLOOKUP(DM$8&amp;$C32&amp;$E32,data!$I$29:$Y$43,13,0)*$D32,"OFF")</f>
        <v>OFF</v>
      </c>
      <c r="DN32" s="265" t="str">
        <f>IFERROR(VLOOKUP(DN$8&amp;$C32&amp;$E32,data!$I$29:$Y$43,14,0)*$D32,"OFF")</f>
        <v>OFF</v>
      </c>
      <c r="DO32" s="265" t="str">
        <f>IFERROR(VLOOKUP(DO$8&amp;$C32&amp;$E32,data!$I$29:$Y$43,15,0)*$D32,"OFF")</f>
        <v>OFF</v>
      </c>
      <c r="DP32" s="265" t="str">
        <f>IFERROR(VLOOKUP(DP$8&amp;$C32&amp;$E32,data!$I$29:$Y$43,16,0)*$D32,"OFF")</f>
        <v>OFF</v>
      </c>
      <c r="DQ32" s="265" t="str">
        <f>IFERROR(VLOOKUP(DQ$8&amp;$C32&amp;$E32,data!$I$29:$Y$43,17,0)*$D32,"OFF")</f>
        <v>OFF</v>
      </c>
      <c r="DR32" s="265" t="str">
        <f>IFERROR(VLOOKUP(DR$8&amp;$C32&amp;$E32,data!$I$45:$Q$49,2,0)*$D32,"OFF")</f>
        <v>OFF</v>
      </c>
      <c r="DS32" s="265" t="str">
        <f>IFERROR(VLOOKUP(DS$8&amp;$C32&amp;$E32,data!$I$45:$Q$49,3,0)*$D32,"OFF")</f>
        <v>OFF</v>
      </c>
      <c r="DT32" s="265" t="str">
        <f>IFERROR(VLOOKUP(DT$8&amp;$C32&amp;$E32,data!$I$45:$Q$49,4,0)*$D32,"OFF")</f>
        <v>OFF</v>
      </c>
      <c r="DU32" s="265" t="str">
        <f>IFERROR(VLOOKUP(DU$8&amp;$C32&amp;$E32,data!$I$45:$Q$49,5,0)*$D32,"OFF")</f>
        <v>OFF</v>
      </c>
      <c r="DV32" s="265" t="str">
        <f>IFERROR(VLOOKUP(DV$8&amp;$C32&amp;$E32,data!$I$45:$Q$49,6,0)*$D32,"OFF")</f>
        <v>OFF</v>
      </c>
      <c r="DW32" s="265" t="str">
        <f>IFERROR(VLOOKUP(DW$8&amp;$C32&amp;$E32,data!$I$45:$Q$49,7,0)*$D32,"OFF")</f>
        <v>OFF</v>
      </c>
      <c r="DX32" s="265" t="str">
        <f>IFERROR(VLOOKUP(DX$8&amp;$C32&amp;$E32,data!$I$45:$Q$49,8,0)*$D32,"OFF")</f>
        <v>OFF</v>
      </c>
      <c r="DY32" s="265" t="str">
        <f>IFERROR(VLOOKUP(DY$8&amp;$C32&amp;$E32,data!$I$45:$Q$49,9,0)*$D32,"OFF")</f>
        <v>OFF</v>
      </c>
    </row>
    <row r="33" spans="1:129" s="316" customFormat="1" ht="6" customHeight="1" x14ac:dyDescent="0.35">
      <c r="A33" s="307"/>
      <c r="B33" s="308"/>
      <c r="C33" s="307"/>
      <c r="D33" s="309"/>
      <c r="E33" s="310"/>
      <c r="F33" s="311"/>
      <c r="G33" s="312"/>
      <c r="H33" s="313"/>
      <c r="I33" s="314"/>
      <c r="J33" s="314"/>
      <c r="K33" s="314"/>
      <c r="L33" s="314"/>
      <c r="M33" s="315"/>
      <c r="N33" s="311"/>
      <c r="O33" s="312"/>
      <c r="P33" s="313"/>
      <c r="Q33" s="314"/>
      <c r="R33" s="314"/>
      <c r="S33" s="315"/>
      <c r="T33" s="311"/>
      <c r="U33" s="312"/>
      <c r="V33" s="313"/>
      <c r="W33" s="314"/>
      <c r="X33" s="314"/>
      <c r="Y33" s="315"/>
      <c r="Z33" s="311"/>
      <c r="AA33" s="312"/>
      <c r="AB33" s="313"/>
      <c r="AC33" s="314"/>
      <c r="AD33" s="315"/>
      <c r="AG33" s="320"/>
      <c r="BA33" s="318"/>
      <c r="BB33" s="318"/>
      <c r="BC33" s="318"/>
      <c r="BD33" s="318"/>
      <c r="BE33" s="318"/>
      <c r="BF33" s="318"/>
      <c r="BG33" s="318"/>
      <c r="BH33" s="318"/>
      <c r="BI33" s="318"/>
      <c r="BJ33" s="318"/>
      <c r="BK33" s="318"/>
      <c r="BL33" s="318"/>
      <c r="BM33" s="318"/>
      <c r="BN33" s="318"/>
      <c r="BO33" s="318"/>
      <c r="BP33" s="318"/>
      <c r="BQ33" s="318"/>
      <c r="BR33" s="318"/>
      <c r="BS33" s="318"/>
      <c r="BT33" s="318"/>
      <c r="BU33" s="318"/>
      <c r="BV33" s="318"/>
      <c r="BW33" s="318"/>
      <c r="BX33" s="318"/>
      <c r="BY33" s="318"/>
      <c r="BZ33" s="318"/>
      <c r="CA33" s="318"/>
      <c r="CB33" s="318"/>
      <c r="CC33" s="318"/>
      <c r="CD33" s="318"/>
      <c r="CE33" s="318"/>
      <c r="CF33" s="318"/>
      <c r="CG33" s="318"/>
      <c r="CH33" s="318"/>
      <c r="CI33" s="318"/>
      <c r="CJ33" s="318"/>
      <c r="CK33" s="318"/>
      <c r="CL33" s="318"/>
      <c r="CM33" s="318"/>
      <c r="CN33" s="318"/>
      <c r="CO33" s="318"/>
      <c r="CP33" s="318"/>
      <c r="CQ33" s="318"/>
      <c r="CR33" s="318"/>
      <c r="CS33" s="318"/>
      <c r="CT33" s="318"/>
      <c r="CU33" s="318"/>
      <c r="CV33" s="318"/>
      <c r="CW33" s="318"/>
      <c r="CX33" s="318"/>
      <c r="CY33" s="318"/>
      <c r="CZ33" s="318"/>
      <c r="DA33" s="318"/>
      <c r="DB33" s="318"/>
      <c r="DC33" s="318"/>
      <c r="DD33" s="318"/>
      <c r="DE33" s="318"/>
      <c r="DF33" s="318"/>
      <c r="DG33" s="318"/>
      <c r="DH33" s="318"/>
      <c r="DI33" s="318"/>
      <c r="DJ33" s="318"/>
      <c r="DK33" s="318"/>
      <c r="DL33" s="318"/>
      <c r="DM33" s="318"/>
      <c r="DN33" s="318"/>
      <c r="DO33" s="318"/>
      <c r="DP33" s="318"/>
      <c r="DQ33" s="318"/>
      <c r="DR33" s="318"/>
      <c r="DS33" s="318"/>
      <c r="DT33" s="318"/>
      <c r="DU33" s="318"/>
      <c r="DV33" s="318"/>
      <c r="DW33" s="318"/>
      <c r="DX33" s="318"/>
      <c r="DY33" s="318"/>
    </row>
    <row r="34" spans="1:129" s="242" customFormat="1" ht="30" customHeight="1" x14ac:dyDescent="0.35">
      <c r="A34" s="272">
        <v>13</v>
      </c>
      <c r="B34" s="297"/>
      <c r="C34" s="298"/>
      <c r="D34" s="299"/>
      <c r="E34" s="300"/>
      <c r="F34" s="301"/>
      <c r="G34" s="275">
        <f t="shared" si="0"/>
        <v>0</v>
      </c>
      <c r="H34" s="248" t="str">
        <f>IFERROR(VLOOKUP($C34&amp;$E34&amp;$G34,'DIP Settings'!$C:$O,8,0)," ")</f>
        <v xml:space="preserve"> </v>
      </c>
      <c r="I34" s="249" t="str">
        <f>IFERROR(VLOOKUP($C34&amp;$E34&amp;$G34,'DIP Settings'!$C:$O,9,0)," ")</f>
        <v xml:space="preserve"> </v>
      </c>
      <c r="J34" s="249" t="str">
        <f>IFERROR(VLOOKUP($C34&amp;$E34&amp;$G34,'DIP Settings'!$C:$O,10,0)," ")</f>
        <v xml:space="preserve"> </v>
      </c>
      <c r="K34" s="249" t="str">
        <f>IFERROR(VLOOKUP($C34&amp;$E34&amp;$G34,'DIP Settings'!$C:$O,11,0)," ")</f>
        <v xml:space="preserve"> </v>
      </c>
      <c r="L34" s="249" t="str">
        <f>IFERROR(VLOOKUP($C34&amp;$E34&amp;$G34,'DIP Settings'!$C:$O,12,0)," ")</f>
        <v xml:space="preserve"> </v>
      </c>
      <c r="M34" s="250" t="str">
        <f>IFERROR(VLOOKUP($C34&amp;$E34&amp;$G34,'DIP Settings'!$C:$O,13,0)," ")</f>
        <v xml:space="preserve"> </v>
      </c>
      <c r="N34" s="301"/>
      <c r="O34" s="275" t="str">
        <f t="shared" si="1"/>
        <v>OFF</v>
      </c>
      <c r="P34" s="248" t="str">
        <f>IFERROR(VLOOKUP($C34&amp;$E34&amp;$O34,'DIP Settings'!$R:$AA,7,0)," ")</f>
        <v xml:space="preserve"> </v>
      </c>
      <c r="Q34" s="249" t="str">
        <f>IFERROR(VLOOKUP($C34&amp;$E34&amp;$O34,'DIP Settings'!$R:$AA,8,0)," ")</f>
        <v xml:space="preserve"> </v>
      </c>
      <c r="R34" s="249" t="str">
        <f>IFERROR(VLOOKUP($C34&amp;$E34&amp;$O34,'DIP Settings'!$R:$AA,9,0)," ")</f>
        <v xml:space="preserve"> </v>
      </c>
      <c r="S34" s="250" t="str">
        <f>IFERROR(VLOOKUP($C34&amp;$E34&amp;$O34,'DIP Settings'!$R:$AA,10,0)," ")</f>
        <v xml:space="preserve"> </v>
      </c>
      <c r="T34" s="301"/>
      <c r="U34" s="275" t="str">
        <f t="shared" si="2"/>
        <v>OFF</v>
      </c>
      <c r="V34" s="248" t="str">
        <f>IFERROR(VLOOKUP($C34&amp;$E34&amp;$U34,'DIP Settings'!$AD:$AM,7,0)," ")</f>
        <v xml:space="preserve"> </v>
      </c>
      <c r="W34" s="249" t="str">
        <f>IFERROR(VLOOKUP($C34&amp;$E34&amp;$U34,'DIP Settings'!$AD:$AM,8,0)," ")</f>
        <v xml:space="preserve"> </v>
      </c>
      <c r="X34" s="249" t="str">
        <f>IFERROR(VLOOKUP($C34&amp;$E34&amp;$U34,'DIP Settings'!$AD:$AM,9,0)," ")</f>
        <v xml:space="preserve"> </v>
      </c>
      <c r="Y34" s="250" t="str">
        <f>IFERROR(VLOOKUP($C34&amp;$E34&amp;$U34,'DIP Settings'!$AD:$AM,10,0)," ")</f>
        <v xml:space="preserve"> </v>
      </c>
      <c r="Z34" s="301"/>
      <c r="AA34" s="275" t="str">
        <f t="shared" si="3"/>
        <v>OFF</v>
      </c>
      <c r="AB34" s="248" t="str">
        <f>IFERROR(VLOOKUP($C34&amp;$E34&amp;$AA34,'DIP Settings'!$AP:$AW,6,0)," ")</f>
        <v xml:space="preserve"> </v>
      </c>
      <c r="AC34" s="249" t="str">
        <f>IFERROR(VLOOKUP($C34&amp;$E34&amp;$AA34,'DIP Settings'!$AP:$AW,7,0)," ")</f>
        <v xml:space="preserve"> </v>
      </c>
      <c r="AD34" s="250" t="str">
        <f>IFERROR(VLOOKUP($C34&amp;$E34&amp;$AA34,'DIP Settings'!$AP:$AW,8,0)," ")</f>
        <v xml:space="preserve"> </v>
      </c>
      <c r="AG34" s="320"/>
      <c r="AZ34" s="242" t="str">
        <f>IFERROR(VLOOKUP(C34&amp;D34,data!AR:AS,2,0),"X")</f>
        <v>X</v>
      </c>
      <c r="BA34" s="265" t="str">
        <f>IFERROR(VLOOKUP($C34,data!$A:$G,2,0),"")</f>
        <v/>
      </c>
      <c r="BB34" s="265" t="str">
        <f>IFERROR(VLOOKUP($C34,data!$A:$G,3,0),"")</f>
        <v/>
      </c>
      <c r="BC34" s="265" t="str">
        <f>IFERROR(VLOOKUP($C34,data!$A:$G,4,0),"")</f>
        <v/>
      </c>
      <c r="BD34" s="265" t="str">
        <f>IFERROR(VLOOKUP($C34,data!$A:$G,5,0),"")</f>
        <v/>
      </c>
      <c r="BE34" s="265" t="str">
        <f>IFERROR(VLOOKUP($C34,data!$A:$G,6,0),"")</f>
        <v/>
      </c>
      <c r="BF34" s="265" t="str">
        <f>IFERROR(VLOOKUP($C34,data!$A:$G,7,0),"")</f>
        <v/>
      </c>
      <c r="BG34" s="265" t="str">
        <f>IFERROR(VLOOKUP(BG$8&amp;$C34&amp;$E34,data!$I$2:$AN$16,2,0)*$D34,"")</f>
        <v/>
      </c>
      <c r="BH34" s="265" t="str">
        <f>IFERROR(VLOOKUP(BH$8&amp;$C34&amp;$E34,data!$I$2:$AN$16,3,0)*$D34,"")</f>
        <v/>
      </c>
      <c r="BI34" s="265" t="str">
        <f>IFERROR(VLOOKUP(BI$8&amp;$C34&amp;$E34,data!$I$2:$AN$16,4,0)*$D34,"")</f>
        <v/>
      </c>
      <c r="BJ34" s="265" t="str">
        <f>IFERROR(VLOOKUP(BJ$8&amp;$C34&amp;$E34,data!$I$2:$AN$16,5,0)*$D34,"")</f>
        <v/>
      </c>
      <c r="BK34" s="265" t="str">
        <f>IFERROR(VLOOKUP(BK$8&amp;$C34&amp;$E34,data!$I$2:$AN$16,6,0)*$D34,"")</f>
        <v/>
      </c>
      <c r="BL34" s="265" t="str">
        <f>IFERROR(VLOOKUP(BL$8&amp;$C34&amp;$E34,data!$I$2:$AN$16,7,0)*$D34,"")</f>
        <v/>
      </c>
      <c r="BM34" s="265" t="str">
        <f>IFERROR(VLOOKUP(BM$8&amp;$C34&amp;$E34,data!$I$2:$AN$16,8,0)*$D34,"")</f>
        <v/>
      </c>
      <c r="BN34" s="265" t="str">
        <f>IFERROR(VLOOKUP(BN$8&amp;$C34&amp;$E34,data!$I$2:$AN$16,9,0)*$D34,"")</f>
        <v/>
      </c>
      <c r="BO34" s="265" t="str">
        <f>IFERROR(VLOOKUP(BO$8&amp;$C34&amp;$E34,data!$I$2:$AN$16,10,0)*$D34,"")</f>
        <v/>
      </c>
      <c r="BP34" s="265" t="str">
        <f>IFERROR(VLOOKUP(BP$8&amp;$C34&amp;$E34,data!$I$2:$AN$16,11,0)*$D34,"")</f>
        <v/>
      </c>
      <c r="BQ34" s="265" t="str">
        <f>IFERROR(VLOOKUP(BQ$8&amp;$C34&amp;$E34,data!$I$2:$AN$16,12,0)*$D34,"")</f>
        <v/>
      </c>
      <c r="BR34" s="265" t="str">
        <f>IFERROR(VLOOKUP(BR$8&amp;$C34&amp;$E34,data!$I$2:$AN$16,13,0)*$D34,"")</f>
        <v/>
      </c>
      <c r="BS34" s="265" t="str">
        <f>IFERROR(VLOOKUP(BS$8&amp;$C34&amp;$E34,data!$I$2:$AN$16,14,0)*$D34,"")</f>
        <v/>
      </c>
      <c r="BT34" s="265" t="str">
        <f>IFERROR(VLOOKUP(BT$8&amp;$C34&amp;$E34,data!$I$2:$AN$16,15,0)*$D34,"")</f>
        <v/>
      </c>
      <c r="BU34" s="265" t="str">
        <f>IFERROR(VLOOKUP(BU$8&amp;$C34&amp;$E34,data!$I$2:$AN$16,16,0)*$D34,"")</f>
        <v/>
      </c>
      <c r="BV34" s="265" t="str">
        <f>IFERROR(VLOOKUP(BV$8&amp;$C34&amp;$E34,data!$I$2:$AN$16,17,0)*$D34,"")</f>
        <v/>
      </c>
      <c r="BW34" s="265" t="str">
        <f>IFERROR(VLOOKUP(BW$8&amp;$C34&amp;$E34,data!$I$2:$AN$16,18,0)*$D34,"")</f>
        <v/>
      </c>
      <c r="BX34" s="265" t="str">
        <f>IFERROR(VLOOKUP(BX$8&amp;$C34&amp;$E34,data!$I$2:$AN$16,19,0)*$D34,"")</f>
        <v/>
      </c>
      <c r="BY34" s="265" t="str">
        <f>IFERROR(VLOOKUP(BY$8&amp;$C34&amp;$E34,data!$I$2:$AN$16,20,0)*$D34,"")</f>
        <v/>
      </c>
      <c r="BZ34" s="265" t="str">
        <f>IFERROR(VLOOKUP(BZ$8&amp;$C34&amp;$E34,data!$I$2:$AN$16,21,0)*$D34,"")</f>
        <v/>
      </c>
      <c r="CA34" s="265" t="str">
        <f>IFERROR(VLOOKUP(CA$8&amp;$C34&amp;$E34,data!$I$2:$AN$16,22,0)*$D34,"")</f>
        <v/>
      </c>
      <c r="CB34" s="265" t="str">
        <f>IFERROR(VLOOKUP(CB$8&amp;$C34&amp;$E34,data!$I$2:$AN$16,23,0)*$D34,"")</f>
        <v/>
      </c>
      <c r="CC34" s="265" t="str">
        <f>IFERROR(VLOOKUP(CC$8&amp;$C34&amp;$E34,data!$I$2:$AN$16,24,0)*$D34,"")</f>
        <v/>
      </c>
      <c r="CD34" s="265" t="str">
        <f>IFERROR(VLOOKUP(CD$8&amp;$C34&amp;$E34,data!$I$2:$AN$16,25,0)*$D34,"")</f>
        <v/>
      </c>
      <c r="CE34" s="265" t="str">
        <f>IFERROR(VLOOKUP(CE$8&amp;$C34&amp;$E34,data!$I$2:$AN$16,26,0)*$D34,"")</f>
        <v/>
      </c>
      <c r="CF34" s="265" t="str">
        <f>IFERROR(VLOOKUP(CF$8&amp;$C34&amp;$E34,data!$I$2:$AN$16,27,0)*$D34,"")</f>
        <v/>
      </c>
      <c r="CG34" s="265" t="str">
        <f>IFERROR(VLOOKUP(CG$8&amp;$C34&amp;$E34,data!$I$2:$AN$16,28,0)*$D34,"")</f>
        <v/>
      </c>
      <c r="CH34" s="265" t="str">
        <f>IFERROR(VLOOKUP(CH$8&amp;$C34&amp;$E34,data!$I$2:$AN$16,29,0)*$D34,"")</f>
        <v/>
      </c>
      <c r="CI34" s="265" t="str">
        <f>IFERROR(VLOOKUP(CI$8&amp;$C34&amp;$E34,data!$I$2:$AN$16,30,0)*$D34,"")</f>
        <v/>
      </c>
      <c r="CJ34" s="265" t="str">
        <f>IFERROR(VLOOKUP(CJ$8&amp;$C34&amp;$E34,data!$I$2:$AN$16,31,0)*$D34,"")</f>
        <v/>
      </c>
      <c r="CK34" s="265" t="str">
        <f>IFERROR(VLOOKUP(CK$8&amp;$C34&amp;$E34,data!$I$2:$AN$16,32,0)*$D34,"")</f>
        <v/>
      </c>
      <c r="CL34" s="265" t="str">
        <f>IFERROR(VLOOKUP(CL$8&amp;$C34&amp;$E34,data!$I$18:$Y$27,2,0)*$D34,"OFF")</f>
        <v>OFF</v>
      </c>
      <c r="CM34" s="265" t="str">
        <f>IFERROR(VLOOKUP(CM$8&amp;$C34&amp;$E34,data!$I$18:$Y$27,3,0)*$D34,"OFF")</f>
        <v>OFF</v>
      </c>
      <c r="CN34" s="265" t="str">
        <f>IFERROR(VLOOKUP(CN$8&amp;$C34&amp;$E34,data!$I$18:$Y$27,4,0)*$D34,"OFF")</f>
        <v>OFF</v>
      </c>
      <c r="CO34" s="265" t="str">
        <f>IFERROR(VLOOKUP(CO$8&amp;$C34&amp;$E34,data!$I$18:$Y$27,5,0)*$D34,"OFF")</f>
        <v>OFF</v>
      </c>
      <c r="CP34" s="265" t="str">
        <f>IFERROR(VLOOKUP(CP$8&amp;$C34&amp;$E34,data!$I$18:$Y$27,6,0)*$D34,"OFF")</f>
        <v>OFF</v>
      </c>
      <c r="CQ34" s="265" t="str">
        <f>IFERROR(VLOOKUP(CQ$8&amp;$C34&amp;$E34,data!$I$18:$Y$27,7,0)*$D34,"OFF")</f>
        <v>OFF</v>
      </c>
      <c r="CR34" s="265" t="str">
        <f>IFERROR(VLOOKUP(CR$8&amp;$C34&amp;$E34,data!$I$18:$Y$27,8,0)*$D34,"OFF")</f>
        <v>OFF</v>
      </c>
      <c r="CS34" s="265" t="str">
        <f>IFERROR(VLOOKUP(CS$8&amp;$C34&amp;$E34,data!$I$18:$Y$27,9,0)*$D34,"OFF")</f>
        <v>OFF</v>
      </c>
      <c r="CT34" s="265" t="str">
        <f>IFERROR(VLOOKUP(CT$8&amp;$C34&amp;$E34,data!$I$18:$Y$27,10,0)*$D34,"OFF")</f>
        <v>OFF</v>
      </c>
      <c r="CU34" s="265" t="str">
        <f>IFERROR(VLOOKUP(CU$8&amp;$C34&amp;$E34,data!$I$18:$Y$27,11,0)*$D34,"OFF")</f>
        <v>OFF</v>
      </c>
      <c r="CV34" s="265" t="str">
        <f>IFERROR(VLOOKUP(CV$8&amp;$C34&amp;$E34,data!$I$18:$Y$27,12,0)*$D34,"OFF")</f>
        <v>OFF</v>
      </c>
      <c r="CW34" s="265" t="str">
        <f>IFERROR(VLOOKUP(CW$8&amp;$C34&amp;$E34,data!$I$18:$Y$27,13,0)*$D34,"OFF")</f>
        <v>OFF</v>
      </c>
      <c r="CX34" s="265" t="str">
        <f>IFERROR(VLOOKUP(CX$8&amp;$C34&amp;$E34,data!$I$18:$Y$27,14,0)*$D34,"OFF")</f>
        <v>OFF</v>
      </c>
      <c r="CY34" s="265" t="str">
        <f>IFERROR(VLOOKUP(CY$8&amp;$C34&amp;$E34,data!$I$18:$Y$27,15,0)*$D34,"OFF")</f>
        <v>OFF</v>
      </c>
      <c r="CZ34" s="265" t="str">
        <f>IFERROR(VLOOKUP(CZ$8&amp;$C34&amp;$E34,data!$I$18:$Y$27,16,0)*$D34,"OFF")</f>
        <v>OFF</v>
      </c>
      <c r="DA34" s="265" t="str">
        <f>IFERROR(VLOOKUP(DA$8&amp;$C34&amp;$E34,data!$I$18:$Y$27,17,0)*$D34,"OFF")</f>
        <v>OFF</v>
      </c>
      <c r="DB34" s="265" t="str">
        <f>IFERROR(VLOOKUP(DB$8&amp;$C34&amp;$E34,data!$I$29:$Y$43,2,0)*$D34,"OFF")</f>
        <v>OFF</v>
      </c>
      <c r="DC34" s="265" t="str">
        <f>IFERROR(VLOOKUP(DC$8&amp;$C34&amp;$E34,data!$I$29:$Y$43,3,0)*$D34,"OFF")</f>
        <v>OFF</v>
      </c>
      <c r="DD34" s="265" t="str">
        <f>IFERROR(VLOOKUP(DD$8&amp;$C34&amp;$E34,data!$I$29:$Y$43,4,0)*$D34,"OFF")</f>
        <v>OFF</v>
      </c>
      <c r="DE34" s="265" t="str">
        <f>IFERROR(VLOOKUP(DE$8&amp;$C34&amp;$E34,data!$I$29:$Y$43,5,0)*$D34,"OFF")</f>
        <v>OFF</v>
      </c>
      <c r="DF34" s="265" t="str">
        <f>IFERROR(VLOOKUP(DF$8&amp;$C34&amp;$E34,data!$I$29:$Y$43,6,0)*$D34,"OFF")</f>
        <v>OFF</v>
      </c>
      <c r="DG34" s="265" t="str">
        <f>IFERROR(VLOOKUP(DG$8&amp;$C34&amp;$E34,data!$I$29:$Y$43,7,0)*$D34,"OFF")</f>
        <v>OFF</v>
      </c>
      <c r="DH34" s="265" t="str">
        <f>IFERROR(VLOOKUP(DH$8&amp;$C34&amp;$E34,data!$I$29:$Y$43,8,0)*$D34,"OFF")</f>
        <v>OFF</v>
      </c>
      <c r="DI34" s="265" t="str">
        <f>IFERROR(VLOOKUP(DI$8&amp;$C34&amp;$E34,data!$I$29:$Y$43,9,0)*$D34,"OFF")</f>
        <v>OFF</v>
      </c>
      <c r="DJ34" s="265" t="str">
        <f>IFERROR(VLOOKUP(DJ$8&amp;$C34&amp;$E34,data!$I$29:$Y$43,10,0)*$D34,"OFF")</f>
        <v>OFF</v>
      </c>
      <c r="DK34" s="265" t="str">
        <f>IFERROR(VLOOKUP(DK$8&amp;$C34&amp;$E34,data!$I$29:$Y$43,11,0)*$D34,"OFF")</f>
        <v>OFF</v>
      </c>
      <c r="DL34" s="265" t="str">
        <f>IFERROR(VLOOKUP(DL$8&amp;$C34&amp;$E34,data!$I$29:$Y$43,12,0)*$D34,"OFF")</f>
        <v>OFF</v>
      </c>
      <c r="DM34" s="265" t="str">
        <f>IFERROR(VLOOKUP(DM$8&amp;$C34&amp;$E34,data!$I$29:$Y$43,13,0)*$D34,"OFF")</f>
        <v>OFF</v>
      </c>
      <c r="DN34" s="265" t="str">
        <f>IFERROR(VLOOKUP(DN$8&amp;$C34&amp;$E34,data!$I$29:$Y$43,14,0)*$D34,"OFF")</f>
        <v>OFF</v>
      </c>
      <c r="DO34" s="265" t="str">
        <f>IFERROR(VLOOKUP(DO$8&amp;$C34&amp;$E34,data!$I$29:$Y$43,15,0)*$D34,"OFF")</f>
        <v>OFF</v>
      </c>
      <c r="DP34" s="265" t="str">
        <f>IFERROR(VLOOKUP(DP$8&amp;$C34&amp;$E34,data!$I$29:$Y$43,16,0)*$D34,"OFF")</f>
        <v>OFF</v>
      </c>
      <c r="DQ34" s="265" t="str">
        <f>IFERROR(VLOOKUP(DQ$8&amp;$C34&amp;$E34,data!$I$29:$Y$43,17,0)*$D34,"OFF")</f>
        <v>OFF</v>
      </c>
      <c r="DR34" s="265" t="str">
        <f>IFERROR(VLOOKUP(DR$8&amp;$C34&amp;$E34,data!$I$45:$Q$49,2,0)*$D34,"OFF")</f>
        <v>OFF</v>
      </c>
      <c r="DS34" s="265" t="str">
        <f>IFERROR(VLOOKUP(DS$8&amp;$C34&amp;$E34,data!$I$45:$Q$49,3,0)*$D34,"OFF")</f>
        <v>OFF</v>
      </c>
      <c r="DT34" s="265" t="str">
        <f>IFERROR(VLOOKUP(DT$8&amp;$C34&amp;$E34,data!$I$45:$Q$49,4,0)*$D34,"OFF")</f>
        <v>OFF</v>
      </c>
      <c r="DU34" s="265" t="str">
        <f>IFERROR(VLOOKUP(DU$8&amp;$C34&amp;$E34,data!$I$45:$Q$49,5,0)*$D34,"OFF")</f>
        <v>OFF</v>
      </c>
      <c r="DV34" s="265" t="str">
        <f>IFERROR(VLOOKUP(DV$8&amp;$C34&amp;$E34,data!$I$45:$Q$49,6,0)*$D34,"OFF")</f>
        <v>OFF</v>
      </c>
      <c r="DW34" s="265" t="str">
        <f>IFERROR(VLOOKUP(DW$8&amp;$C34&amp;$E34,data!$I$45:$Q$49,7,0)*$D34,"OFF")</f>
        <v>OFF</v>
      </c>
      <c r="DX34" s="265" t="str">
        <f>IFERROR(VLOOKUP(DX$8&amp;$C34&amp;$E34,data!$I$45:$Q$49,8,0)*$D34,"OFF")</f>
        <v>OFF</v>
      </c>
      <c r="DY34" s="265" t="str">
        <f>IFERROR(VLOOKUP(DY$8&amp;$C34&amp;$E34,data!$I$45:$Q$49,9,0)*$D34,"OFF")</f>
        <v>OFF</v>
      </c>
    </row>
    <row r="35" spans="1:129" s="316" customFormat="1" ht="6" customHeight="1" x14ac:dyDescent="0.35">
      <c r="A35" s="307"/>
      <c r="B35" s="308"/>
      <c r="C35" s="307"/>
      <c r="D35" s="309"/>
      <c r="E35" s="310"/>
      <c r="F35" s="311"/>
      <c r="G35" s="312"/>
      <c r="H35" s="313"/>
      <c r="I35" s="314"/>
      <c r="J35" s="314"/>
      <c r="K35" s="314"/>
      <c r="L35" s="314"/>
      <c r="M35" s="315"/>
      <c r="N35" s="311"/>
      <c r="O35" s="312"/>
      <c r="P35" s="313"/>
      <c r="Q35" s="314"/>
      <c r="R35" s="314"/>
      <c r="S35" s="315"/>
      <c r="T35" s="311"/>
      <c r="U35" s="312"/>
      <c r="V35" s="313"/>
      <c r="W35" s="314"/>
      <c r="X35" s="314"/>
      <c r="Y35" s="315"/>
      <c r="Z35" s="311"/>
      <c r="AA35" s="312"/>
      <c r="AB35" s="313"/>
      <c r="AC35" s="314"/>
      <c r="AD35" s="315"/>
      <c r="AG35" s="317"/>
      <c r="BA35" s="318"/>
      <c r="BB35" s="318"/>
      <c r="BC35" s="318"/>
      <c r="BD35" s="318"/>
      <c r="BE35" s="318"/>
      <c r="BF35" s="318"/>
      <c r="BG35" s="318"/>
      <c r="BH35" s="318"/>
      <c r="BI35" s="318"/>
      <c r="BJ35" s="318"/>
      <c r="BK35" s="318"/>
      <c r="BL35" s="318"/>
      <c r="BM35" s="318"/>
      <c r="BN35" s="318"/>
      <c r="BO35" s="318"/>
      <c r="BP35" s="318"/>
      <c r="BQ35" s="318"/>
      <c r="BR35" s="318"/>
      <c r="BS35" s="318"/>
      <c r="BT35" s="318"/>
      <c r="BU35" s="318"/>
      <c r="BV35" s="318"/>
      <c r="BW35" s="318"/>
      <c r="BX35" s="318"/>
      <c r="BY35" s="318"/>
      <c r="BZ35" s="318"/>
      <c r="CA35" s="318"/>
      <c r="CB35" s="318"/>
      <c r="CC35" s="318"/>
      <c r="CD35" s="318"/>
      <c r="CE35" s="318"/>
      <c r="CF35" s="318"/>
      <c r="CG35" s="318"/>
      <c r="CH35" s="318"/>
      <c r="CI35" s="318"/>
      <c r="CJ35" s="318"/>
      <c r="CK35" s="318"/>
      <c r="CL35" s="318"/>
      <c r="CM35" s="318"/>
      <c r="CN35" s="318"/>
      <c r="CO35" s="318"/>
      <c r="CP35" s="318"/>
      <c r="CQ35" s="318"/>
      <c r="CR35" s="318"/>
      <c r="CS35" s="318"/>
      <c r="CT35" s="318"/>
      <c r="CU35" s="318"/>
      <c r="CV35" s="318"/>
      <c r="CW35" s="318"/>
      <c r="CX35" s="318"/>
      <c r="CY35" s="318"/>
      <c r="CZ35" s="318"/>
      <c r="DA35" s="318"/>
      <c r="DB35" s="318"/>
      <c r="DC35" s="318"/>
      <c r="DD35" s="318"/>
      <c r="DE35" s="318"/>
      <c r="DF35" s="318"/>
      <c r="DG35" s="318"/>
      <c r="DH35" s="318"/>
      <c r="DI35" s="318"/>
      <c r="DJ35" s="318"/>
      <c r="DK35" s="318"/>
      <c r="DL35" s="318"/>
      <c r="DM35" s="318"/>
      <c r="DN35" s="318"/>
      <c r="DO35" s="318"/>
      <c r="DP35" s="318"/>
      <c r="DQ35" s="318"/>
      <c r="DR35" s="318"/>
      <c r="DS35" s="318"/>
      <c r="DT35" s="318"/>
      <c r="DU35" s="318"/>
      <c r="DV35" s="318"/>
      <c r="DW35" s="318"/>
      <c r="DX35" s="318"/>
      <c r="DY35" s="318"/>
    </row>
    <row r="36" spans="1:129" s="242" customFormat="1" ht="30" customHeight="1" x14ac:dyDescent="0.35">
      <c r="A36" s="272">
        <v>14</v>
      </c>
      <c r="B36" s="297"/>
      <c r="C36" s="298"/>
      <c r="D36" s="299"/>
      <c r="E36" s="300"/>
      <c r="F36" s="301"/>
      <c r="G36" s="275">
        <f t="shared" si="0"/>
        <v>0</v>
      </c>
      <c r="H36" s="248" t="str">
        <f>IFERROR(VLOOKUP($C36&amp;$E36&amp;$G36,'DIP Settings'!$C:$O,8,0)," ")</f>
        <v xml:space="preserve"> </v>
      </c>
      <c r="I36" s="249" t="str">
        <f>IFERROR(VLOOKUP($C36&amp;$E36&amp;$G36,'DIP Settings'!$C:$O,9,0)," ")</f>
        <v xml:space="preserve"> </v>
      </c>
      <c r="J36" s="249" t="str">
        <f>IFERROR(VLOOKUP($C36&amp;$E36&amp;$G36,'DIP Settings'!$C:$O,10,0)," ")</f>
        <v xml:space="preserve"> </v>
      </c>
      <c r="K36" s="249" t="str">
        <f>IFERROR(VLOOKUP($C36&amp;$E36&amp;$G36,'DIP Settings'!$C:$O,11,0)," ")</f>
        <v xml:space="preserve"> </v>
      </c>
      <c r="L36" s="249" t="str">
        <f>IFERROR(VLOOKUP($C36&amp;$E36&amp;$G36,'DIP Settings'!$C:$O,12,0)," ")</f>
        <v xml:space="preserve"> </v>
      </c>
      <c r="M36" s="250" t="str">
        <f>IFERROR(VLOOKUP($C36&amp;$E36&amp;$G36,'DIP Settings'!$C:$O,13,0)," ")</f>
        <v xml:space="preserve"> </v>
      </c>
      <c r="N36" s="301"/>
      <c r="O36" s="275" t="str">
        <f t="shared" si="1"/>
        <v>OFF</v>
      </c>
      <c r="P36" s="248" t="str">
        <f>IFERROR(VLOOKUP($C36&amp;$E36&amp;$O36,'DIP Settings'!$R:$AA,7,0)," ")</f>
        <v xml:space="preserve"> </v>
      </c>
      <c r="Q36" s="249" t="str">
        <f>IFERROR(VLOOKUP($C36&amp;$E36&amp;$O36,'DIP Settings'!$R:$AA,8,0)," ")</f>
        <v xml:space="preserve"> </v>
      </c>
      <c r="R36" s="249" t="str">
        <f>IFERROR(VLOOKUP($C36&amp;$E36&amp;$O36,'DIP Settings'!$R:$AA,9,0)," ")</f>
        <v xml:space="preserve"> </v>
      </c>
      <c r="S36" s="250" t="str">
        <f>IFERROR(VLOOKUP($C36&amp;$E36&amp;$O36,'DIP Settings'!$R:$AA,10,0)," ")</f>
        <v xml:space="preserve"> </v>
      </c>
      <c r="T36" s="301"/>
      <c r="U36" s="275" t="str">
        <f t="shared" si="2"/>
        <v>OFF</v>
      </c>
      <c r="V36" s="248" t="str">
        <f>IFERROR(VLOOKUP($C36&amp;$E36&amp;$U36,'DIP Settings'!$AD:$AM,7,0)," ")</f>
        <v xml:space="preserve"> </v>
      </c>
      <c r="W36" s="249" t="str">
        <f>IFERROR(VLOOKUP($C36&amp;$E36&amp;$U36,'DIP Settings'!$AD:$AM,8,0)," ")</f>
        <v xml:space="preserve"> </v>
      </c>
      <c r="X36" s="249" t="str">
        <f>IFERROR(VLOOKUP($C36&amp;$E36&amp;$U36,'DIP Settings'!$AD:$AM,9,0)," ")</f>
        <v xml:space="preserve"> </v>
      </c>
      <c r="Y36" s="250" t="str">
        <f>IFERROR(VLOOKUP($C36&amp;$E36&amp;$U36,'DIP Settings'!$AD:$AM,10,0)," ")</f>
        <v xml:space="preserve"> </v>
      </c>
      <c r="Z36" s="301"/>
      <c r="AA36" s="275" t="str">
        <f t="shared" si="3"/>
        <v>OFF</v>
      </c>
      <c r="AB36" s="248" t="str">
        <f>IFERROR(VLOOKUP($C36&amp;$E36&amp;$AA36,'DIP Settings'!$AP:$AW,6,0)," ")</f>
        <v xml:space="preserve"> </v>
      </c>
      <c r="AC36" s="249" t="str">
        <f>IFERROR(VLOOKUP($C36&amp;$E36&amp;$AA36,'DIP Settings'!$AP:$AW,7,0)," ")</f>
        <v xml:space="preserve"> </v>
      </c>
      <c r="AD36" s="250" t="str">
        <f>IFERROR(VLOOKUP($C36&amp;$E36&amp;$AA36,'DIP Settings'!$AP:$AW,8,0)," ")</f>
        <v xml:space="preserve"> </v>
      </c>
      <c r="AG36" s="267"/>
      <c r="AZ36" s="242" t="str">
        <f>IFERROR(VLOOKUP(C36&amp;D36,data!AR:AS,2,0),"X")</f>
        <v>X</v>
      </c>
      <c r="BA36" s="265" t="str">
        <f>IFERROR(VLOOKUP($C36,data!$A:$G,2,0),"")</f>
        <v/>
      </c>
      <c r="BB36" s="265" t="str">
        <f>IFERROR(VLOOKUP($C36,data!$A:$G,3,0),"")</f>
        <v/>
      </c>
      <c r="BC36" s="265" t="str">
        <f>IFERROR(VLOOKUP($C36,data!$A:$G,4,0),"")</f>
        <v/>
      </c>
      <c r="BD36" s="265" t="str">
        <f>IFERROR(VLOOKUP($C36,data!$A:$G,5,0),"")</f>
        <v/>
      </c>
      <c r="BE36" s="265" t="str">
        <f>IFERROR(VLOOKUP($C36,data!$A:$G,6,0),"")</f>
        <v/>
      </c>
      <c r="BF36" s="265" t="str">
        <f>IFERROR(VLOOKUP($C36,data!$A:$G,7,0),"")</f>
        <v/>
      </c>
      <c r="BG36" s="265" t="str">
        <f>IFERROR(VLOOKUP(BG$8&amp;$C36&amp;$E36,data!$I$2:$AN$16,2,0)*$D36,"")</f>
        <v/>
      </c>
      <c r="BH36" s="265" t="str">
        <f>IFERROR(VLOOKUP(BH$8&amp;$C36&amp;$E36,data!$I$2:$AN$16,3,0)*$D36,"")</f>
        <v/>
      </c>
      <c r="BI36" s="265" t="str">
        <f>IFERROR(VLOOKUP(BI$8&amp;$C36&amp;$E36,data!$I$2:$AN$16,4,0)*$D36,"")</f>
        <v/>
      </c>
      <c r="BJ36" s="265" t="str">
        <f>IFERROR(VLOOKUP(BJ$8&amp;$C36&amp;$E36,data!$I$2:$AN$16,5,0)*$D36,"")</f>
        <v/>
      </c>
      <c r="BK36" s="265" t="str">
        <f>IFERROR(VLOOKUP(BK$8&amp;$C36&amp;$E36,data!$I$2:$AN$16,6,0)*$D36,"")</f>
        <v/>
      </c>
      <c r="BL36" s="265" t="str">
        <f>IFERROR(VLOOKUP(BL$8&amp;$C36&amp;$E36,data!$I$2:$AN$16,7,0)*$D36,"")</f>
        <v/>
      </c>
      <c r="BM36" s="265" t="str">
        <f>IFERROR(VLOOKUP(BM$8&amp;$C36&amp;$E36,data!$I$2:$AN$16,8,0)*$D36,"")</f>
        <v/>
      </c>
      <c r="BN36" s="265" t="str">
        <f>IFERROR(VLOOKUP(BN$8&amp;$C36&amp;$E36,data!$I$2:$AN$16,9,0)*$D36,"")</f>
        <v/>
      </c>
      <c r="BO36" s="265" t="str">
        <f>IFERROR(VLOOKUP(BO$8&amp;$C36&amp;$E36,data!$I$2:$AN$16,10,0)*$D36,"")</f>
        <v/>
      </c>
      <c r="BP36" s="265" t="str">
        <f>IFERROR(VLOOKUP(BP$8&amp;$C36&amp;$E36,data!$I$2:$AN$16,11,0)*$D36,"")</f>
        <v/>
      </c>
      <c r="BQ36" s="265" t="str">
        <f>IFERROR(VLOOKUP(BQ$8&amp;$C36&amp;$E36,data!$I$2:$AN$16,12,0)*$D36,"")</f>
        <v/>
      </c>
      <c r="BR36" s="265" t="str">
        <f>IFERROR(VLOOKUP(BR$8&amp;$C36&amp;$E36,data!$I$2:$AN$16,13,0)*$D36,"")</f>
        <v/>
      </c>
      <c r="BS36" s="265" t="str">
        <f>IFERROR(VLOOKUP(BS$8&amp;$C36&amp;$E36,data!$I$2:$AN$16,14,0)*$D36,"")</f>
        <v/>
      </c>
      <c r="BT36" s="265" t="str">
        <f>IFERROR(VLOOKUP(BT$8&amp;$C36&amp;$E36,data!$I$2:$AN$16,15,0)*$D36,"")</f>
        <v/>
      </c>
      <c r="BU36" s="265" t="str">
        <f>IFERROR(VLOOKUP(BU$8&amp;$C36&amp;$E36,data!$I$2:$AN$16,16,0)*$D36,"")</f>
        <v/>
      </c>
      <c r="BV36" s="265" t="str">
        <f>IFERROR(VLOOKUP(BV$8&amp;$C36&amp;$E36,data!$I$2:$AN$16,17,0)*$D36,"")</f>
        <v/>
      </c>
      <c r="BW36" s="265" t="str">
        <f>IFERROR(VLOOKUP(BW$8&amp;$C36&amp;$E36,data!$I$2:$AN$16,18,0)*$D36,"")</f>
        <v/>
      </c>
      <c r="BX36" s="265" t="str">
        <f>IFERROR(VLOOKUP(BX$8&amp;$C36&amp;$E36,data!$I$2:$AN$16,19,0)*$D36,"")</f>
        <v/>
      </c>
      <c r="BY36" s="265" t="str">
        <f>IFERROR(VLOOKUP(BY$8&amp;$C36&amp;$E36,data!$I$2:$AN$16,20,0)*$D36,"")</f>
        <v/>
      </c>
      <c r="BZ36" s="265" t="str">
        <f>IFERROR(VLOOKUP(BZ$8&amp;$C36&amp;$E36,data!$I$2:$AN$16,21,0)*$D36,"")</f>
        <v/>
      </c>
      <c r="CA36" s="265" t="str">
        <f>IFERROR(VLOOKUP(CA$8&amp;$C36&amp;$E36,data!$I$2:$AN$16,22,0)*$D36,"")</f>
        <v/>
      </c>
      <c r="CB36" s="265" t="str">
        <f>IFERROR(VLOOKUP(CB$8&amp;$C36&amp;$E36,data!$I$2:$AN$16,23,0)*$D36,"")</f>
        <v/>
      </c>
      <c r="CC36" s="265" t="str">
        <f>IFERROR(VLOOKUP(CC$8&amp;$C36&amp;$E36,data!$I$2:$AN$16,24,0)*$D36,"")</f>
        <v/>
      </c>
      <c r="CD36" s="265" t="str">
        <f>IFERROR(VLOOKUP(CD$8&amp;$C36&amp;$E36,data!$I$2:$AN$16,25,0)*$D36,"")</f>
        <v/>
      </c>
      <c r="CE36" s="265" t="str">
        <f>IFERROR(VLOOKUP(CE$8&amp;$C36&amp;$E36,data!$I$2:$AN$16,26,0)*$D36,"")</f>
        <v/>
      </c>
      <c r="CF36" s="265" t="str">
        <f>IFERROR(VLOOKUP(CF$8&amp;$C36&amp;$E36,data!$I$2:$AN$16,27,0)*$D36,"")</f>
        <v/>
      </c>
      <c r="CG36" s="265" t="str">
        <f>IFERROR(VLOOKUP(CG$8&amp;$C36&amp;$E36,data!$I$2:$AN$16,28,0)*$D36,"")</f>
        <v/>
      </c>
      <c r="CH36" s="265" t="str">
        <f>IFERROR(VLOOKUP(CH$8&amp;$C36&amp;$E36,data!$I$2:$AN$16,29,0)*$D36,"")</f>
        <v/>
      </c>
      <c r="CI36" s="265" t="str">
        <f>IFERROR(VLOOKUP(CI$8&amp;$C36&amp;$E36,data!$I$2:$AN$16,30,0)*$D36,"")</f>
        <v/>
      </c>
      <c r="CJ36" s="265" t="str">
        <f>IFERROR(VLOOKUP(CJ$8&amp;$C36&amp;$E36,data!$I$2:$AN$16,31,0)*$D36,"")</f>
        <v/>
      </c>
      <c r="CK36" s="265" t="str">
        <f>IFERROR(VLOOKUP(CK$8&amp;$C36&amp;$E36,data!$I$2:$AN$16,32,0)*$D36,"")</f>
        <v/>
      </c>
      <c r="CL36" s="265" t="str">
        <f>IFERROR(VLOOKUP(CL$8&amp;$C36&amp;$E36,data!$I$18:$Y$27,2,0)*$D36,"OFF")</f>
        <v>OFF</v>
      </c>
      <c r="CM36" s="265" t="str">
        <f>IFERROR(VLOOKUP(CM$8&amp;$C36&amp;$E36,data!$I$18:$Y$27,3,0)*$D36,"OFF")</f>
        <v>OFF</v>
      </c>
      <c r="CN36" s="265" t="str">
        <f>IFERROR(VLOOKUP(CN$8&amp;$C36&amp;$E36,data!$I$18:$Y$27,4,0)*$D36,"OFF")</f>
        <v>OFF</v>
      </c>
      <c r="CO36" s="265" t="str">
        <f>IFERROR(VLOOKUP(CO$8&amp;$C36&amp;$E36,data!$I$18:$Y$27,5,0)*$D36,"OFF")</f>
        <v>OFF</v>
      </c>
      <c r="CP36" s="265" t="str">
        <f>IFERROR(VLOOKUP(CP$8&amp;$C36&amp;$E36,data!$I$18:$Y$27,6,0)*$D36,"OFF")</f>
        <v>OFF</v>
      </c>
      <c r="CQ36" s="265" t="str">
        <f>IFERROR(VLOOKUP(CQ$8&amp;$C36&amp;$E36,data!$I$18:$Y$27,7,0)*$D36,"OFF")</f>
        <v>OFF</v>
      </c>
      <c r="CR36" s="265" t="str">
        <f>IFERROR(VLOOKUP(CR$8&amp;$C36&amp;$E36,data!$I$18:$Y$27,8,0)*$D36,"OFF")</f>
        <v>OFF</v>
      </c>
      <c r="CS36" s="265" t="str">
        <f>IFERROR(VLOOKUP(CS$8&amp;$C36&amp;$E36,data!$I$18:$Y$27,9,0)*$D36,"OFF")</f>
        <v>OFF</v>
      </c>
      <c r="CT36" s="265" t="str">
        <f>IFERROR(VLOOKUP(CT$8&amp;$C36&amp;$E36,data!$I$18:$Y$27,10,0)*$D36,"OFF")</f>
        <v>OFF</v>
      </c>
      <c r="CU36" s="265" t="str">
        <f>IFERROR(VLOOKUP(CU$8&amp;$C36&amp;$E36,data!$I$18:$Y$27,11,0)*$D36,"OFF")</f>
        <v>OFF</v>
      </c>
      <c r="CV36" s="265" t="str">
        <f>IFERROR(VLOOKUP(CV$8&amp;$C36&amp;$E36,data!$I$18:$Y$27,12,0)*$D36,"OFF")</f>
        <v>OFF</v>
      </c>
      <c r="CW36" s="265" t="str">
        <f>IFERROR(VLOOKUP(CW$8&amp;$C36&amp;$E36,data!$I$18:$Y$27,13,0)*$D36,"OFF")</f>
        <v>OFF</v>
      </c>
      <c r="CX36" s="265" t="str">
        <f>IFERROR(VLOOKUP(CX$8&amp;$C36&amp;$E36,data!$I$18:$Y$27,14,0)*$D36,"OFF")</f>
        <v>OFF</v>
      </c>
      <c r="CY36" s="265" t="str">
        <f>IFERROR(VLOOKUP(CY$8&amp;$C36&amp;$E36,data!$I$18:$Y$27,15,0)*$D36,"OFF")</f>
        <v>OFF</v>
      </c>
      <c r="CZ36" s="265" t="str">
        <f>IFERROR(VLOOKUP(CZ$8&amp;$C36&amp;$E36,data!$I$18:$Y$27,16,0)*$D36,"OFF")</f>
        <v>OFF</v>
      </c>
      <c r="DA36" s="265" t="str">
        <f>IFERROR(VLOOKUP(DA$8&amp;$C36&amp;$E36,data!$I$18:$Y$27,17,0)*$D36,"OFF")</f>
        <v>OFF</v>
      </c>
      <c r="DB36" s="265" t="str">
        <f>IFERROR(VLOOKUP(DB$8&amp;$C36&amp;$E36,data!$I$29:$Y$43,2,0)*$D36,"OFF")</f>
        <v>OFF</v>
      </c>
      <c r="DC36" s="265" t="str">
        <f>IFERROR(VLOOKUP(DC$8&amp;$C36&amp;$E36,data!$I$29:$Y$43,3,0)*$D36,"OFF")</f>
        <v>OFF</v>
      </c>
      <c r="DD36" s="265" t="str">
        <f>IFERROR(VLOOKUP(DD$8&amp;$C36&amp;$E36,data!$I$29:$Y$43,4,0)*$D36,"OFF")</f>
        <v>OFF</v>
      </c>
      <c r="DE36" s="265" t="str">
        <f>IFERROR(VLOOKUP(DE$8&amp;$C36&amp;$E36,data!$I$29:$Y$43,5,0)*$D36,"OFF")</f>
        <v>OFF</v>
      </c>
      <c r="DF36" s="265" t="str">
        <f>IFERROR(VLOOKUP(DF$8&amp;$C36&amp;$E36,data!$I$29:$Y$43,6,0)*$D36,"OFF")</f>
        <v>OFF</v>
      </c>
      <c r="DG36" s="265" t="str">
        <f>IFERROR(VLOOKUP(DG$8&amp;$C36&amp;$E36,data!$I$29:$Y$43,7,0)*$D36,"OFF")</f>
        <v>OFF</v>
      </c>
      <c r="DH36" s="265" t="str">
        <f>IFERROR(VLOOKUP(DH$8&amp;$C36&amp;$E36,data!$I$29:$Y$43,8,0)*$D36,"OFF")</f>
        <v>OFF</v>
      </c>
      <c r="DI36" s="265" t="str">
        <f>IFERROR(VLOOKUP(DI$8&amp;$C36&amp;$E36,data!$I$29:$Y$43,9,0)*$D36,"OFF")</f>
        <v>OFF</v>
      </c>
      <c r="DJ36" s="265" t="str">
        <f>IFERROR(VLOOKUP(DJ$8&amp;$C36&amp;$E36,data!$I$29:$Y$43,10,0)*$D36,"OFF")</f>
        <v>OFF</v>
      </c>
      <c r="DK36" s="265" t="str">
        <f>IFERROR(VLOOKUP(DK$8&amp;$C36&amp;$E36,data!$I$29:$Y$43,11,0)*$D36,"OFF")</f>
        <v>OFF</v>
      </c>
      <c r="DL36" s="265" t="str">
        <f>IFERROR(VLOOKUP(DL$8&amp;$C36&amp;$E36,data!$I$29:$Y$43,12,0)*$D36,"OFF")</f>
        <v>OFF</v>
      </c>
      <c r="DM36" s="265" t="str">
        <f>IFERROR(VLOOKUP(DM$8&amp;$C36&amp;$E36,data!$I$29:$Y$43,13,0)*$D36,"OFF")</f>
        <v>OFF</v>
      </c>
      <c r="DN36" s="265" t="str">
        <f>IFERROR(VLOOKUP(DN$8&amp;$C36&amp;$E36,data!$I$29:$Y$43,14,0)*$D36,"OFF")</f>
        <v>OFF</v>
      </c>
      <c r="DO36" s="265" t="str">
        <f>IFERROR(VLOOKUP(DO$8&amp;$C36&amp;$E36,data!$I$29:$Y$43,15,0)*$D36,"OFF")</f>
        <v>OFF</v>
      </c>
      <c r="DP36" s="265" t="str">
        <f>IFERROR(VLOOKUP(DP$8&amp;$C36&amp;$E36,data!$I$29:$Y$43,16,0)*$D36,"OFF")</f>
        <v>OFF</v>
      </c>
      <c r="DQ36" s="265" t="str">
        <f>IFERROR(VLOOKUP(DQ$8&amp;$C36&amp;$E36,data!$I$29:$Y$43,17,0)*$D36,"OFF")</f>
        <v>OFF</v>
      </c>
      <c r="DR36" s="265" t="str">
        <f>IFERROR(VLOOKUP(DR$8&amp;$C36&amp;$E36,data!$I$45:$Q$49,2,0)*$D36,"OFF")</f>
        <v>OFF</v>
      </c>
      <c r="DS36" s="265" t="str">
        <f>IFERROR(VLOOKUP(DS$8&amp;$C36&amp;$E36,data!$I$45:$Q$49,3,0)*$D36,"OFF")</f>
        <v>OFF</v>
      </c>
      <c r="DT36" s="265" t="str">
        <f>IFERROR(VLOOKUP(DT$8&amp;$C36&amp;$E36,data!$I$45:$Q$49,4,0)*$D36,"OFF")</f>
        <v>OFF</v>
      </c>
      <c r="DU36" s="265" t="str">
        <f>IFERROR(VLOOKUP(DU$8&amp;$C36&amp;$E36,data!$I$45:$Q$49,5,0)*$D36,"OFF")</f>
        <v>OFF</v>
      </c>
      <c r="DV36" s="265" t="str">
        <f>IFERROR(VLOOKUP(DV$8&amp;$C36&amp;$E36,data!$I$45:$Q$49,6,0)*$D36,"OFF")</f>
        <v>OFF</v>
      </c>
      <c r="DW36" s="265" t="str">
        <f>IFERROR(VLOOKUP(DW$8&amp;$C36&amp;$E36,data!$I$45:$Q$49,7,0)*$D36,"OFF")</f>
        <v>OFF</v>
      </c>
      <c r="DX36" s="265" t="str">
        <f>IFERROR(VLOOKUP(DX$8&amp;$C36&amp;$E36,data!$I$45:$Q$49,8,0)*$D36,"OFF")</f>
        <v>OFF</v>
      </c>
      <c r="DY36" s="265" t="str">
        <f>IFERROR(VLOOKUP(DY$8&amp;$C36&amp;$E36,data!$I$45:$Q$49,9,0)*$D36,"OFF")</f>
        <v>OFF</v>
      </c>
    </row>
    <row r="37" spans="1:129" s="316" customFormat="1" ht="6" customHeight="1" x14ac:dyDescent="0.35">
      <c r="A37" s="307"/>
      <c r="B37" s="308"/>
      <c r="C37" s="307"/>
      <c r="D37" s="309"/>
      <c r="E37" s="310"/>
      <c r="F37" s="311"/>
      <c r="G37" s="312"/>
      <c r="H37" s="313"/>
      <c r="I37" s="314"/>
      <c r="J37" s="314"/>
      <c r="K37" s="314"/>
      <c r="L37" s="314"/>
      <c r="M37" s="315"/>
      <c r="N37" s="311"/>
      <c r="O37" s="312"/>
      <c r="P37" s="313"/>
      <c r="Q37" s="314"/>
      <c r="R37" s="314"/>
      <c r="S37" s="315"/>
      <c r="T37" s="311"/>
      <c r="U37" s="312"/>
      <c r="V37" s="313"/>
      <c r="W37" s="314"/>
      <c r="X37" s="314"/>
      <c r="Y37" s="315"/>
      <c r="Z37" s="311"/>
      <c r="AA37" s="312"/>
      <c r="AB37" s="313"/>
      <c r="AC37" s="314"/>
      <c r="AD37" s="315"/>
      <c r="AG37" s="317"/>
      <c r="BA37" s="318"/>
      <c r="BB37" s="318"/>
      <c r="BC37" s="318"/>
      <c r="BD37" s="318"/>
      <c r="BE37" s="318"/>
      <c r="BF37" s="318"/>
      <c r="BG37" s="318"/>
      <c r="BH37" s="318"/>
      <c r="BI37" s="318"/>
      <c r="BJ37" s="318"/>
      <c r="BK37" s="318"/>
      <c r="BL37" s="318"/>
      <c r="BM37" s="318"/>
      <c r="BN37" s="318"/>
      <c r="BO37" s="318"/>
      <c r="BP37" s="318"/>
      <c r="BQ37" s="318"/>
      <c r="BR37" s="318"/>
      <c r="BS37" s="318"/>
      <c r="BT37" s="318"/>
      <c r="BU37" s="318"/>
      <c r="BV37" s="318"/>
      <c r="BW37" s="318"/>
      <c r="BX37" s="318"/>
      <c r="BY37" s="318"/>
      <c r="BZ37" s="318"/>
      <c r="CA37" s="318"/>
      <c r="CB37" s="318"/>
      <c r="CC37" s="318"/>
      <c r="CD37" s="318"/>
      <c r="CE37" s="318"/>
      <c r="CF37" s="318"/>
      <c r="CG37" s="318"/>
      <c r="CH37" s="318"/>
      <c r="CI37" s="318"/>
      <c r="CJ37" s="318"/>
      <c r="CK37" s="318"/>
      <c r="CL37" s="318"/>
      <c r="CM37" s="318"/>
      <c r="CN37" s="318"/>
      <c r="CO37" s="318"/>
      <c r="CP37" s="318"/>
      <c r="CQ37" s="318"/>
      <c r="CR37" s="318"/>
      <c r="CS37" s="318"/>
      <c r="CT37" s="318"/>
      <c r="CU37" s="318"/>
      <c r="CV37" s="318"/>
      <c r="CW37" s="318"/>
      <c r="CX37" s="318"/>
      <c r="CY37" s="318"/>
      <c r="CZ37" s="318"/>
      <c r="DA37" s="318"/>
      <c r="DB37" s="318"/>
      <c r="DC37" s="318"/>
      <c r="DD37" s="318"/>
      <c r="DE37" s="318"/>
      <c r="DF37" s="318"/>
      <c r="DG37" s="318"/>
      <c r="DH37" s="318"/>
      <c r="DI37" s="318"/>
      <c r="DJ37" s="318"/>
      <c r="DK37" s="318"/>
      <c r="DL37" s="318"/>
      <c r="DM37" s="318"/>
      <c r="DN37" s="318"/>
      <c r="DO37" s="318"/>
      <c r="DP37" s="318"/>
      <c r="DQ37" s="318"/>
      <c r="DR37" s="318"/>
      <c r="DS37" s="318"/>
      <c r="DT37" s="318"/>
      <c r="DU37" s="318"/>
      <c r="DV37" s="318"/>
      <c r="DW37" s="318"/>
      <c r="DX37" s="318"/>
      <c r="DY37" s="318"/>
    </row>
    <row r="38" spans="1:129" s="242" customFormat="1" ht="30" customHeight="1" x14ac:dyDescent="0.35">
      <c r="A38" s="272">
        <v>15</v>
      </c>
      <c r="B38" s="297"/>
      <c r="C38" s="298"/>
      <c r="D38" s="299"/>
      <c r="E38" s="300"/>
      <c r="F38" s="301"/>
      <c r="G38" s="275">
        <f t="shared" si="0"/>
        <v>0</v>
      </c>
      <c r="H38" s="248" t="str">
        <f>IFERROR(VLOOKUP($C38&amp;$E38&amp;$G38,'DIP Settings'!$C:$O,8,0)," ")</f>
        <v xml:space="preserve"> </v>
      </c>
      <c r="I38" s="249" t="str">
        <f>IFERROR(VLOOKUP($C38&amp;$E38&amp;$G38,'DIP Settings'!$C:$O,9,0)," ")</f>
        <v xml:space="preserve"> </v>
      </c>
      <c r="J38" s="249" t="str">
        <f>IFERROR(VLOOKUP($C38&amp;$E38&amp;$G38,'DIP Settings'!$C:$O,10,0)," ")</f>
        <v xml:space="preserve"> </v>
      </c>
      <c r="K38" s="249" t="str">
        <f>IFERROR(VLOOKUP($C38&amp;$E38&amp;$G38,'DIP Settings'!$C:$O,11,0)," ")</f>
        <v xml:space="preserve"> </v>
      </c>
      <c r="L38" s="249" t="str">
        <f>IFERROR(VLOOKUP($C38&amp;$E38&amp;$G38,'DIP Settings'!$C:$O,12,0)," ")</f>
        <v xml:space="preserve"> </v>
      </c>
      <c r="M38" s="250" t="str">
        <f>IFERROR(VLOOKUP($C38&amp;$E38&amp;$G38,'DIP Settings'!$C:$O,13,0)," ")</f>
        <v xml:space="preserve"> </v>
      </c>
      <c r="N38" s="301"/>
      <c r="O38" s="275" t="str">
        <f t="shared" si="1"/>
        <v>OFF</v>
      </c>
      <c r="P38" s="248" t="str">
        <f>IFERROR(VLOOKUP($C38&amp;$E38&amp;$O38,'DIP Settings'!$R:$AA,7,0)," ")</f>
        <v xml:space="preserve"> </v>
      </c>
      <c r="Q38" s="249" t="str">
        <f>IFERROR(VLOOKUP($C38&amp;$E38&amp;$O38,'DIP Settings'!$R:$AA,8,0)," ")</f>
        <v xml:space="preserve"> </v>
      </c>
      <c r="R38" s="249" t="str">
        <f>IFERROR(VLOOKUP($C38&amp;$E38&amp;$O38,'DIP Settings'!$R:$AA,9,0)," ")</f>
        <v xml:space="preserve"> </v>
      </c>
      <c r="S38" s="250" t="str">
        <f>IFERROR(VLOOKUP($C38&amp;$E38&amp;$O38,'DIP Settings'!$R:$AA,10,0)," ")</f>
        <v xml:space="preserve"> </v>
      </c>
      <c r="T38" s="301"/>
      <c r="U38" s="275" t="str">
        <f t="shared" si="2"/>
        <v>OFF</v>
      </c>
      <c r="V38" s="248" t="str">
        <f>IFERROR(VLOOKUP($C38&amp;$E38&amp;$U38,'DIP Settings'!$AD:$AM,7,0)," ")</f>
        <v xml:space="preserve"> </v>
      </c>
      <c r="W38" s="249" t="str">
        <f>IFERROR(VLOOKUP($C38&amp;$E38&amp;$U38,'DIP Settings'!$AD:$AM,8,0)," ")</f>
        <v xml:space="preserve"> </v>
      </c>
      <c r="X38" s="249" t="str">
        <f>IFERROR(VLOOKUP($C38&amp;$E38&amp;$U38,'DIP Settings'!$AD:$AM,9,0)," ")</f>
        <v xml:space="preserve"> </v>
      </c>
      <c r="Y38" s="250" t="str">
        <f>IFERROR(VLOOKUP($C38&amp;$E38&amp;$U38,'DIP Settings'!$AD:$AM,10,0)," ")</f>
        <v xml:space="preserve"> </v>
      </c>
      <c r="Z38" s="301"/>
      <c r="AA38" s="275" t="str">
        <f t="shared" si="3"/>
        <v>OFF</v>
      </c>
      <c r="AB38" s="248" t="str">
        <f>IFERROR(VLOOKUP($C38&amp;$E38&amp;$AA38,'DIP Settings'!$AP:$AW,6,0)," ")</f>
        <v xml:space="preserve"> </v>
      </c>
      <c r="AC38" s="249" t="str">
        <f>IFERROR(VLOOKUP($C38&amp;$E38&amp;$AA38,'DIP Settings'!$AP:$AW,7,0)," ")</f>
        <v xml:space="preserve"> </v>
      </c>
      <c r="AD38" s="250" t="str">
        <f>IFERROR(VLOOKUP($C38&amp;$E38&amp;$AA38,'DIP Settings'!$AP:$AW,8,0)," ")</f>
        <v xml:space="preserve"> </v>
      </c>
      <c r="AG38" s="267"/>
      <c r="AZ38" s="242" t="str">
        <f>IFERROR(VLOOKUP(C38&amp;D38,data!AR:AS,2,0),"X")</f>
        <v>X</v>
      </c>
      <c r="BA38" s="265" t="str">
        <f>IFERROR(VLOOKUP($C38,data!$A:$G,2,0),"")</f>
        <v/>
      </c>
      <c r="BB38" s="265" t="str">
        <f>IFERROR(VLOOKUP($C38,data!$A:$G,3,0),"")</f>
        <v/>
      </c>
      <c r="BC38" s="265" t="str">
        <f>IFERROR(VLOOKUP($C38,data!$A:$G,4,0),"")</f>
        <v/>
      </c>
      <c r="BD38" s="265" t="str">
        <f>IFERROR(VLOOKUP($C38,data!$A:$G,5,0),"")</f>
        <v/>
      </c>
      <c r="BE38" s="265" t="str">
        <f>IFERROR(VLOOKUP($C38,data!$A:$G,6,0),"")</f>
        <v/>
      </c>
      <c r="BF38" s="265" t="str">
        <f>IFERROR(VLOOKUP($C38,data!$A:$G,7,0),"")</f>
        <v/>
      </c>
      <c r="BG38" s="265" t="str">
        <f>IFERROR(VLOOKUP(BG$8&amp;$C38&amp;$E38,data!$I$2:$AN$16,2,0)*$D38,"")</f>
        <v/>
      </c>
      <c r="BH38" s="265" t="str">
        <f>IFERROR(VLOOKUP(BH$8&amp;$C38&amp;$E38,data!$I$2:$AN$16,3,0)*$D38,"")</f>
        <v/>
      </c>
      <c r="BI38" s="265" t="str">
        <f>IFERROR(VLOOKUP(BI$8&amp;$C38&amp;$E38,data!$I$2:$AN$16,4,0)*$D38,"")</f>
        <v/>
      </c>
      <c r="BJ38" s="265" t="str">
        <f>IFERROR(VLOOKUP(BJ$8&amp;$C38&amp;$E38,data!$I$2:$AN$16,5,0)*$D38,"")</f>
        <v/>
      </c>
      <c r="BK38" s="265" t="str">
        <f>IFERROR(VLOOKUP(BK$8&amp;$C38&amp;$E38,data!$I$2:$AN$16,6,0)*$D38,"")</f>
        <v/>
      </c>
      <c r="BL38" s="265" t="str">
        <f>IFERROR(VLOOKUP(BL$8&amp;$C38&amp;$E38,data!$I$2:$AN$16,7,0)*$D38,"")</f>
        <v/>
      </c>
      <c r="BM38" s="265" t="str">
        <f>IFERROR(VLOOKUP(BM$8&amp;$C38&amp;$E38,data!$I$2:$AN$16,8,0)*$D38,"")</f>
        <v/>
      </c>
      <c r="BN38" s="265" t="str">
        <f>IFERROR(VLOOKUP(BN$8&amp;$C38&amp;$E38,data!$I$2:$AN$16,9,0)*$D38,"")</f>
        <v/>
      </c>
      <c r="BO38" s="265" t="str">
        <f>IFERROR(VLOOKUP(BO$8&amp;$C38&amp;$E38,data!$I$2:$AN$16,10,0)*$D38,"")</f>
        <v/>
      </c>
      <c r="BP38" s="265" t="str">
        <f>IFERROR(VLOOKUP(BP$8&amp;$C38&amp;$E38,data!$I$2:$AN$16,11,0)*$D38,"")</f>
        <v/>
      </c>
      <c r="BQ38" s="265" t="str">
        <f>IFERROR(VLOOKUP(BQ$8&amp;$C38&amp;$E38,data!$I$2:$AN$16,12,0)*$D38,"")</f>
        <v/>
      </c>
      <c r="BR38" s="265" t="str">
        <f>IFERROR(VLOOKUP(BR$8&amp;$C38&amp;$E38,data!$I$2:$AN$16,13,0)*$D38,"")</f>
        <v/>
      </c>
      <c r="BS38" s="265" t="str">
        <f>IFERROR(VLOOKUP(BS$8&amp;$C38&amp;$E38,data!$I$2:$AN$16,14,0)*$D38,"")</f>
        <v/>
      </c>
      <c r="BT38" s="265" t="str">
        <f>IFERROR(VLOOKUP(BT$8&amp;$C38&amp;$E38,data!$I$2:$AN$16,15,0)*$D38,"")</f>
        <v/>
      </c>
      <c r="BU38" s="265" t="str">
        <f>IFERROR(VLOOKUP(BU$8&amp;$C38&amp;$E38,data!$I$2:$AN$16,16,0)*$D38,"")</f>
        <v/>
      </c>
      <c r="BV38" s="265" t="str">
        <f>IFERROR(VLOOKUP(BV$8&amp;$C38&amp;$E38,data!$I$2:$AN$16,17,0)*$D38,"")</f>
        <v/>
      </c>
      <c r="BW38" s="265" t="str">
        <f>IFERROR(VLOOKUP(BW$8&amp;$C38&amp;$E38,data!$I$2:$AN$16,18,0)*$D38,"")</f>
        <v/>
      </c>
      <c r="BX38" s="265" t="str">
        <f>IFERROR(VLOOKUP(BX$8&amp;$C38&amp;$E38,data!$I$2:$AN$16,19,0)*$D38,"")</f>
        <v/>
      </c>
      <c r="BY38" s="265" t="str">
        <f>IFERROR(VLOOKUP(BY$8&amp;$C38&amp;$E38,data!$I$2:$AN$16,20,0)*$D38,"")</f>
        <v/>
      </c>
      <c r="BZ38" s="265" t="str">
        <f>IFERROR(VLOOKUP(BZ$8&amp;$C38&amp;$E38,data!$I$2:$AN$16,21,0)*$D38,"")</f>
        <v/>
      </c>
      <c r="CA38" s="265" t="str">
        <f>IFERROR(VLOOKUP(CA$8&amp;$C38&amp;$E38,data!$I$2:$AN$16,22,0)*$D38,"")</f>
        <v/>
      </c>
      <c r="CB38" s="265" t="str">
        <f>IFERROR(VLOOKUP(CB$8&amp;$C38&amp;$E38,data!$I$2:$AN$16,23,0)*$D38,"")</f>
        <v/>
      </c>
      <c r="CC38" s="265" t="str">
        <f>IFERROR(VLOOKUP(CC$8&amp;$C38&amp;$E38,data!$I$2:$AN$16,24,0)*$D38,"")</f>
        <v/>
      </c>
      <c r="CD38" s="265" t="str">
        <f>IFERROR(VLOOKUP(CD$8&amp;$C38&amp;$E38,data!$I$2:$AN$16,25,0)*$D38,"")</f>
        <v/>
      </c>
      <c r="CE38" s="265" t="str">
        <f>IFERROR(VLOOKUP(CE$8&amp;$C38&amp;$E38,data!$I$2:$AN$16,26,0)*$D38,"")</f>
        <v/>
      </c>
      <c r="CF38" s="265" t="str">
        <f>IFERROR(VLOOKUP(CF$8&amp;$C38&amp;$E38,data!$I$2:$AN$16,27,0)*$D38,"")</f>
        <v/>
      </c>
      <c r="CG38" s="265" t="str">
        <f>IFERROR(VLOOKUP(CG$8&amp;$C38&amp;$E38,data!$I$2:$AN$16,28,0)*$D38,"")</f>
        <v/>
      </c>
      <c r="CH38" s="265" t="str">
        <f>IFERROR(VLOOKUP(CH$8&amp;$C38&amp;$E38,data!$I$2:$AN$16,29,0)*$D38,"")</f>
        <v/>
      </c>
      <c r="CI38" s="265" t="str">
        <f>IFERROR(VLOOKUP(CI$8&amp;$C38&amp;$E38,data!$I$2:$AN$16,30,0)*$D38,"")</f>
        <v/>
      </c>
      <c r="CJ38" s="265" t="str">
        <f>IFERROR(VLOOKUP(CJ$8&amp;$C38&amp;$E38,data!$I$2:$AN$16,31,0)*$D38,"")</f>
        <v/>
      </c>
      <c r="CK38" s="265" t="str">
        <f>IFERROR(VLOOKUP(CK$8&amp;$C38&amp;$E38,data!$I$2:$AN$16,32,0)*$D38,"")</f>
        <v/>
      </c>
      <c r="CL38" s="265" t="str">
        <f>IFERROR(VLOOKUP(CL$8&amp;$C38&amp;$E38,data!$I$18:$Y$27,2,0)*$D38,"OFF")</f>
        <v>OFF</v>
      </c>
      <c r="CM38" s="265" t="str">
        <f>IFERROR(VLOOKUP(CM$8&amp;$C38&amp;$E38,data!$I$18:$Y$27,3,0)*$D38,"OFF")</f>
        <v>OFF</v>
      </c>
      <c r="CN38" s="265" t="str">
        <f>IFERROR(VLOOKUP(CN$8&amp;$C38&amp;$E38,data!$I$18:$Y$27,4,0)*$D38,"OFF")</f>
        <v>OFF</v>
      </c>
      <c r="CO38" s="265" t="str">
        <f>IFERROR(VLOOKUP(CO$8&amp;$C38&amp;$E38,data!$I$18:$Y$27,5,0)*$D38,"OFF")</f>
        <v>OFF</v>
      </c>
      <c r="CP38" s="265" t="str">
        <f>IFERROR(VLOOKUP(CP$8&amp;$C38&amp;$E38,data!$I$18:$Y$27,6,0)*$D38,"OFF")</f>
        <v>OFF</v>
      </c>
      <c r="CQ38" s="265" t="str">
        <f>IFERROR(VLOOKUP(CQ$8&amp;$C38&amp;$E38,data!$I$18:$Y$27,7,0)*$D38,"OFF")</f>
        <v>OFF</v>
      </c>
      <c r="CR38" s="265" t="str">
        <f>IFERROR(VLOOKUP(CR$8&amp;$C38&amp;$E38,data!$I$18:$Y$27,8,0)*$D38,"OFF")</f>
        <v>OFF</v>
      </c>
      <c r="CS38" s="265" t="str">
        <f>IFERROR(VLOOKUP(CS$8&amp;$C38&amp;$E38,data!$I$18:$Y$27,9,0)*$D38,"OFF")</f>
        <v>OFF</v>
      </c>
      <c r="CT38" s="265" t="str">
        <f>IFERROR(VLOOKUP(CT$8&amp;$C38&amp;$E38,data!$I$18:$Y$27,10,0)*$D38,"OFF")</f>
        <v>OFF</v>
      </c>
      <c r="CU38" s="265" t="str">
        <f>IFERROR(VLOOKUP(CU$8&amp;$C38&amp;$E38,data!$I$18:$Y$27,11,0)*$D38,"OFF")</f>
        <v>OFF</v>
      </c>
      <c r="CV38" s="265" t="str">
        <f>IFERROR(VLOOKUP(CV$8&amp;$C38&amp;$E38,data!$I$18:$Y$27,12,0)*$D38,"OFF")</f>
        <v>OFF</v>
      </c>
      <c r="CW38" s="265" t="str">
        <f>IFERROR(VLOOKUP(CW$8&amp;$C38&amp;$E38,data!$I$18:$Y$27,13,0)*$D38,"OFF")</f>
        <v>OFF</v>
      </c>
      <c r="CX38" s="265" t="str">
        <f>IFERROR(VLOOKUP(CX$8&amp;$C38&amp;$E38,data!$I$18:$Y$27,14,0)*$D38,"OFF")</f>
        <v>OFF</v>
      </c>
      <c r="CY38" s="265" t="str">
        <f>IFERROR(VLOOKUP(CY$8&amp;$C38&amp;$E38,data!$I$18:$Y$27,15,0)*$D38,"OFF")</f>
        <v>OFF</v>
      </c>
      <c r="CZ38" s="265" t="str">
        <f>IFERROR(VLOOKUP(CZ$8&amp;$C38&amp;$E38,data!$I$18:$Y$27,16,0)*$D38,"OFF")</f>
        <v>OFF</v>
      </c>
      <c r="DA38" s="265" t="str">
        <f>IFERROR(VLOOKUP(DA$8&amp;$C38&amp;$E38,data!$I$18:$Y$27,17,0)*$D38,"OFF")</f>
        <v>OFF</v>
      </c>
      <c r="DB38" s="265" t="str">
        <f>IFERROR(VLOOKUP(DB$8&amp;$C38&amp;$E38,data!$I$29:$Y$43,2,0)*$D38,"OFF")</f>
        <v>OFF</v>
      </c>
      <c r="DC38" s="265" t="str">
        <f>IFERROR(VLOOKUP(DC$8&amp;$C38&amp;$E38,data!$I$29:$Y$43,3,0)*$D38,"OFF")</f>
        <v>OFF</v>
      </c>
      <c r="DD38" s="265" t="str">
        <f>IFERROR(VLOOKUP(DD$8&amp;$C38&amp;$E38,data!$I$29:$Y$43,4,0)*$D38,"OFF")</f>
        <v>OFF</v>
      </c>
      <c r="DE38" s="265" t="str">
        <f>IFERROR(VLOOKUP(DE$8&amp;$C38&amp;$E38,data!$I$29:$Y$43,5,0)*$D38,"OFF")</f>
        <v>OFF</v>
      </c>
      <c r="DF38" s="265" t="str">
        <f>IFERROR(VLOOKUP(DF$8&amp;$C38&amp;$E38,data!$I$29:$Y$43,6,0)*$D38,"OFF")</f>
        <v>OFF</v>
      </c>
      <c r="DG38" s="265" t="str">
        <f>IFERROR(VLOOKUP(DG$8&amp;$C38&amp;$E38,data!$I$29:$Y$43,7,0)*$D38,"OFF")</f>
        <v>OFF</v>
      </c>
      <c r="DH38" s="265" t="str">
        <f>IFERROR(VLOOKUP(DH$8&amp;$C38&amp;$E38,data!$I$29:$Y$43,8,0)*$D38,"OFF")</f>
        <v>OFF</v>
      </c>
      <c r="DI38" s="265" t="str">
        <f>IFERROR(VLOOKUP(DI$8&amp;$C38&amp;$E38,data!$I$29:$Y$43,9,0)*$D38,"OFF")</f>
        <v>OFF</v>
      </c>
      <c r="DJ38" s="265" t="str">
        <f>IFERROR(VLOOKUP(DJ$8&amp;$C38&amp;$E38,data!$I$29:$Y$43,10,0)*$D38,"OFF")</f>
        <v>OFF</v>
      </c>
      <c r="DK38" s="265" t="str">
        <f>IFERROR(VLOOKUP(DK$8&amp;$C38&amp;$E38,data!$I$29:$Y$43,11,0)*$D38,"OFF")</f>
        <v>OFF</v>
      </c>
      <c r="DL38" s="265" t="str">
        <f>IFERROR(VLOOKUP(DL$8&amp;$C38&amp;$E38,data!$I$29:$Y$43,12,0)*$D38,"OFF")</f>
        <v>OFF</v>
      </c>
      <c r="DM38" s="265" t="str">
        <f>IFERROR(VLOOKUP(DM$8&amp;$C38&amp;$E38,data!$I$29:$Y$43,13,0)*$D38,"OFF")</f>
        <v>OFF</v>
      </c>
      <c r="DN38" s="265" t="str">
        <f>IFERROR(VLOOKUP(DN$8&amp;$C38&amp;$E38,data!$I$29:$Y$43,14,0)*$D38,"OFF")</f>
        <v>OFF</v>
      </c>
      <c r="DO38" s="265" t="str">
        <f>IFERROR(VLOOKUP(DO$8&amp;$C38&amp;$E38,data!$I$29:$Y$43,15,0)*$D38,"OFF")</f>
        <v>OFF</v>
      </c>
      <c r="DP38" s="265" t="str">
        <f>IFERROR(VLOOKUP(DP$8&amp;$C38&amp;$E38,data!$I$29:$Y$43,16,0)*$D38,"OFF")</f>
        <v>OFF</v>
      </c>
      <c r="DQ38" s="265" t="str">
        <f>IFERROR(VLOOKUP(DQ$8&amp;$C38&amp;$E38,data!$I$29:$Y$43,17,0)*$D38,"OFF")</f>
        <v>OFF</v>
      </c>
      <c r="DR38" s="265" t="str">
        <f>IFERROR(VLOOKUP(DR$8&amp;$C38&amp;$E38,data!$I$45:$Q$49,2,0)*$D38,"OFF")</f>
        <v>OFF</v>
      </c>
      <c r="DS38" s="265" t="str">
        <f>IFERROR(VLOOKUP(DS$8&amp;$C38&amp;$E38,data!$I$45:$Q$49,3,0)*$D38,"OFF")</f>
        <v>OFF</v>
      </c>
      <c r="DT38" s="265" t="str">
        <f>IFERROR(VLOOKUP(DT$8&amp;$C38&amp;$E38,data!$I$45:$Q$49,4,0)*$D38,"OFF")</f>
        <v>OFF</v>
      </c>
      <c r="DU38" s="265" t="str">
        <f>IFERROR(VLOOKUP(DU$8&amp;$C38&amp;$E38,data!$I$45:$Q$49,5,0)*$D38,"OFF")</f>
        <v>OFF</v>
      </c>
      <c r="DV38" s="265" t="str">
        <f>IFERROR(VLOOKUP(DV$8&amp;$C38&amp;$E38,data!$I$45:$Q$49,6,0)*$D38,"OFF")</f>
        <v>OFF</v>
      </c>
      <c r="DW38" s="265" t="str">
        <f>IFERROR(VLOOKUP(DW$8&amp;$C38&amp;$E38,data!$I$45:$Q$49,7,0)*$D38,"OFF")</f>
        <v>OFF</v>
      </c>
      <c r="DX38" s="265" t="str">
        <f>IFERROR(VLOOKUP(DX$8&amp;$C38&amp;$E38,data!$I$45:$Q$49,8,0)*$D38,"OFF")</f>
        <v>OFF</v>
      </c>
      <c r="DY38" s="265" t="str">
        <f>IFERROR(VLOOKUP(DY$8&amp;$C38&amp;$E38,data!$I$45:$Q$49,9,0)*$D38,"OFF")</f>
        <v>OFF</v>
      </c>
    </row>
    <row r="39" spans="1:129" s="316" customFormat="1" ht="6" customHeight="1" x14ac:dyDescent="0.35">
      <c r="A39" s="307"/>
      <c r="B39" s="308"/>
      <c r="C39" s="307"/>
      <c r="D39" s="309"/>
      <c r="E39" s="310"/>
      <c r="F39" s="311"/>
      <c r="G39" s="312"/>
      <c r="H39" s="313"/>
      <c r="I39" s="314"/>
      <c r="J39" s="314"/>
      <c r="K39" s="314"/>
      <c r="L39" s="314"/>
      <c r="M39" s="315"/>
      <c r="N39" s="311"/>
      <c r="O39" s="312"/>
      <c r="P39" s="313"/>
      <c r="Q39" s="314"/>
      <c r="R39" s="314"/>
      <c r="S39" s="315"/>
      <c r="T39" s="311"/>
      <c r="U39" s="312"/>
      <c r="V39" s="313"/>
      <c r="W39" s="314"/>
      <c r="X39" s="314"/>
      <c r="Y39" s="315"/>
      <c r="Z39" s="311"/>
      <c r="AA39" s="312"/>
      <c r="AB39" s="313"/>
      <c r="AC39" s="314"/>
      <c r="AD39" s="315"/>
      <c r="AG39" s="317"/>
      <c r="BA39" s="318"/>
      <c r="BB39" s="318"/>
      <c r="BC39" s="318"/>
      <c r="BD39" s="318"/>
      <c r="BE39" s="318"/>
      <c r="BF39" s="318"/>
      <c r="BG39" s="318"/>
      <c r="BH39" s="318"/>
      <c r="BI39" s="318"/>
      <c r="BJ39" s="318"/>
      <c r="BK39" s="318"/>
      <c r="BL39" s="318"/>
      <c r="BM39" s="318"/>
      <c r="BN39" s="318"/>
      <c r="BO39" s="318"/>
      <c r="BP39" s="318"/>
      <c r="BQ39" s="318"/>
      <c r="BR39" s="318"/>
      <c r="BS39" s="318"/>
      <c r="BT39" s="318"/>
      <c r="BU39" s="318"/>
      <c r="BV39" s="318"/>
      <c r="BW39" s="318"/>
      <c r="BX39" s="318"/>
      <c r="BY39" s="318"/>
      <c r="BZ39" s="318"/>
      <c r="CA39" s="318"/>
      <c r="CB39" s="318"/>
      <c r="CC39" s="318"/>
      <c r="CD39" s="318"/>
      <c r="CE39" s="318"/>
      <c r="CF39" s="318"/>
      <c r="CG39" s="318"/>
      <c r="CH39" s="318"/>
      <c r="CI39" s="318"/>
      <c r="CJ39" s="318"/>
      <c r="CK39" s="318"/>
      <c r="CL39" s="318"/>
      <c r="CM39" s="318"/>
      <c r="CN39" s="318"/>
      <c r="CO39" s="318"/>
      <c r="CP39" s="318"/>
      <c r="CQ39" s="318"/>
      <c r="CR39" s="318"/>
      <c r="CS39" s="318"/>
      <c r="CT39" s="318"/>
      <c r="CU39" s="318"/>
      <c r="CV39" s="318"/>
      <c r="CW39" s="318"/>
      <c r="CX39" s="318"/>
      <c r="CY39" s="318"/>
      <c r="CZ39" s="318"/>
      <c r="DA39" s="318"/>
      <c r="DB39" s="318"/>
      <c r="DC39" s="318"/>
      <c r="DD39" s="318"/>
      <c r="DE39" s="318"/>
      <c r="DF39" s="318"/>
      <c r="DG39" s="318"/>
      <c r="DH39" s="318"/>
      <c r="DI39" s="318"/>
      <c r="DJ39" s="318"/>
      <c r="DK39" s="318"/>
      <c r="DL39" s="318"/>
      <c r="DM39" s="318"/>
      <c r="DN39" s="318"/>
      <c r="DO39" s="318"/>
      <c r="DP39" s="318"/>
      <c r="DQ39" s="318"/>
      <c r="DR39" s="318"/>
      <c r="DS39" s="318"/>
      <c r="DT39" s="318"/>
      <c r="DU39" s="318"/>
      <c r="DV39" s="318"/>
      <c r="DW39" s="318"/>
      <c r="DX39" s="318"/>
      <c r="DY39" s="318"/>
    </row>
    <row r="40" spans="1:129" s="242" customFormat="1" ht="30" customHeight="1" x14ac:dyDescent="0.35">
      <c r="A40" s="272">
        <v>16</v>
      </c>
      <c r="B40" s="297"/>
      <c r="C40" s="298"/>
      <c r="D40" s="299"/>
      <c r="E40" s="300"/>
      <c r="F40" s="301"/>
      <c r="G40" s="275">
        <f t="shared" si="0"/>
        <v>0</v>
      </c>
      <c r="H40" s="248" t="str">
        <f>IFERROR(VLOOKUP($C40&amp;$E40&amp;$G40,'DIP Settings'!$C:$O,8,0)," ")</f>
        <v xml:space="preserve"> </v>
      </c>
      <c r="I40" s="249" t="str">
        <f>IFERROR(VLOOKUP($C40&amp;$E40&amp;$G40,'DIP Settings'!$C:$O,9,0)," ")</f>
        <v xml:space="preserve"> </v>
      </c>
      <c r="J40" s="249" t="str">
        <f>IFERROR(VLOOKUP($C40&amp;$E40&amp;$G40,'DIP Settings'!$C:$O,10,0)," ")</f>
        <v xml:space="preserve"> </v>
      </c>
      <c r="K40" s="249" t="str">
        <f>IFERROR(VLOOKUP($C40&amp;$E40&amp;$G40,'DIP Settings'!$C:$O,11,0)," ")</f>
        <v xml:space="preserve"> </v>
      </c>
      <c r="L40" s="249" t="str">
        <f>IFERROR(VLOOKUP($C40&amp;$E40&amp;$G40,'DIP Settings'!$C:$O,12,0)," ")</f>
        <v xml:space="preserve"> </v>
      </c>
      <c r="M40" s="250" t="str">
        <f>IFERROR(VLOOKUP($C40&amp;$E40&amp;$G40,'DIP Settings'!$C:$O,13,0)," ")</f>
        <v xml:space="preserve"> </v>
      </c>
      <c r="N40" s="301"/>
      <c r="O40" s="275" t="str">
        <f t="shared" si="1"/>
        <v>OFF</v>
      </c>
      <c r="P40" s="248" t="str">
        <f>IFERROR(VLOOKUP($C40&amp;$E40&amp;$O40,'DIP Settings'!$R:$AA,7,0)," ")</f>
        <v xml:space="preserve"> </v>
      </c>
      <c r="Q40" s="249" t="str">
        <f>IFERROR(VLOOKUP($C40&amp;$E40&amp;$O40,'DIP Settings'!$R:$AA,8,0)," ")</f>
        <v xml:space="preserve"> </v>
      </c>
      <c r="R40" s="249" t="str">
        <f>IFERROR(VLOOKUP($C40&amp;$E40&amp;$O40,'DIP Settings'!$R:$AA,9,0)," ")</f>
        <v xml:space="preserve"> </v>
      </c>
      <c r="S40" s="250" t="str">
        <f>IFERROR(VLOOKUP($C40&amp;$E40&amp;$O40,'DIP Settings'!$R:$AA,10,0)," ")</f>
        <v xml:space="preserve"> </v>
      </c>
      <c r="T40" s="301"/>
      <c r="U40" s="275" t="str">
        <f t="shared" si="2"/>
        <v>OFF</v>
      </c>
      <c r="V40" s="248" t="str">
        <f>IFERROR(VLOOKUP($C40&amp;$E40&amp;$U40,'DIP Settings'!$AD:$AM,7,0)," ")</f>
        <v xml:space="preserve"> </v>
      </c>
      <c r="W40" s="249" t="str">
        <f>IFERROR(VLOOKUP($C40&amp;$E40&amp;$U40,'DIP Settings'!$AD:$AM,8,0)," ")</f>
        <v xml:space="preserve"> </v>
      </c>
      <c r="X40" s="249" t="str">
        <f>IFERROR(VLOOKUP($C40&amp;$E40&amp;$U40,'DIP Settings'!$AD:$AM,9,0)," ")</f>
        <v xml:space="preserve"> </v>
      </c>
      <c r="Y40" s="250" t="str">
        <f>IFERROR(VLOOKUP($C40&amp;$E40&amp;$U40,'DIP Settings'!$AD:$AM,10,0)," ")</f>
        <v xml:space="preserve"> </v>
      </c>
      <c r="Z40" s="301"/>
      <c r="AA40" s="275" t="str">
        <f t="shared" si="3"/>
        <v>OFF</v>
      </c>
      <c r="AB40" s="248" t="str">
        <f>IFERROR(VLOOKUP($C40&amp;$E40&amp;$AA40,'DIP Settings'!$AP:$AW,6,0)," ")</f>
        <v xml:space="preserve"> </v>
      </c>
      <c r="AC40" s="249" t="str">
        <f>IFERROR(VLOOKUP($C40&amp;$E40&amp;$AA40,'DIP Settings'!$AP:$AW,7,0)," ")</f>
        <v xml:space="preserve"> </v>
      </c>
      <c r="AD40" s="250" t="str">
        <f>IFERROR(VLOOKUP($C40&amp;$E40&amp;$AA40,'DIP Settings'!$AP:$AW,8,0)," ")</f>
        <v xml:space="preserve"> </v>
      </c>
      <c r="AG40" s="267"/>
      <c r="AZ40" s="242" t="str">
        <f>IFERROR(VLOOKUP(C40&amp;D40,data!AR:AS,2,0),"X")</f>
        <v>X</v>
      </c>
      <c r="BA40" s="265" t="str">
        <f>IFERROR(VLOOKUP($C40,data!$A:$G,2,0),"")</f>
        <v/>
      </c>
      <c r="BB40" s="265" t="str">
        <f>IFERROR(VLOOKUP($C40,data!$A:$G,3,0),"")</f>
        <v/>
      </c>
      <c r="BC40" s="265" t="str">
        <f>IFERROR(VLOOKUP($C40,data!$A:$G,4,0),"")</f>
        <v/>
      </c>
      <c r="BD40" s="265" t="str">
        <f>IFERROR(VLOOKUP($C40,data!$A:$G,5,0),"")</f>
        <v/>
      </c>
      <c r="BE40" s="265" t="str">
        <f>IFERROR(VLOOKUP($C40,data!$A:$G,6,0),"")</f>
        <v/>
      </c>
      <c r="BF40" s="265" t="str">
        <f>IFERROR(VLOOKUP($C40,data!$A:$G,7,0),"")</f>
        <v/>
      </c>
      <c r="BG40" s="265" t="str">
        <f>IFERROR(VLOOKUP(BG$8&amp;$C40&amp;$E40,data!$I$2:$AN$16,2,0)*$D40,"")</f>
        <v/>
      </c>
      <c r="BH40" s="265" t="str">
        <f>IFERROR(VLOOKUP(BH$8&amp;$C40&amp;$E40,data!$I$2:$AN$16,3,0)*$D40,"")</f>
        <v/>
      </c>
      <c r="BI40" s="265" t="str">
        <f>IFERROR(VLOOKUP(BI$8&amp;$C40&amp;$E40,data!$I$2:$AN$16,4,0)*$D40,"")</f>
        <v/>
      </c>
      <c r="BJ40" s="265" t="str">
        <f>IFERROR(VLOOKUP(BJ$8&amp;$C40&amp;$E40,data!$I$2:$AN$16,5,0)*$D40,"")</f>
        <v/>
      </c>
      <c r="BK40" s="265" t="str">
        <f>IFERROR(VLOOKUP(BK$8&amp;$C40&amp;$E40,data!$I$2:$AN$16,6,0)*$D40,"")</f>
        <v/>
      </c>
      <c r="BL40" s="265" t="str">
        <f>IFERROR(VLOOKUP(BL$8&amp;$C40&amp;$E40,data!$I$2:$AN$16,7,0)*$D40,"")</f>
        <v/>
      </c>
      <c r="BM40" s="265" t="str">
        <f>IFERROR(VLOOKUP(BM$8&amp;$C40&amp;$E40,data!$I$2:$AN$16,8,0)*$D40,"")</f>
        <v/>
      </c>
      <c r="BN40" s="265" t="str">
        <f>IFERROR(VLOOKUP(BN$8&amp;$C40&amp;$E40,data!$I$2:$AN$16,9,0)*$D40,"")</f>
        <v/>
      </c>
      <c r="BO40" s="265" t="str">
        <f>IFERROR(VLOOKUP(BO$8&amp;$C40&amp;$E40,data!$I$2:$AN$16,10,0)*$D40,"")</f>
        <v/>
      </c>
      <c r="BP40" s="265" t="str">
        <f>IFERROR(VLOOKUP(BP$8&amp;$C40&amp;$E40,data!$I$2:$AN$16,11,0)*$D40,"")</f>
        <v/>
      </c>
      <c r="BQ40" s="265" t="str">
        <f>IFERROR(VLOOKUP(BQ$8&amp;$C40&amp;$E40,data!$I$2:$AN$16,12,0)*$D40,"")</f>
        <v/>
      </c>
      <c r="BR40" s="265" t="str">
        <f>IFERROR(VLOOKUP(BR$8&amp;$C40&amp;$E40,data!$I$2:$AN$16,13,0)*$D40,"")</f>
        <v/>
      </c>
      <c r="BS40" s="265" t="str">
        <f>IFERROR(VLOOKUP(BS$8&amp;$C40&amp;$E40,data!$I$2:$AN$16,14,0)*$D40,"")</f>
        <v/>
      </c>
      <c r="BT40" s="265" t="str">
        <f>IFERROR(VLOOKUP(BT$8&amp;$C40&amp;$E40,data!$I$2:$AN$16,15,0)*$D40,"")</f>
        <v/>
      </c>
      <c r="BU40" s="265" t="str">
        <f>IFERROR(VLOOKUP(BU$8&amp;$C40&amp;$E40,data!$I$2:$AN$16,16,0)*$D40,"")</f>
        <v/>
      </c>
      <c r="BV40" s="265" t="str">
        <f>IFERROR(VLOOKUP(BV$8&amp;$C40&amp;$E40,data!$I$2:$AN$16,17,0)*$D40,"")</f>
        <v/>
      </c>
      <c r="BW40" s="265" t="str">
        <f>IFERROR(VLOOKUP(BW$8&amp;$C40&amp;$E40,data!$I$2:$AN$16,18,0)*$D40,"")</f>
        <v/>
      </c>
      <c r="BX40" s="265" t="str">
        <f>IFERROR(VLOOKUP(BX$8&amp;$C40&amp;$E40,data!$I$2:$AN$16,19,0)*$D40,"")</f>
        <v/>
      </c>
      <c r="BY40" s="265" t="str">
        <f>IFERROR(VLOOKUP(BY$8&amp;$C40&amp;$E40,data!$I$2:$AN$16,20,0)*$D40,"")</f>
        <v/>
      </c>
      <c r="BZ40" s="265" t="str">
        <f>IFERROR(VLOOKUP(BZ$8&amp;$C40&amp;$E40,data!$I$2:$AN$16,21,0)*$D40,"")</f>
        <v/>
      </c>
      <c r="CA40" s="265" t="str">
        <f>IFERROR(VLOOKUP(CA$8&amp;$C40&amp;$E40,data!$I$2:$AN$16,22,0)*$D40,"")</f>
        <v/>
      </c>
      <c r="CB40" s="265" t="str">
        <f>IFERROR(VLOOKUP(CB$8&amp;$C40&amp;$E40,data!$I$2:$AN$16,23,0)*$D40,"")</f>
        <v/>
      </c>
      <c r="CC40" s="265" t="str">
        <f>IFERROR(VLOOKUP(CC$8&amp;$C40&amp;$E40,data!$I$2:$AN$16,24,0)*$D40,"")</f>
        <v/>
      </c>
      <c r="CD40" s="265" t="str">
        <f>IFERROR(VLOOKUP(CD$8&amp;$C40&amp;$E40,data!$I$2:$AN$16,25,0)*$D40,"")</f>
        <v/>
      </c>
      <c r="CE40" s="265" t="str">
        <f>IFERROR(VLOOKUP(CE$8&amp;$C40&amp;$E40,data!$I$2:$AN$16,26,0)*$D40,"")</f>
        <v/>
      </c>
      <c r="CF40" s="265" t="str">
        <f>IFERROR(VLOOKUP(CF$8&amp;$C40&amp;$E40,data!$I$2:$AN$16,27,0)*$D40,"")</f>
        <v/>
      </c>
      <c r="CG40" s="265" t="str">
        <f>IFERROR(VLOOKUP(CG$8&amp;$C40&amp;$E40,data!$I$2:$AN$16,28,0)*$D40,"")</f>
        <v/>
      </c>
      <c r="CH40" s="265" t="str">
        <f>IFERROR(VLOOKUP(CH$8&amp;$C40&amp;$E40,data!$I$2:$AN$16,29,0)*$D40,"")</f>
        <v/>
      </c>
      <c r="CI40" s="265" t="str">
        <f>IFERROR(VLOOKUP(CI$8&amp;$C40&amp;$E40,data!$I$2:$AN$16,30,0)*$D40,"")</f>
        <v/>
      </c>
      <c r="CJ40" s="265" t="str">
        <f>IFERROR(VLOOKUP(CJ$8&amp;$C40&amp;$E40,data!$I$2:$AN$16,31,0)*$D40,"")</f>
        <v/>
      </c>
      <c r="CK40" s="265" t="str">
        <f>IFERROR(VLOOKUP(CK$8&amp;$C40&amp;$E40,data!$I$2:$AN$16,32,0)*$D40,"")</f>
        <v/>
      </c>
      <c r="CL40" s="265" t="str">
        <f>IFERROR(VLOOKUP(CL$8&amp;$C40&amp;$E40,data!$I$18:$Y$27,2,0)*$D40,"OFF")</f>
        <v>OFF</v>
      </c>
      <c r="CM40" s="265" t="str">
        <f>IFERROR(VLOOKUP(CM$8&amp;$C40&amp;$E40,data!$I$18:$Y$27,3,0)*$D40,"OFF")</f>
        <v>OFF</v>
      </c>
      <c r="CN40" s="265" t="str">
        <f>IFERROR(VLOOKUP(CN$8&amp;$C40&amp;$E40,data!$I$18:$Y$27,4,0)*$D40,"OFF")</f>
        <v>OFF</v>
      </c>
      <c r="CO40" s="265" t="str">
        <f>IFERROR(VLOOKUP(CO$8&amp;$C40&amp;$E40,data!$I$18:$Y$27,5,0)*$D40,"OFF")</f>
        <v>OFF</v>
      </c>
      <c r="CP40" s="265" t="str">
        <f>IFERROR(VLOOKUP(CP$8&amp;$C40&amp;$E40,data!$I$18:$Y$27,6,0)*$D40,"OFF")</f>
        <v>OFF</v>
      </c>
      <c r="CQ40" s="265" t="str">
        <f>IFERROR(VLOOKUP(CQ$8&amp;$C40&amp;$E40,data!$I$18:$Y$27,7,0)*$D40,"OFF")</f>
        <v>OFF</v>
      </c>
      <c r="CR40" s="265" t="str">
        <f>IFERROR(VLOOKUP(CR$8&amp;$C40&amp;$E40,data!$I$18:$Y$27,8,0)*$D40,"OFF")</f>
        <v>OFF</v>
      </c>
      <c r="CS40" s="265" t="str">
        <f>IFERROR(VLOOKUP(CS$8&amp;$C40&amp;$E40,data!$I$18:$Y$27,9,0)*$D40,"OFF")</f>
        <v>OFF</v>
      </c>
      <c r="CT40" s="265" t="str">
        <f>IFERROR(VLOOKUP(CT$8&amp;$C40&amp;$E40,data!$I$18:$Y$27,10,0)*$D40,"OFF")</f>
        <v>OFF</v>
      </c>
      <c r="CU40" s="265" t="str">
        <f>IFERROR(VLOOKUP(CU$8&amp;$C40&amp;$E40,data!$I$18:$Y$27,11,0)*$D40,"OFF")</f>
        <v>OFF</v>
      </c>
      <c r="CV40" s="265" t="str">
        <f>IFERROR(VLOOKUP(CV$8&amp;$C40&amp;$E40,data!$I$18:$Y$27,12,0)*$D40,"OFF")</f>
        <v>OFF</v>
      </c>
      <c r="CW40" s="265" t="str">
        <f>IFERROR(VLOOKUP(CW$8&amp;$C40&amp;$E40,data!$I$18:$Y$27,13,0)*$D40,"OFF")</f>
        <v>OFF</v>
      </c>
      <c r="CX40" s="265" t="str">
        <f>IFERROR(VLOOKUP(CX$8&amp;$C40&amp;$E40,data!$I$18:$Y$27,14,0)*$D40,"OFF")</f>
        <v>OFF</v>
      </c>
      <c r="CY40" s="265" t="str">
        <f>IFERROR(VLOOKUP(CY$8&amp;$C40&amp;$E40,data!$I$18:$Y$27,15,0)*$D40,"OFF")</f>
        <v>OFF</v>
      </c>
      <c r="CZ40" s="265" t="str">
        <f>IFERROR(VLOOKUP(CZ$8&amp;$C40&amp;$E40,data!$I$18:$Y$27,16,0)*$D40,"OFF")</f>
        <v>OFF</v>
      </c>
      <c r="DA40" s="265" t="str">
        <f>IFERROR(VLOOKUP(DA$8&amp;$C40&amp;$E40,data!$I$18:$Y$27,17,0)*$D40,"OFF")</f>
        <v>OFF</v>
      </c>
      <c r="DB40" s="265" t="str">
        <f>IFERROR(VLOOKUP(DB$8&amp;$C40&amp;$E40,data!$I$29:$Y$43,2,0)*$D40,"OFF")</f>
        <v>OFF</v>
      </c>
      <c r="DC40" s="265" t="str">
        <f>IFERROR(VLOOKUP(DC$8&amp;$C40&amp;$E40,data!$I$29:$Y$43,3,0)*$D40,"OFF")</f>
        <v>OFF</v>
      </c>
      <c r="DD40" s="265" t="str">
        <f>IFERROR(VLOOKUP(DD$8&amp;$C40&amp;$E40,data!$I$29:$Y$43,4,0)*$D40,"OFF")</f>
        <v>OFF</v>
      </c>
      <c r="DE40" s="265" t="str">
        <f>IFERROR(VLOOKUP(DE$8&amp;$C40&amp;$E40,data!$I$29:$Y$43,5,0)*$D40,"OFF")</f>
        <v>OFF</v>
      </c>
      <c r="DF40" s="265" t="str">
        <f>IFERROR(VLOOKUP(DF$8&amp;$C40&amp;$E40,data!$I$29:$Y$43,6,0)*$D40,"OFF")</f>
        <v>OFF</v>
      </c>
      <c r="DG40" s="265" t="str">
        <f>IFERROR(VLOOKUP(DG$8&amp;$C40&amp;$E40,data!$I$29:$Y$43,7,0)*$D40,"OFF")</f>
        <v>OFF</v>
      </c>
      <c r="DH40" s="265" t="str">
        <f>IFERROR(VLOOKUP(DH$8&amp;$C40&amp;$E40,data!$I$29:$Y$43,8,0)*$D40,"OFF")</f>
        <v>OFF</v>
      </c>
      <c r="DI40" s="265" t="str">
        <f>IFERROR(VLOOKUP(DI$8&amp;$C40&amp;$E40,data!$I$29:$Y$43,9,0)*$D40,"OFF")</f>
        <v>OFF</v>
      </c>
      <c r="DJ40" s="265" t="str">
        <f>IFERROR(VLOOKUP(DJ$8&amp;$C40&amp;$E40,data!$I$29:$Y$43,10,0)*$D40,"OFF")</f>
        <v>OFF</v>
      </c>
      <c r="DK40" s="265" t="str">
        <f>IFERROR(VLOOKUP(DK$8&amp;$C40&amp;$E40,data!$I$29:$Y$43,11,0)*$D40,"OFF")</f>
        <v>OFF</v>
      </c>
      <c r="DL40" s="265" t="str">
        <f>IFERROR(VLOOKUP(DL$8&amp;$C40&amp;$E40,data!$I$29:$Y$43,12,0)*$D40,"OFF")</f>
        <v>OFF</v>
      </c>
      <c r="DM40" s="265" t="str">
        <f>IFERROR(VLOOKUP(DM$8&amp;$C40&amp;$E40,data!$I$29:$Y$43,13,0)*$D40,"OFF")</f>
        <v>OFF</v>
      </c>
      <c r="DN40" s="265" t="str">
        <f>IFERROR(VLOOKUP(DN$8&amp;$C40&amp;$E40,data!$I$29:$Y$43,14,0)*$D40,"OFF")</f>
        <v>OFF</v>
      </c>
      <c r="DO40" s="265" t="str">
        <f>IFERROR(VLOOKUP(DO$8&amp;$C40&amp;$E40,data!$I$29:$Y$43,15,0)*$D40,"OFF")</f>
        <v>OFF</v>
      </c>
      <c r="DP40" s="265" t="str">
        <f>IFERROR(VLOOKUP(DP$8&amp;$C40&amp;$E40,data!$I$29:$Y$43,16,0)*$D40,"OFF")</f>
        <v>OFF</v>
      </c>
      <c r="DQ40" s="265" t="str">
        <f>IFERROR(VLOOKUP(DQ$8&amp;$C40&amp;$E40,data!$I$29:$Y$43,17,0)*$D40,"OFF")</f>
        <v>OFF</v>
      </c>
      <c r="DR40" s="265" t="str">
        <f>IFERROR(VLOOKUP(DR$8&amp;$C40&amp;$E40,data!$I$45:$Q$49,2,0)*$D40,"OFF")</f>
        <v>OFF</v>
      </c>
      <c r="DS40" s="265" t="str">
        <f>IFERROR(VLOOKUP(DS$8&amp;$C40&amp;$E40,data!$I$45:$Q$49,3,0)*$D40,"OFF")</f>
        <v>OFF</v>
      </c>
      <c r="DT40" s="265" t="str">
        <f>IFERROR(VLOOKUP(DT$8&amp;$C40&amp;$E40,data!$I$45:$Q$49,4,0)*$D40,"OFF")</f>
        <v>OFF</v>
      </c>
      <c r="DU40" s="265" t="str">
        <f>IFERROR(VLOOKUP(DU$8&amp;$C40&amp;$E40,data!$I$45:$Q$49,5,0)*$D40,"OFF")</f>
        <v>OFF</v>
      </c>
      <c r="DV40" s="265" t="str">
        <f>IFERROR(VLOOKUP(DV$8&amp;$C40&amp;$E40,data!$I$45:$Q$49,6,0)*$D40,"OFF")</f>
        <v>OFF</v>
      </c>
      <c r="DW40" s="265" t="str">
        <f>IFERROR(VLOOKUP(DW$8&amp;$C40&amp;$E40,data!$I$45:$Q$49,7,0)*$D40,"OFF")</f>
        <v>OFF</v>
      </c>
      <c r="DX40" s="265" t="str">
        <f>IFERROR(VLOOKUP(DX$8&amp;$C40&amp;$E40,data!$I$45:$Q$49,8,0)*$D40,"OFF")</f>
        <v>OFF</v>
      </c>
      <c r="DY40" s="265" t="str">
        <f>IFERROR(VLOOKUP(DY$8&amp;$C40&amp;$E40,data!$I$45:$Q$49,9,0)*$D40,"OFF")</f>
        <v>OFF</v>
      </c>
    </row>
    <row r="41" spans="1:129" s="316" customFormat="1" ht="6" customHeight="1" x14ac:dyDescent="0.35">
      <c r="A41" s="307"/>
      <c r="B41" s="308"/>
      <c r="C41" s="307"/>
      <c r="D41" s="309"/>
      <c r="E41" s="310"/>
      <c r="F41" s="311"/>
      <c r="G41" s="312"/>
      <c r="H41" s="313"/>
      <c r="I41" s="314"/>
      <c r="J41" s="314"/>
      <c r="K41" s="314"/>
      <c r="L41" s="314"/>
      <c r="M41" s="315"/>
      <c r="N41" s="311"/>
      <c r="O41" s="312"/>
      <c r="P41" s="313"/>
      <c r="Q41" s="314"/>
      <c r="R41" s="314"/>
      <c r="S41" s="315"/>
      <c r="T41" s="311"/>
      <c r="U41" s="312"/>
      <c r="V41" s="313"/>
      <c r="W41" s="314"/>
      <c r="X41" s="314"/>
      <c r="Y41" s="315"/>
      <c r="Z41" s="311"/>
      <c r="AA41" s="312"/>
      <c r="AB41" s="313"/>
      <c r="AC41" s="314"/>
      <c r="AD41" s="315"/>
      <c r="AG41" s="317"/>
      <c r="BA41" s="318"/>
      <c r="BB41" s="318"/>
      <c r="BC41" s="318"/>
      <c r="BD41" s="318"/>
      <c r="BE41" s="318"/>
      <c r="BF41" s="318"/>
      <c r="BG41" s="318"/>
      <c r="BH41" s="318"/>
      <c r="BI41" s="318"/>
      <c r="BJ41" s="318"/>
      <c r="BK41" s="318"/>
      <c r="BL41" s="318"/>
      <c r="BM41" s="318"/>
      <c r="BN41" s="318"/>
      <c r="BO41" s="318"/>
      <c r="BP41" s="318"/>
      <c r="BQ41" s="318"/>
      <c r="BR41" s="318"/>
      <c r="BS41" s="318"/>
      <c r="BT41" s="318"/>
      <c r="BU41" s="318"/>
      <c r="BV41" s="318"/>
      <c r="BW41" s="318"/>
      <c r="BX41" s="318"/>
      <c r="BY41" s="318"/>
      <c r="BZ41" s="318"/>
      <c r="CA41" s="318"/>
      <c r="CB41" s="318"/>
      <c r="CC41" s="318"/>
      <c r="CD41" s="318"/>
      <c r="CE41" s="318"/>
      <c r="CF41" s="318"/>
      <c r="CG41" s="318"/>
      <c r="CH41" s="318"/>
      <c r="CI41" s="318"/>
      <c r="CJ41" s="318"/>
      <c r="CK41" s="318"/>
      <c r="CL41" s="318"/>
      <c r="CM41" s="318"/>
      <c r="CN41" s="318"/>
      <c r="CO41" s="318"/>
      <c r="CP41" s="318"/>
      <c r="CQ41" s="318"/>
      <c r="CR41" s="318"/>
      <c r="CS41" s="318"/>
      <c r="CT41" s="318"/>
      <c r="CU41" s="318"/>
      <c r="CV41" s="318"/>
      <c r="CW41" s="318"/>
      <c r="CX41" s="318"/>
      <c r="CY41" s="318"/>
      <c r="CZ41" s="318"/>
      <c r="DA41" s="318"/>
      <c r="DB41" s="318"/>
      <c r="DC41" s="318"/>
      <c r="DD41" s="318"/>
      <c r="DE41" s="318"/>
      <c r="DF41" s="318"/>
      <c r="DG41" s="318"/>
      <c r="DH41" s="318"/>
      <c r="DI41" s="318"/>
      <c r="DJ41" s="318"/>
      <c r="DK41" s="318"/>
      <c r="DL41" s="318"/>
      <c r="DM41" s="318"/>
      <c r="DN41" s="318"/>
      <c r="DO41" s="318"/>
      <c r="DP41" s="318"/>
      <c r="DQ41" s="318"/>
      <c r="DR41" s="318"/>
      <c r="DS41" s="318"/>
      <c r="DT41" s="318"/>
      <c r="DU41" s="318"/>
      <c r="DV41" s="318"/>
      <c r="DW41" s="318"/>
      <c r="DX41" s="318"/>
      <c r="DY41" s="318"/>
    </row>
    <row r="42" spans="1:129" s="242" customFormat="1" ht="30" customHeight="1" x14ac:dyDescent="0.35">
      <c r="A42" s="272">
        <v>17</v>
      </c>
      <c r="B42" s="297"/>
      <c r="C42" s="298"/>
      <c r="D42" s="299"/>
      <c r="E42" s="300"/>
      <c r="F42" s="301"/>
      <c r="G42" s="275">
        <f t="shared" si="0"/>
        <v>0</v>
      </c>
      <c r="H42" s="248" t="str">
        <f>IFERROR(VLOOKUP($C42&amp;$E42&amp;$G42,'DIP Settings'!$C:$O,8,0)," ")</f>
        <v xml:space="preserve"> </v>
      </c>
      <c r="I42" s="249" t="str">
        <f>IFERROR(VLOOKUP($C42&amp;$E42&amp;$G42,'DIP Settings'!$C:$O,9,0)," ")</f>
        <v xml:space="preserve"> </v>
      </c>
      <c r="J42" s="249" t="str">
        <f>IFERROR(VLOOKUP($C42&amp;$E42&amp;$G42,'DIP Settings'!$C:$O,10,0)," ")</f>
        <v xml:space="preserve"> </v>
      </c>
      <c r="K42" s="249" t="str">
        <f>IFERROR(VLOOKUP($C42&amp;$E42&amp;$G42,'DIP Settings'!$C:$O,11,0)," ")</f>
        <v xml:space="preserve"> </v>
      </c>
      <c r="L42" s="249" t="str">
        <f>IFERROR(VLOOKUP($C42&amp;$E42&amp;$G42,'DIP Settings'!$C:$O,12,0)," ")</f>
        <v xml:space="preserve"> </v>
      </c>
      <c r="M42" s="250" t="str">
        <f>IFERROR(VLOOKUP($C42&amp;$E42&amp;$G42,'DIP Settings'!$C:$O,13,0)," ")</f>
        <v xml:space="preserve"> </v>
      </c>
      <c r="N42" s="301"/>
      <c r="O42" s="275" t="str">
        <f t="shared" si="1"/>
        <v>OFF</v>
      </c>
      <c r="P42" s="248" t="str">
        <f>IFERROR(VLOOKUP($C42&amp;$E42&amp;$O42,'DIP Settings'!$R:$AA,7,0)," ")</f>
        <v xml:space="preserve"> </v>
      </c>
      <c r="Q42" s="249" t="str">
        <f>IFERROR(VLOOKUP($C42&amp;$E42&amp;$O42,'DIP Settings'!$R:$AA,8,0)," ")</f>
        <v xml:space="preserve"> </v>
      </c>
      <c r="R42" s="249" t="str">
        <f>IFERROR(VLOOKUP($C42&amp;$E42&amp;$O42,'DIP Settings'!$R:$AA,9,0)," ")</f>
        <v xml:space="preserve"> </v>
      </c>
      <c r="S42" s="250" t="str">
        <f>IFERROR(VLOOKUP($C42&amp;$E42&amp;$O42,'DIP Settings'!$R:$AA,10,0)," ")</f>
        <v xml:space="preserve"> </v>
      </c>
      <c r="T42" s="301"/>
      <c r="U42" s="275" t="str">
        <f t="shared" si="2"/>
        <v>OFF</v>
      </c>
      <c r="V42" s="248" t="str">
        <f>IFERROR(VLOOKUP($C42&amp;$E42&amp;$U42,'DIP Settings'!$AD:$AM,7,0)," ")</f>
        <v xml:space="preserve"> </v>
      </c>
      <c r="W42" s="249" t="str">
        <f>IFERROR(VLOOKUP($C42&amp;$E42&amp;$U42,'DIP Settings'!$AD:$AM,8,0)," ")</f>
        <v xml:space="preserve"> </v>
      </c>
      <c r="X42" s="249" t="str">
        <f>IFERROR(VLOOKUP($C42&amp;$E42&amp;$U42,'DIP Settings'!$AD:$AM,9,0)," ")</f>
        <v xml:space="preserve"> </v>
      </c>
      <c r="Y42" s="250" t="str">
        <f>IFERROR(VLOOKUP($C42&amp;$E42&amp;$U42,'DIP Settings'!$AD:$AM,10,0)," ")</f>
        <v xml:space="preserve"> </v>
      </c>
      <c r="Z42" s="301"/>
      <c r="AA42" s="275" t="str">
        <f t="shared" si="3"/>
        <v>OFF</v>
      </c>
      <c r="AB42" s="248" t="str">
        <f>IFERROR(VLOOKUP($C42&amp;$E42&amp;$AA42,'DIP Settings'!$AP:$AW,6,0)," ")</f>
        <v xml:space="preserve"> </v>
      </c>
      <c r="AC42" s="249" t="str">
        <f>IFERROR(VLOOKUP($C42&amp;$E42&amp;$AA42,'DIP Settings'!$AP:$AW,7,0)," ")</f>
        <v xml:space="preserve"> </v>
      </c>
      <c r="AD42" s="250" t="str">
        <f>IFERROR(VLOOKUP($C42&amp;$E42&amp;$AA42,'DIP Settings'!$AP:$AW,8,0)," ")</f>
        <v xml:space="preserve"> </v>
      </c>
      <c r="AF42" s="345" t="s">
        <v>160</v>
      </c>
      <c r="AG42" s="345"/>
      <c r="AZ42" s="242" t="str">
        <f>IFERROR(VLOOKUP(C42&amp;D42,data!AR:AS,2,0),"X")</f>
        <v>X</v>
      </c>
      <c r="BA42" s="265" t="str">
        <f>IFERROR(VLOOKUP($C42,data!$A:$G,2,0),"")</f>
        <v/>
      </c>
      <c r="BB42" s="265" t="str">
        <f>IFERROR(VLOOKUP($C42,data!$A:$G,3,0),"")</f>
        <v/>
      </c>
      <c r="BC42" s="265" t="str">
        <f>IFERROR(VLOOKUP($C42,data!$A:$G,4,0),"")</f>
        <v/>
      </c>
      <c r="BD42" s="265" t="str">
        <f>IFERROR(VLOOKUP($C42,data!$A:$G,5,0),"")</f>
        <v/>
      </c>
      <c r="BE42" s="265" t="str">
        <f>IFERROR(VLOOKUP($C42,data!$A:$G,6,0),"")</f>
        <v/>
      </c>
      <c r="BF42" s="265" t="str">
        <f>IFERROR(VLOOKUP($C42,data!$A:$G,7,0),"")</f>
        <v/>
      </c>
      <c r="BG42" s="265" t="str">
        <f>IFERROR(VLOOKUP(BG$8&amp;$C42&amp;$E42,data!$I$2:$AN$16,2,0)*$D42,"")</f>
        <v/>
      </c>
      <c r="BH42" s="265" t="str">
        <f>IFERROR(VLOOKUP(BH$8&amp;$C42&amp;$E42,data!$I$2:$AN$16,3,0)*$D42,"")</f>
        <v/>
      </c>
      <c r="BI42" s="265" t="str">
        <f>IFERROR(VLOOKUP(BI$8&amp;$C42&amp;$E42,data!$I$2:$AN$16,4,0)*$D42,"")</f>
        <v/>
      </c>
      <c r="BJ42" s="265" t="str">
        <f>IFERROR(VLOOKUP(BJ$8&amp;$C42&amp;$E42,data!$I$2:$AN$16,5,0)*$D42,"")</f>
        <v/>
      </c>
      <c r="BK42" s="265" t="str">
        <f>IFERROR(VLOOKUP(BK$8&amp;$C42&amp;$E42,data!$I$2:$AN$16,6,0)*$D42,"")</f>
        <v/>
      </c>
      <c r="BL42" s="265" t="str">
        <f>IFERROR(VLOOKUP(BL$8&amp;$C42&amp;$E42,data!$I$2:$AN$16,7,0)*$D42,"")</f>
        <v/>
      </c>
      <c r="BM42" s="265" t="str">
        <f>IFERROR(VLOOKUP(BM$8&amp;$C42&amp;$E42,data!$I$2:$AN$16,8,0)*$D42,"")</f>
        <v/>
      </c>
      <c r="BN42" s="265" t="str">
        <f>IFERROR(VLOOKUP(BN$8&amp;$C42&amp;$E42,data!$I$2:$AN$16,9,0)*$D42,"")</f>
        <v/>
      </c>
      <c r="BO42" s="265" t="str">
        <f>IFERROR(VLOOKUP(BO$8&amp;$C42&amp;$E42,data!$I$2:$AN$16,10,0)*$D42,"")</f>
        <v/>
      </c>
      <c r="BP42" s="265" t="str">
        <f>IFERROR(VLOOKUP(BP$8&amp;$C42&amp;$E42,data!$I$2:$AN$16,11,0)*$D42,"")</f>
        <v/>
      </c>
      <c r="BQ42" s="265" t="str">
        <f>IFERROR(VLOOKUP(BQ$8&amp;$C42&amp;$E42,data!$I$2:$AN$16,12,0)*$D42,"")</f>
        <v/>
      </c>
      <c r="BR42" s="265" t="str">
        <f>IFERROR(VLOOKUP(BR$8&amp;$C42&amp;$E42,data!$I$2:$AN$16,13,0)*$D42,"")</f>
        <v/>
      </c>
      <c r="BS42" s="265" t="str">
        <f>IFERROR(VLOOKUP(BS$8&amp;$C42&amp;$E42,data!$I$2:$AN$16,14,0)*$D42,"")</f>
        <v/>
      </c>
      <c r="BT42" s="265" t="str">
        <f>IFERROR(VLOOKUP(BT$8&amp;$C42&amp;$E42,data!$I$2:$AN$16,15,0)*$D42,"")</f>
        <v/>
      </c>
      <c r="BU42" s="265" t="str">
        <f>IFERROR(VLOOKUP(BU$8&amp;$C42&amp;$E42,data!$I$2:$AN$16,16,0)*$D42,"")</f>
        <v/>
      </c>
      <c r="BV42" s="265" t="str">
        <f>IFERROR(VLOOKUP(BV$8&amp;$C42&amp;$E42,data!$I$2:$AN$16,17,0)*$D42,"")</f>
        <v/>
      </c>
      <c r="BW42" s="265" t="str">
        <f>IFERROR(VLOOKUP(BW$8&amp;$C42&amp;$E42,data!$I$2:$AN$16,18,0)*$D42,"")</f>
        <v/>
      </c>
      <c r="BX42" s="265" t="str">
        <f>IFERROR(VLOOKUP(BX$8&amp;$C42&amp;$E42,data!$I$2:$AN$16,19,0)*$D42,"")</f>
        <v/>
      </c>
      <c r="BY42" s="265" t="str">
        <f>IFERROR(VLOOKUP(BY$8&amp;$C42&amp;$E42,data!$I$2:$AN$16,20,0)*$D42,"")</f>
        <v/>
      </c>
      <c r="BZ42" s="265" t="str">
        <f>IFERROR(VLOOKUP(BZ$8&amp;$C42&amp;$E42,data!$I$2:$AN$16,21,0)*$D42,"")</f>
        <v/>
      </c>
      <c r="CA42" s="265" t="str">
        <f>IFERROR(VLOOKUP(CA$8&amp;$C42&amp;$E42,data!$I$2:$AN$16,22,0)*$D42,"")</f>
        <v/>
      </c>
      <c r="CB42" s="265" t="str">
        <f>IFERROR(VLOOKUP(CB$8&amp;$C42&amp;$E42,data!$I$2:$AN$16,23,0)*$D42,"")</f>
        <v/>
      </c>
      <c r="CC42" s="265" t="str">
        <f>IFERROR(VLOOKUP(CC$8&amp;$C42&amp;$E42,data!$I$2:$AN$16,24,0)*$D42,"")</f>
        <v/>
      </c>
      <c r="CD42" s="265" t="str">
        <f>IFERROR(VLOOKUP(CD$8&amp;$C42&amp;$E42,data!$I$2:$AN$16,25,0)*$D42,"")</f>
        <v/>
      </c>
      <c r="CE42" s="265" t="str">
        <f>IFERROR(VLOOKUP(CE$8&amp;$C42&amp;$E42,data!$I$2:$AN$16,26,0)*$D42,"")</f>
        <v/>
      </c>
      <c r="CF42" s="265" t="str">
        <f>IFERROR(VLOOKUP(CF$8&amp;$C42&amp;$E42,data!$I$2:$AN$16,27,0)*$D42,"")</f>
        <v/>
      </c>
      <c r="CG42" s="265" t="str">
        <f>IFERROR(VLOOKUP(CG$8&amp;$C42&amp;$E42,data!$I$2:$AN$16,28,0)*$D42,"")</f>
        <v/>
      </c>
      <c r="CH42" s="265" t="str">
        <f>IFERROR(VLOOKUP(CH$8&amp;$C42&amp;$E42,data!$I$2:$AN$16,29,0)*$D42,"")</f>
        <v/>
      </c>
      <c r="CI42" s="265" t="str">
        <f>IFERROR(VLOOKUP(CI$8&amp;$C42&amp;$E42,data!$I$2:$AN$16,30,0)*$D42,"")</f>
        <v/>
      </c>
      <c r="CJ42" s="265" t="str">
        <f>IFERROR(VLOOKUP(CJ$8&amp;$C42&amp;$E42,data!$I$2:$AN$16,31,0)*$D42,"")</f>
        <v/>
      </c>
      <c r="CK42" s="265" t="str">
        <f>IFERROR(VLOOKUP(CK$8&amp;$C42&amp;$E42,data!$I$2:$AN$16,32,0)*$D42,"")</f>
        <v/>
      </c>
      <c r="CL42" s="265" t="str">
        <f>IFERROR(VLOOKUP(CL$8&amp;$C42&amp;$E42,data!$I$18:$Y$27,2,0)*$D42,"OFF")</f>
        <v>OFF</v>
      </c>
      <c r="CM42" s="265" t="str">
        <f>IFERROR(VLOOKUP(CM$8&amp;$C42&amp;$E42,data!$I$18:$Y$27,3,0)*$D42,"OFF")</f>
        <v>OFF</v>
      </c>
      <c r="CN42" s="265" t="str">
        <f>IFERROR(VLOOKUP(CN$8&amp;$C42&amp;$E42,data!$I$18:$Y$27,4,0)*$D42,"OFF")</f>
        <v>OFF</v>
      </c>
      <c r="CO42" s="265" t="str">
        <f>IFERROR(VLOOKUP(CO$8&amp;$C42&amp;$E42,data!$I$18:$Y$27,5,0)*$D42,"OFF")</f>
        <v>OFF</v>
      </c>
      <c r="CP42" s="265" t="str">
        <f>IFERROR(VLOOKUP(CP$8&amp;$C42&amp;$E42,data!$I$18:$Y$27,6,0)*$D42,"OFF")</f>
        <v>OFF</v>
      </c>
      <c r="CQ42" s="265" t="str">
        <f>IFERROR(VLOOKUP(CQ$8&amp;$C42&amp;$E42,data!$I$18:$Y$27,7,0)*$D42,"OFF")</f>
        <v>OFF</v>
      </c>
      <c r="CR42" s="265" t="str">
        <f>IFERROR(VLOOKUP(CR$8&amp;$C42&amp;$E42,data!$I$18:$Y$27,8,0)*$D42,"OFF")</f>
        <v>OFF</v>
      </c>
      <c r="CS42" s="265" t="str">
        <f>IFERROR(VLOOKUP(CS$8&amp;$C42&amp;$E42,data!$I$18:$Y$27,9,0)*$D42,"OFF")</f>
        <v>OFF</v>
      </c>
      <c r="CT42" s="265" t="str">
        <f>IFERROR(VLOOKUP(CT$8&amp;$C42&amp;$E42,data!$I$18:$Y$27,10,0)*$D42,"OFF")</f>
        <v>OFF</v>
      </c>
      <c r="CU42" s="265" t="str">
        <f>IFERROR(VLOOKUP(CU$8&amp;$C42&amp;$E42,data!$I$18:$Y$27,11,0)*$D42,"OFF")</f>
        <v>OFF</v>
      </c>
      <c r="CV42" s="265" t="str">
        <f>IFERROR(VLOOKUP(CV$8&amp;$C42&amp;$E42,data!$I$18:$Y$27,12,0)*$D42,"OFF")</f>
        <v>OFF</v>
      </c>
      <c r="CW42" s="265" t="str">
        <f>IFERROR(VLOOKUP(CW$8&amp;$C42&amp;$E42,data!$I$18:$Y$27,13,0)*$D42,"OFF")</f>
        <v>OFF</v>
      </c>
      <c r="CX42" s="265" t="str">
        <f>IFERROR(VLOOKUP(CX$8&amp;$C42&amp;$E42,data!$I$18:$Y$27,14,0)*$D42,"OFF")</f>
        <v>OFF</v>
      </c>
      <c r="CY42" s="265" t="str">
        <f>IFERROR(VLOOKUP(CY$8&amp;$C42&amp;$E42,data!$I$18:$Y$27,15,0)*$D42,"OFF")</f>
        <v>OFF</v>
      </c>
      <c r="CZ42" s="265" t="str">
        <f>IFERROR(VLOOKUP(CZ$8&amp;$C42&amp;$E42,data!$I$18:$Y$27,16,0)*$D42,"OFF")</f>
        <v>OFF</v>
      </c>
      <c r="DA42" s="265" t="str">
        <f>IFERROR(VLOOKUP(DA$8&amp;$C42&amp;$E42,data!$I$18:$Y$27,17,0)*$D42,"OFF")</f>
        <v>OFF</v>
      </c>
      <c r="DB42" s="265" t="str">
        <f>IFERROR(VLOOKUP(DB$8&amp;$C42&amp;$E42,data!$I$29:$Y$43,2,0)*$D42,"OFF")</f>
        <v>OFF</v>
      </c>
      <c r="DC42" s="265" t="str">
        <f>IFERROR(VLOOKUP(DC$8&amp;$C42&amp;$E42,data!$I$29:$Y$43,3,0)*$D42,"OFF")</f>
        <v>OFF</v>
      </c>
      <c r="DD42" s="265" t="str">
        <f>IFERROR(VLOOKUP(DD$8&amp;$C42&amp;$E42,data!$I$29:$Y$43,4,0)*$D42,"OFF")</f>
        <v>OFF</v>
      </c>
      <c r="DE42" s="265" t="str">
        <f>IFERROR(VLOOKUP(DE$8&amp;$C42&amp;$E42,data!$I$29:$Y$43,5,0)*$D42,"OFF")</f>
        <v>OFF</v>
      </c>
      <c r="DF42" s="265" t="str">
        <f>IFERROR(VLOOKUP(DF$8&amp;$C42&amp;$E42,data!$I$29:$Y$43,6,0)*$D42,"OFF")</f>
        <v>OFF</v>
      </c>
      <c r="DG42" s="265" t="str">
        <f>IFERROR(VLOOKUP(DG$8&amp;$C42&amp;$E42,data!$I$29:$Y$43,7,0)*$D42,"OFF")</f>
        <v>OFF</v>
      </c>
      <c r="DH42" s="265" t="str">
        <f>IFERROR(VLOOKUP(DH$8&amp;$C42&amp;$E42,data!$I$29:$Y$43,8,0)*$D42,"OFF")</f>
        <v>OFF</v>
      </c>
      <c r="DI42" s="265" t="str">
        <f>IFERROR(VLOOKUP(DI$8&amp;$C42&amp;$E42,data!$I$29:$Y$43,9,0)*$D42,"OFF")</f>
        <v>OFF</v>
      </c>
      <c r="DJ42" s="265" t="str">
        <f>IFERROR(VLOOKUP(DJ$8&amp;$C42&amp;$E42,data!$I$29:$Y$43,10,0)*$D42,"OFF")</f>
        <v>OFF</v>
      </c>
      <c r="DK42" s="265" t="str">
        <f>IFERROR(VLOOKUP(DK$8&amp;$C42&amp;$E42,data!$I$29:$Y$43,11,0)*$D42,"OFF")</f>
        <v>OFF</v>
      </c>
      <c r="DL42" s="265" t="str">
        <f>IFERROR(VLOOKUP(DL$8&amp;$C42&amp;$E42,data!$I$29:$Y$43,12,0)*$D42,"OFF")</f>
        <v>OFF</v>
      </c>
      <c r="DM42" s="265" t="str">
        <f>IFERROR(VLOOKUP(DM$8&amp;$C42&amp;$E42,data!$I$29:$Y$43,13,0)*$D42,"OFF")</f>
        <v>OFF</v>
      </c>
      <c r="DN42" s="265" t="str">
        <f>IFERROR(VLOOKUP(DN$8&amp;$C42&amp;$E42,data!$I$29:$Y$43,14,0)*$D42,"OFF")</f>
        <v>OFF</v>
      </c>
      <c r="DO42" s="265" t="str">
        <f>IFERROR(VLOOKUP(DO$8&amp;$C42&amp;$E42,data!$I$29:$Y$43,15,0)*$D42,"OFF")</f>
        <v>OFF</v>
      </c>
      <c r="DP42" s="265" t="str">
        <f>IFERROR(VLOOKUP(DP$8&amp;$C42&amp;$E42,data!$I$29:$Y$43,16,0)*$D42,"OFF")</f>
        <v>OFF</v>
      </c>
      <c r="DQ42" s="265" t="str">
        <f>IFERROR(VLOOKUP(DQ$8&amp;$C42&amp;$E42,data!$I$29:$Y$43,17,0)*$D42,"OFF")</f>
        <v>OFF</v>
      </c>
      <c r="DR42" s="265" t="str">
        <f>IFERROR(VLOOKUP(DR$8&amp;$C42&amp;$E42,data!$I$45:$Q$49,2,0)*$D42,"OFF")</f>
        <v>OFF</v>
      </c>
      <c r="DS42" s="265" t="str">
        <f>IFERROR(VLOOKUP(DS$8&amp;$C42&amp;$E42,data!$I$45:$Q$49,3,0)*$D42,"OFF")</f>
        <v>OFF</v>
      </c>
      <c r="DT42" s="265" t="str">
        <f>IFERROR(VLOOKUP(DT$8&amp;$C42&amp;$E42,data!$I$45:$Q$49,4,0)*$D42,"OFF")</f>
        <v>OFF</v>
      </c>
      <c r="DU42" s="265" t="str">
        <f>IFERROR(VLOOKUP(DU$8&amp;$C42&amp;$E42,data!$I$45:$Q$49,5,0)*$D42,"OFF")</f>
        <v>OFF</v>
      </c>
      <c r="DV42" s="265" t="str">
        <f>IFERROR(VLOOKUP(DV$8&amp;$C42&amp;$E42,data!$I$45:$Q$49,6,0)*$D42,"OFF")</f>
        <v>OFF</v>
      </c>
      <c r="DW42" s="265" t="str">
        <f>IFERROR(VLOOKUP(DW$8&amp;$C42&amp;$E42,data!$I$45:$Q$49,7,0)*$D42,"OFF")</f>
        <v>OFF</v>
      </c>
      <c r="DX42" s="265" t="str">
        <f>IFERROR(VLOOKUP(DX$8&amp;$C42&amp;$E42,data!$I$45:$Q$49,8,0)*$D42,"OFF")</f>
        <v>OFF</v>
      </c>
      <c r="DY42" s="265" t="str">
        <f>IFERROR(VLOOKUP(DY$8&amp;$C42&amp;$E42,data!$I$45:$Q$49,9,0)*$D42,"OFF")</f>
        <v>OFF</v>
      </c>
    </row>
    <row r="43" spans="1:129" s="316" customFormat="1" ht="6" customHeight="1" x14ac:dyDescent="0.35">
      <c r="A43" s="307"/>
      <c r="B43" s="308"/>
      <c r="C43" s="307"/>
      <c r="D43" s="309"/>
      <c r="E43" s="310"/>
      <c r="F43" s="311"/>
      <c r="G43" s="312"/>
      <c r="H43" s="313"/>
      <c r="I43" s="314"/>
      <c r="J43" s="314"/>
      <c r="K43" s="314"/>
      <c r="L43" s="314"/>
      <c r="M43" s="315"/>
      <c r="N43" s="311"/>
      <c r="O43" s="312"/>
      <c r="P43" s="313"/>
      <c r="Q43" s="314"/>
      <c r="R43" s="314"/>
      <c r="S43" s="315"/>
      <c r="T43" s="311"/>
      <c r="U43" s="312"/>
      <c r="V43" s="313"/>
      <c r="W43" s="314"/>
      <c r="X43" s="314"/>
      <c r="Y43" s="315"/>
      <c r="Z43" s="311"/>
      <c r="AA43" s="312"/>
      <c r="AB43" s="313"/>
      <c r="AC43" s="314"/>
      <c r="AD43" s="315"/>
      <c r="AG43" s="317"/>
      <c r="BA43" s="318"/>
      <c r="BB43" s="318"/>
      <c r="BC43" s="318"/>
      <c r="BD43" s="318"/>
      <c r="BE43" s="318"/>
      <c r="BF43" s="318"/>
      <c r="BG43" s="318"/>
      <c r="BH43" s="318"/>
      <c r="BI43" s="318"/>
      <c r="BJ43" s="318"/>
      <c r="BK43" s="318"/>
      <c r="BL43" s="318"/>
      <c r="BM43" s="318"/>
      <c r="BN43" s="318"/>
      <c r="BO43" s="318"/>
      <c r="BP43" s="318"/>
      <c r="BQ43" s="318"/>
      <c r="BR43" s="318"/>
      <c r="BS43" s="318"/>
      <c r="BT43" s="318"/>
      <c r="BU43" s="318"/>
      <c r="BV43" s="318"/>
      <c r="BW43" s="318"/>
      <c r="BX43" s="318"/>
      <c r="BY43" s="318"/>
      <c r="BZ43" s="318"/>
      <c r="CA43" s="318"/>
      <c r="CB43" s="318"/>
      <c r="CC43" s="318"/>
      <c r="CD43" s="318"/>
      <c r="CE43" s="318"/>
      <c r="CF43" s="318"/>
      <c r="CG43" s="318"/>
      <c r="CH43" s="318"/>
      <c r="CI43" s="318"/>
      <c r="CJ43" s="318"/>
      <c r="CK43" s="318"/>
      <c r="CL43" s="318"/>
      <c r="CM43" s="318"/>
      <c r="CN43" s="318"/>
      <c r="CO43" s="318"/>
      <c r="CP43" s="318"/>
      <c r="CQ43" s="318"/>
      <c r="CR43" s="318"/>
      <c r="CS43" s="318"/>
      <c r="CT43" s="318"/>
      <c r="CU43" s="318"/>
      <c r="CV43" s="318"/>
      <c r="CW43" s="318"/>
      <c r="CX43" s="318"/>
      <c r="CY43" s="318"/>
      <c r="CZ43" s="318"/>
      <c r="DA43" s="318"/>
      <c r="DB43" s="318"/>
      <c r="DC43" s="318"/>
      <c r="DD43" s="318"/>
      <c r="DE43" s="318"/>
      <c r="DF43" s="318"/>
      <c r="DG43" s="318"/>
      <c r="DH43" s="318"/>
      <c r="DI43" s="318"/>
      <c r="DJ43" s="318"/>
      <c r="DK43" s="318"/>
      <c r="DL43" s="318"/>
      <c r="DM43" s="318"/>
      <c r="DN43" s="318"/>
      <c r="DO43" s="318"/>
      <c r="DP43" s="318"/>
      <c r="DQ43" s="318"/>
      <c r="DR43" s="318"/>
      <c r="DS43" s="318"/>
      <c r="DT43" s="318"/>
      <c r="DU43" s="318"/>
      <c r="DV43" s="318"/>
      <c r="DW43" s="318"/>
      <c r="DX43" s="318"/>
      <c r="DY43" s="318"/>
    </row>
    <row r="44" spans="1:129" s="242" customFormat="1" ht="30" customHeight="1" x14ac:dyDescent="0.35">
      <c r="A44" s="272">
        <v>18</v>
      </c>
      <c r="B44" s="297"/>
      <c r="C44" s="298"/>
      <c r="D44" s="299"/>
      <c r="E44" s="300"/>
      <c r="F44" s="301"/>
      <c r="G44" s="275">
        <f t="shared" si="0"/>
        <v>0</v>
      </c>
      <c r="H44" s="248" t="str">
        <f>IFERROR(VLOOKUP($C44&amp;$E44&amp;$G44,'DIP Settings'!$C:$O,8,0)," ")</f>
        <v xml:space="preserve"> </v>
      </c>
      <c r="I44" s="249" t="str">
        <f>IFERROR(VLOOKUP($C44&amp;$E44&amp;$G44,'DIP Settings'!$C:$O,9,0)," ")</f>
        <v xml:space="preserve"> </v>
      </c>
      <c r="J44" s="249" t="str">
        <f>IFERROR(VLOOKUP($C44&amp;$E44&amp;$G44,'DIP Settings'!$C:$O,10,0)," ")</f>
        <v xml:space="preserve"> </v>
      </c>
      <c r="K44" s="249" t="str">
        <f>IFERROR(VLOOKUP($C44&amp;$E44&amp;$G44,'DIP Settings'!$C:$O,11,0)," ")</f>
        <v xml:space="preserve"> </v>
      </c>
      <c r="L44" s="249" t="str">
        <f>IFERROR(VLOOKUP($C44&amp;$E44&amp;$G44,'DIP Settings'!$C:$O,12,0)," ")</f>
        <v xml:space="preserve"> </v>
      </c>
      <c r="M44" s="250" t="str">
        <f>IFERROR(VLOOKUP($C44&amp;$E44&amp;$G44,'DIP Settings'!$C:$O,13,0)," ")</f>
        <v xml:space="preserve"> </v>
      </c>
      <c r="N44" s="301"/>
      <c r="O44" s="275" t="str">
        <f t="shared" si="1"/>
        <v>OFF</v>
      </c>
      <c r="P44" s="248" t="str">
        <f>IFERROR(VLOOKUP($C44&amp;$E44&amp;$O44,'DIP Settings'!$R:$AA,7,0)," ")</f>
        <v xml:space="preserve"> </v>
      </c>
      <c r="Q44" s="249" t="str">
        <f>IFERROR(VLOOKUP($C44&amp;$E44&amp;$O44,'DIP Settings'!$R:$AA,8,0)," ")</f>
        <v xml:space="preserve"> </v>
      </c>
      <c r="R44" s="249" t="str">
        <f>IFERROR(VLOOKUP($C44&amp;$E44&amp;$O44,'DIP Settings'!$R:$AA,9,0)," ")</f>
        <v xml:space="preserve"> </v>
      </c>
      <c r="S44" s="250" t="str">
        <f>IFERROR(VLOOKUP($C44&amp;$E44&amp;$O44,'DIP Settings'!$R:$AA,10,0)," ")</f>
        <v xml:space="preserve"> </v>
      </c>
      <c r="T44" s="301"/>
      <c r="U44" s="275" t="str">
        <f t="shared" si="2"/>
        <v>OFF</v>
      </c>
      <c r="V44" s="248" t="str">
        <f>IFERROR(VLOOKUP($C44&amp;$E44&amp;$U44,'DIP Settings'!$AD:$AM,7,0)," ")</f>
        <v xml:space="preserve"> </v>
      </c>
      <c r="W44" s="249" t="str">
        <f>IFERROR(VLOOKUP($C44&amp;$E44&amp;$U44,'DIP Settings'!$AD:$AM,8,0)," ")</f>
        <v xml:space="preserve"> </v>
      </c>
      <c r="X44" s="249" t="str">
        <f>IFERROR(VLOOKUP($C44&amp;$E44&amp;$U44,'DIP Settings'!$AD:$AM,9,0)," ")</f>
        <v xml:space="preserve"> </v>
      </c>
      <c r="Y44" s="250" t="str">
        <f>IFERROR(VLOOKUP($C44&amp;$E44&amp;$U44,'DIP Settings'!$AD:$AM,10,0)," ")</f>
        <v xml:space="preserve"> </v>
      </c>
      <c r="Z44" s="301"/>
      <c r="AA44" s="275" t="str">
        <f t="shared" si="3"/>
        <v>OFF</v>
      </c>
      <c r="AB44" s="248" t="str">
        <f>IFERROR(VLOOKUP($C44&amp;$E44&amp;$AA44,'DIP Settings'!$AP:$AW,6,0)," ")</f>
        <v xml:space="preserve"> </v>
      </c>
      <c r="AC44" s="249" t="str">
        <f>IFERROR(VLOOKUP($C44&amp;$E44&amp;$AA44,'DIP Settings'!$AP:$AW,7,0)," ")</f>
        <v xml:space="preserve"> </v>
      </c>
      <c r="AD44" s="250" t="str">
        <f>IFERROR(VLOOKUP($C44&amp;$E44&amp;$AA44,'DIP Settings'!$AP:$AW,8,0)," ")</f>
        <v xml:space="preserve"> </v>
      </c>
      <c r="AG44" s="267"/>
      <c r="AZ44" s="242" t="str">
        <f>IFERROR(VLOOKUP(C44&amp;D44,data!AR:AS,2,0),"X")</f>
        <v>X</v>
      </c>
      <c r="BA44" s="265" t="str">
        <f>IFERROR(VLOOKUP($C44,data!$A:$G,2,0),"")</f>
        <v/>
      </c>
      <c r="BB44" s="265" t="str">
        <f>IFERROR(VLOOKUP($C44,data!$A:$G,3,0),"")</f>
        <v/>
      </c>
      <c r="BC44" s="265" t="str">
        <f>IFERROR(VLOOKUP($C44,data!$A:$G,4,0),"")</f>
        <v/>
      </c>
      <c r="BD44" s="265" t="str">
        <f>IFERROR(VLOOKUP($C44,data!$A:$G,5,0),"")</f>
        <v/>
      </c>
      <c r="BE44" s="265" t="str">
        <f>IFERROR(VLOOKUP($C44,data!$A:$G,6,0),"")</f>
        <v/>
      </c>
      <c r="BF44" s="265" t="str">
        <f>IFERROR(VLOOKUP($C44,data!$A:$G,7,0),"")</f>
        <v/>
      </c>
      <c r="BG44" s="265" t="str">
        <f>IFERROR(VLOOKUP(BG$8&amp;$C44&amp;$E44,data!$I$2:$AN$16,2,0)*$D44,"")</f>
        <v/>
      </c>
      <c r="BH44" s="265" t="str">
        <f>IFERROR(VLOOKUP(BH$8&amp;$C44&amp;$E44,data!$I$2:$AN$16,3,0)*$D44,"")</f>
        <v/>
      </c>
      <c r="BI44" s="265" t="str">
        <f>IFERROR(VLOOKUP(BI$8&amp;$C44&amp;$E44,data!$I$2:$AN$16,4,0)*$D44,"")</f>
        <v/>
      </c>
      <c r="BJ44" s="265" t="str">
        <f>IFERROR(VLOOKUP(BJ$8&amp;$C44&amp;$E44,data!$I$2:$AN$16,5,0)*$D44,"")</f>
        <v/>
      </c>
      <c r="BK44" s="265" t="str">
        <f>IFERROR(VLOOKUP(BK$8&amp;$C44&amp;$E44,data!$I$2:$AN$16,6,0)*$D44,"")</f>
        <v/>
      </c>
      <c r="BL44" s="265" t="str">
        <f>IFERROR(VLOOKUP(BL$8&amp;$C44&amp;$E44,data!$I$2:$AN$16,7,0)*$D44,"")</f>
        <v/>
      </c>
      <c r="BM44" s="265" t="str">
        <f>IFERROR(VLOOKUP(BM$8&amp;$C44&amp;$E44,data!$I$2:$AN$16,8,0)*$D44,"")</f>
        <v/>
      </c>
      <c r="BN44" s="265" t="str">
        <f>IFERROR(VLOOKUP(BN$8&amp;$C44&amp;$E44,data!$I$2:$AN$16,9,0)*$D44,"")</f>
        <v/>
      </c>
      <c r="BO44" s="265" t="str">
        <f>IFERROR(VLOOKUP(BO$8&amp;$C44&amp;$E44,data!$I$2:$AN$16,10,0)*$D44,"")</f>
        <v/>
      </c>
      <c r="BP44" s="265" t="str">
        <f>IFERROR(VLOOKUP(BP$8&amp;$C44&amp;$E44,data!$I$2:$AN$16,11,0)*$D44,"")</f>
        <v/>
      </c>
      <c r="BQ44" s="265" t="str">
        <f>IFERROR(VLOOKUP(BQ$8&amp;$C44&amp;$E44,data!$I$2:$AN$16,12,0)*$D44,"")</f>
        <v/>
      </c>
      <c r="BR44" s="265" t="str">
        <f>IFERROR(VLOOKUP(BR$8&amp;$C44&amp;$E44,data!$I$2:$AN$16,13,0)*$D44,"")</f>
        <v/>
      </c>
      <c r="BS44" s="265" t="str">
        <f>IFERROR(VLOOKUP(BS$8&amp;$C44&amp;$E44,data!$I$2:$AN$16,14,0)*$D44,"")</f>
        <v/>
      </c>
      <c r="BT44" s="265" t="str">
        <f>IFERROR(VLOOKUP(BT$8&amp;$C44&amp;$E44,data!$I$2:$AN$16,15,0)*$D44,"")</f>
        <v/>
      </c>
      <c r="BU44" s="265" t="str">
        <f>IFERROR(VLOOKUP(BU$8&amp;$C44&amp;$E44,data!$I$2:$AN$16,16,0)*$D44,"")</f>
        <v/>
      </c>
      <c r="BV44" s="265" t="str">
        <f>IFERROR(VLOOKUP(BV$8&amp;$C44&amp;$E44,data!$I$2:$AN$16,17,0)*$D44,"")</f>
        <v/>
      </c>
      <c r="BW44" s="265" t="str">
        <f>IFERROR(VLOOKUP(BW$8&amp;$C44&amp;$E44,data!$I$2:$AN$16,18,0)*$D44,"")</f>
        <v/>
      </c>
      <c r="BX44" s="265" t="str">
        <f>IFERROR(VLOOKUP(BX$8&amp;$C44&amp;$E44,data!$I$2:$AN$16,19,0)*$D44,"")</f>
        <v/>
      </c>
      <c r="BY44" s="265" t="str">
        <f>IFERROR(VLOOKUP(BY$8&amp;$C44&amp;$E44,data!$I$2:$AN$16,20,0)*$D44,"")</f>
        <v/>
      </c>
      <c r="BZ44" s="265" t="str">
        <f>IFERROR(VLOOKUP(BZ$8&amp;$C44&amp;$E44,data!$I$2:$AN$16,21,0)*$D44,"")</f>
        <v/>
      </c>
      <c r="CA44" s="265" t="str">
        <f>IFERROR(VLOOKUP(CA$8&amp;$C44&amp;$E44,data!$I$2:$AN$16,22,0)*$D44,"")</f>
        <v/>
      </c>
      <c r="CB44" s="265" t="str">
        <f>IFERROR(VLOOKUP(CB$8&amp;$C44&amp;$E44,data!$I$2:$AN$16,23,0)*$D44,"")</f>
        <v/>
      </c>
      <c r="CC44" s="265" t="str">
        <f>IFERROR(VLOOKUP(CC$8&amp;$C44&amp;$E44,data!$I$2:$AN$16,24,0)*$D44,"")</f>
        <v/>
      </c>
      <c r="CD44" s="265" t="str">
        <f>IFERROR(VLOOKUP(CD$8&amp;$C44&amp;$E44,data!$I$2:$AN$16,25,0)*$D44,"")</f>
        <v/>
      </c>
      <c r="CE44" s="265" t="str">
        <f>IFERROR(VLOOKUP(CE$8&amp;$C44&amp;$E44,data!$I$2:$AN$16,26,0)*$D44,"")</f>
        <v/>
      </c>
      <c r="CF44" s="265" t="str">
        <f>IFERROR(VLOOKUP(CF$8&amp;$C44&amp;$E44,data!$I$2:$AN$16,27,0)*$D44,"")</f>
        <v/>
      </c>
      <c r="CG44" s="265" t="str">
        <f>IFERROR(VLOOKUP(CG$8&amp;$C44&amp;$E44,data!$I$2:$AN$16,28,0)*$D44,"")</f>
        <v/>
      </c>
      <c r="CH44" s="265" t="str">
        <f>IFERROR(VLOOKUP(CH$8&amp;$C44&amp;$E44,data!$I$2:$AN$16,29,0)*$D44,"")</f>
        <v/>
      </c>
      <c r="CI44" s="265" t="str">
        <f>IFERROR(VLOOKUP(CI$8&amp;$C44&amp;$E44,data!$I$2:$AN$16,30,0)*$D44,"")</f>
        <v/>
      </c>
      <c r="CJ44" s="265" t="str">
        <f>IFERROR(VLOOKUP(CJ$8&amp;$C44&amp;$E44,data!$I$2:$AN$16,31,0)*$D44,"")</f>
        <v/>
      </c>
      <c r="CK44" s="265" t="str">
        <f>IFERROR(VLOOKUP(CK$8&amp;$C44&amp;$E44,data!$I$2:$AN$16,32,0)*$D44,"")</f>
        <v/>
      </c>
      <c r="CL44" s="265" t="str">
        <f>IFERROR(VLOOKUP(CL$8&amp;$C44&amp;$E44,data!$I$18:$Y$27,2,0)*$D44,"OFF")</f>
        <v>OFF</v>
      </c>
      <c r="CM44" s="265" t="str">
        <f>IFERROR(VLOOKUP(CM$8&amp;$C44&amp;$E44,data!$I$18:$Y$27,3,0)*$D44,"OFF")</f>
        <v>OFF</v>
      </c>
      <c r="CN44" s="265" t="str">
        <f>IFERROR(VLOOKUP(CN$8&amp;$C44&amp;$E44,data!$I$18:$Y$27,4,0)*$D44,"OFF")</f>
        <v>OFF</v>
      </c>
      <c r="CO44" s="265" t="str">
        <f>IFERROR(VLOOKUP(CO$8&amp;$C44&amp;$E44,data!$I$18:$Y$27,5,0)*$D44,"OFF")</f>
        <v>OFF</v>
      </c>
      <c r="CP44" s="265" t="str">
        <f>IFERROR(VLOOKUP(CP$8&amp;$C44&amp;$E44,data!$I$18:$Y$27,6,0)*$D44,"OFF")</f>
        <v>OFF</v>
      </c>
      <c r="CQ44" s="265" t="str">
        <f>IFERROR(VLOOKUP(CQ$8&amp;$C44&amp;$E44,data!$I$18:$Y$27,7,0)*$D44,"OFF")</f>
        <v>OFF</v>
      </c>
      <c r="CR44" s="265" t="str">
        <f>IFERROR(VLOOKUP(CR$8&amp;$C44&amp;$E44,data!$I$18:$Y$27,8,0)*$D44,"OFF")</f>
        <v>OFF</v>
      </c>
      <c r="CS44" s="265" t="str">
        <f>IFERROR(VLOOKUP(CS$8&amp;$C44&amp;$E44,data!$I$18:$Y$27,9,0)*$D44,"OFF")</f>
        <v>OFF</v>
      </c>
      <c r="CT44" s="265" t="str">
        <f>IFERROR(VLOOKUP(CT$8&amp;$C44&amp;$E44,data!$I$18:$Y$27,10,0)*$D44,"OFF")</f>
        <v>OFF</v>
      </c>
      <c r="CU44" s="265" t="str">
        <f>IFERROR(VLOOKUP(CU$8&amp;$C44&amp;$E44,data!$I$18:$Y$27,11,0)*$D44,"OFF")</f>
        <v>OFF</v>
      </c>
      <c r="CV44" s="265" t="str">
        <f>IFERROR(VLOOKUP(CV$8&amp;$C44&amp;$E44,data!$I$18:$Y$27,12,0)*$D44,"OFF")</f>
        <v>OFF</v>
      </c>
      <c r="CW44" s="265" t="str">
        <f>IFERROR(VLOOKUP(CW$8&amp;$C44&amp;$E44,data!$I$18:$Y$27,13,0)*$D44,"OFF")</f>
        <v>OFF</v>
      </c>
      <c r="CX44" s="265" t="str">
        <f>IFERROR(VLOOKUP(CX$8&amp;$C44&amp;$E44,data!$I$18:$Y$27,14,0)*$D44,"OFF")</f>
        <v>OFF</v>
      </c>
      <c r="CY44" s="265" t="str">
        <f>IFERROR(VLOOKUP(CY$8&amp;$C44&amp;$E44,data!$I$18:$Y$27,15,0)*$D44,"OFF")</f>
        <v>OFF</v>
      </c>
      <c r="CZ44" s="265" t="str">
        <f>IFERROR(VLOOKUP(CZ$8&amp;$C44&amp;$E44,data!$I$18:$Y$27,16,0)*$D44,"OFF")</f>
        <v>OFF</v>
      </c>
      <c r="DA44" s="265" t="str">
        <f>IFERROR(VLOOKUP(DA$8&amp;$C44&amp;$E44,data!$I$18:$Y$27,17,0)*$D44,"OFF")</f>
        <v>OFF</v>
      </c>
      <c r="DB44" s="265" t="str">
        <f>IFERROR(VLOOKUP(DB$8&amp;$C44&amp;$E44,data!$I$29:$Y$43,2,0)*$D44,"OFF")</f>
        <v>OFF</v>
      </c>
      <c r="DC44" s="265" t="str">
        <f>IFERROR(VLOOKUP(DC$8&amp;$C44&amp;$E44,data!$I$29:$Y$43,3,0)*$D44,"OFF")</f>
        <v>OFF</v>
      </c>
      <c r="DD44" s="265" t="str">
        <f>IFERROR(VLOOKUP(DD$8&amp;$C44&amp;$E44,data!$I$29:$Y$43,4,0)*$D44,"OFF")</f>
        <v>OFF</v>
      </c>
      <c r="DE44" s="265" t="str">
        <f>IFERROR(VLOOKUP(DE$8&amp;$C44&amp;$E44,data!$I$29:$Y$43,5,0)*$D44,"OFF")</f>
        <v>OFF</v>
      </c>
      <c r="DF44" s="265" t="str">
        <f>IFERROR(VLOOKUP(DF$8&amp;$C44&amp;$E44,data!$I$29:$Y$43,6,0)*$D44,"OFF")</f>
        <v>OFF</v>
      </c>
      <c r="DG44" s="265" t="str">
        <f>IFERROR(VLOOKUP(DG$8&amp;$C44&amp;$E44,data!$I$29:$Y$43,7,0)*$D44,"OFF")</f>
        <v>OFF</v>
      </c>
      <c r="DH44" s="265" t="str">
        <f>IFERROR(VLOOKUP(DH$8&amp;$C44&amp;$E44,data!$I$29:$Y$43,8,0)*$D44,"OFF")</f>
        <v>OFF</v>
      </c>
      <c r="DI44" s="265" t="str">
        <f>IFERROR(VLOOKUP(DI$8&amp;$C44&amp;$E44,data!$I$29:$Y$43,9,0)*$D44,"OFF")</f>
        <v>OFF</v>
      </c>
      <c r="DJ44" s="265" t="str">
        <f>IFERROR(VLOOKUP(DJ$8&amp;$C44&amp;$E44,data!$I$29:$Y$43,10,0)*$D44,"OFF")</f>
        <v>OFF</v>
      </c>
      <c r="DK44" s="265" t="str">
        <f>IFERROR(VLOOKUP(DK$8&amp;$C44&amp;$E44,data!$I$29:$Y$43,11,0)*$D44,"OFF")</f>
        <v>OFF</v>
      </c>
      <c r="DL44" s="265" t="str">
        <f>IFERROR(VLOOKUP(DL$8&amp;$C44&amp;$E44,data!$I$29:$Y$43,12,0)*$D44,"OFF")</f>
        <v>OFF</v>
      </c>
      <c r="DM44" s="265" t="str">
        <f>IFERROR(VLOOKUP(DM$8&amp;$C44&amp;$E44,data!$I$29:$Y$43,13,0)*$D44,"OFF")</f>
        <v>OFF</v>
      </c>
      <c r="DN44" s="265" t="str">
        <f>IFERROR(VLOOKUP(DN$8&amp;$C44&amp;$E44,data!$I$29:$Y$43,14,0)*$D44,"OFF")</f>
        <v>OFF</v>
      </c>
      <c r="DO44" s="265" t="str">
        <f>IFERROR(VLOOKUP(DO$8&amp;$C44&amp;$E44,data!$I$29:$Y$43,15,0)*$D44,"OFF")</f>
        <v>OFF</v>
      </c>
      <c r="DP44" s="265" t="str">
        <f>IFERROR(VLOOKUP(DP$8&amp;$C44&amp;$E44,data!$I$29:$Y$43,16,0)*$D44,"OFF")</f>
        <v>OFF</v>
      </c>
      <c r="DQ44" s="265" t="str">
        <f>IFERROR(VLOOKUP(DQ$8&amp;$C44&amp;$E44,data!$I$29:$Y$43,17,0)*$D44,"OFF")</f>
        <v>OFF</v>
      </c>
      <c r="DR44" s="265" t="str">
        <f>IFERROR(VLOOKUP(DR$8&amp;$C44&amp;$E44,data!$I$45:$Q$49,2,0)*$D44,"OFF")</f>
        <v>OFF</v>
      </c>
      <c r="DS44" s="265" t="str">
        <f>IFERROR(VLOOKUP(DS$8&amp;$C44&amp;$E44,data!$I$45:$Q$49,3,0)*$D44,"OFF")</f>
        <v>OFF</v>
      </c>
      <c r="DT44" s="265" t="str">
        <f>IFERROR(VLOOKUP(DT$8&amp;$C44&amp;$E44,data!$I$45:$Q$49,4,0)*$D44,"OFF")</f>
        <v>OFF</v>
      </c>
      <c r="DU44" s="265" t="str">
        <f>IFERROR(VLOOKUP(DU$8&amp;$C44&amp;$E44,data!$I$45:$Q$49,5,0)*$D44,"OFF")</f>
        <v>OFF</v>
      </c>
      <c r="DV44" s="265" t="str">
        <f>IFERROR(VLOOKUP(DV$8&amp;$C44&amp;$E44,data!$I$45:$Q$49,6,0)*$D44,"OFF")</f>
        <v>OFF</v>
      </c>
      <c r="DW44" s="265" t="str">
        <f>IFERROR(VLOOKUP(DW$8&amp;$C44&amp;$E44,data!$I$45:$Q$49,7,0)*$D44,"OFF")</f>
        <v>OFF</v>
      </c>
      <c r="DX44" s="265" t="str">
        <f>IFERROR(VLOOKUP(DX$8&amp;$C44&amp;$E44,data!$I$45:$Q$49,8,0)*$D44,"OFF")</f>
        <v>OFF</v>
      </c>
      <c r="DY44" s="265" t="str">
        <f>IFERROR(VLOOKUP(DY$8&amp;$C44&amp;$E44,data!$I$45:$Q$49,9,0)*$D44,"OFF")</f>
        <v>OFF</v>
      </c>
    </row>
    <row r="45" spans="1:129" s="316" customFormat="1" ht="6" customHeight="1" x14ac:dyDescent="0.35">
      <c r="A45" s="307"/>
      <c r="B45" s="308"/>
      <c r="C45" s="307"/>
      <c r="D45" s="309"/>
      <c r="E45" s="310"/>
      <c r="F45" s="311"/>
      <c r="G45" s="312"/>
      <c r="H45" s="313"/>
      <c r="I45" s="314"/>
      <c r="J45" s="314"/>
      <c r="K45" s="314"/>
      <c r="L45" s="314"/>
      <c r="M45" s="315"/>
      <c r="N45" s="311"/>
      <c r="O45" s="312"/>
      <c r="P45" s="313"/>
      <c r="Q45" s="314"/>
      <c r="R45" s="314"/>
      <c r="S45" s="315"/>
      <c r="T45" s="311"/>
      <c r="U45" s="312"/>
      <c r="V45" s="313"/>
      <c r="W45" s="314"/>
      <c r="X45" s="314"/>
      <c r="Y45" s="315"/>
      <c r="Z45" s="311"/>
      <c r="AA45" s="312"/>
      <c r="AB45" s="313"/>
      <c r="AC45" s="314"/>
      <c r="AD45" s="315"/>
      <c r="AF45"/>
      <c r="AG45" s="269"/>
      <c r="BA45" s="318"/>
      <c r="BB45" s="318"/>
      <c r="BC45" s="318"/>
      <c r="BD45" s="318"/>
      <c r="BE45" s="318"/>
      <c r="BF45" s="318"/>
      <c r="BG45" s="318"/>
      <c r="BH45" s="318"/>
      <c r="BI45" s="318"/>
      <c r="BJ45" s="318"/>
      <c r="BK45" s="318"/>
      <c r="BL45" s="318"/>
      <c r="BM45" s="318"/>
      <c r="BN45" s="318"/>
      <c r="BO45" s="318"/>
      <c r="BP45" s="318"/>
      <c r="BQ45" s="318"/>
      <c r="BR45" s="318"/>
      <c r="BS45" s="318"/>
      <c r="BT45" s="318"/>
      <c r="BU45" s="318"/>
      <c r="BV45" s="318"/>
      <c r="BW45" s="318"/>
      <c r="BX45" s="318"/>
      <c r="BY45" s="318"/>
      <c r="BZ45" s="318"/>
      <c r="CA45" s="318"/>
      <c r="CB45" s="318"/>
      <c r="CC45" s="318"/>
      <c r="CD45" s="318"/>
      <c r="CE45" s="318"/>
      <c r="CF45" s="318"/>
      <c r="CG45" s="318"/>
      <c r="CH45" s="318"/>
      <c r="CI45" s="318"/>
      <c r="CJ45" s="318"/>
      <c r="CK45" s="318"/>
      <c r="CL45" s="318"/>
      <c r="CM45" s="318"/>
      <c r="CN45" s="318"/>
      <c r="CO45" s="318"/>
      <c r="CP45" s="318"/>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row>
    <row r="46" spans="1:129" s="242" customFormat="1" ht="30" customHeight="1" x14ac:dyDescent="0.35">
      <c r="A46" s="272">
        <v>19</v>
      </c>
      <c r="B46" s="297"/>
      <c r="C46" s="298"/>
      <c r="D46" s="299"/>
      <c r="E46" s="300"/>
      <c r="F46" s="301"/>
      <c r="G46" s="275">
        <f t="shared" si="0"/>
        <v>0</v>
      </c>
      <c r="H46" s="248" t="str">
        <f>IFERROR(VLOOKUP($C46&amp;$E46&amp;$G46,'DIP Settings'!$C:$O,8,0)," ")</f>
        <v xml:space="preserve"> </v>
      </c>
      <c r="I46" s="249" t="str">
        <f>IFERROR(VLOOKUP($C46&amp;$E46&amp;$G46,'DIP Settings'!$C:$O,9,0)," ")</f>
        <v xml:space="preserve"> </v>
      </c>
      <c r="J46" s="249" t="str">
        <f>IFERROR(VLOOKUP($C46&amp;$E46&amp;$G46,'DIP Settings'!$C:$O,10,0)," ")</f>
        <v xml:space="preserve"> </v>
      </c>
      <c r="K46" s="249" t="str">
        <f>IFERROR(VLOOKUP($C46&amp;$E46&amp;$G46,'DIP Settings'!$C:$O,11,0)," ")</f>
        <v xml:space="preserve"> </v>
      </c>
      <c r="L46" s="249" t="str">
        <f>IFERROR(VLOOKUP($C46&amp;$E46&amp;$G46,'DIP Settings'!$C:$O,12,0)," ")</f>
        <v xml:space="preserve"> </v>
      </c>
      <c r="M46" s="250" t="str">
        <f>IFERROR(VLOOKUP($C46&amp;$E46&amp;$G46,'DIP Settings'!$C:$O,13,0)," ")</f>
        <v xml:space="preserve"> </v>
      </c>
      <c r="N46" s="301"/>
      <c r="O46" s="275" t="str">
        <f t="shared" si="1"/>
        <v>OFF</v>
      </c>
      <c r="P46" s="248" t="str">
        <f>IFERROR(VLOOKUP($C46&amp;$E46&amp;$O46,'DIP Settings'!$R:$AA,7,0)," ")</f>
        <v xml:space="preserve"> </v>
      </c>
      <c r="Q46" s="249" t="str">
        <f>IFERROR(VLOOKUP($C46&amp;$E46&amp;$O46,'DIP Settings'!$R:$AA,8,0)," ")</f>
        <v xml:space="preserve"> </v>
      </c>
      <c r="R46" s="249" t="str">
        <f>IFERROR(VLOOKUP($C46&amp;$E46&amp;$O46,'DIP Settings'!$R:$AA,9,0)," ")</f>
        <v xml:space="preserve"> </v>
      </c>
      <c r="S46" s="250" t="str">
        <f>IFERROR(VLOOKUP($C46&amp;$E46&amp;$O46,'DIP Settings'!$R:$AA,10,0)," ")</f>
        <v xml:space="preserve"> </v>
      </c>
      <c r="T46" s="301"/>
      <c r="U46" s="275" t="str">
        <f t="shared" si="2"/>
        <v>OFF</v>
      </c>
      <c r="V46" s="248" t="str">
        <f>IFERROR(VLOOKUP($C46&amp;$E46&amp;$U46,'DIP Settings'!$AD:$AM,7,0)," ")</f>
        <v xml:space="preserve"> </v>
      </c>
      <c r="W46" s="249" t="str">
        <f>IFERROR(VLOOKUP($C46&amp;$E46&amp;$U46,'DIP Settings'!$AD:$AM,8,0)," ")</f>
        <v xml:space="preserve"> </v>
      </c>
      <c r="X46" s="249" t="str">
        <f>IFERROR(VLOOKUP($C46&amp;$E46&amp;$U46,'DIP Settings'!$AD:$AM,9,0)," ")</f>
        <v xml:space="preserve"> </v>
      </c>
      <c r="Y46" s="250" t="str">
        <f>IFERROR(VLOOKUP($C46&amp;$E46&amp;$U46,'DIP Settings'!$AD:$AM,10,0)," ")</f>
        <v xml:space="preserve"> </v>
      </c>
      <c r="Z46" s="301"/>
      <c r="AA46" s="275" t="str">
        <f t="shared" si="3"/>
        <v>OFF</v>
      </c>
      <c r="AB46" s="248" t="str">
        <f>IFERROR(VLOOKUP($C46&amp;$E46&amp;$AA46,'DIP Settings'!$AP:$AW,6,0)," ")</f>
        <v xml:space="preserve"> </v>
      </c>
      <c r="AC46" s="249" t="str">
        <f>IFERROR(VLOOKUP($C46&amp;$E46&amp;$AA46,'DIP Settings'!$AP:$AW,7,0)," ")</f>
        <v xml:space="preserve"> </v>
      </c>
      <c r="AD46" s="250" t="str">
        <f>IFERROR(VLOOKUP($C46&amp;$E46&amp;$AA46,'DIP Settings'!$AP:$AW,8,0)," ")</f>
        <v xml:space="preserve"> </v>
      </c>
      <c r="AF46"/>
      <c r="AG46" s="269"/>
      <c r="AZ46" s="242" t="str">
        <f>IFERROR(VLOOKUP(C46&amp;D46,data!AR:AS,2,0),"X")</f>
        <v>X</v>
      </c>
      <c r="BA46" s="265" t="str">
        <f>IFERROR(VLOOKUP($C46,data!$A:$G,2,0),"")</f>
        <v/>
      </c>
      <c r="BB46" s="265" t="str">
        <f>IFERROR(VLOOKUP($C46,data!$A:$G,3,0),"")</f>
        <v/>
      </c>
      <c r="BC46" s="265" t="str">
        <f>IFERROR(VLOOKUP($C46,data!$A:$G,4,0),"")</f>
        <v/>
      </c>
      <c r="BD46" s="265" t="str">
        <f>IFERROR(VLOOKUP($C46,data!$A:$G,5,0),"")</f>
        <v/>
      </c>
      <c r="BE46" s="265" t="str">
        <f>IFERROR(VLOOKUP($C46,data!$A:$G,6,0),"")</f>
        <v/>
      </c>
      <c r="BF46" s="265" t="str">
        <f>IFERROR(VLOOKUP($C46,data!$A:$G,7,0),"")</f>
        <v/>
      </c>
      <c r="BG46" s="265" t="str">
        <f>IFERROR(VLOOKUP(BG$8&amp;$C46&amp;$E46,data!$I$2:$AN$16,2,0)*$D46,"")</f>
        <v/>
      </c>
      <c r="BH46" s="265" t="str">
        <f>IFERROR(VLOOKUP(BH$8&amp;$C46&amp;$E46,data!$I$2:$AN$16,3,0)*$D46,"")</f>
        <v/>
      </c>
      <c r="BI46" s="265" t="str">
        <f>IFERROR(VLOOKUP(BI$8&amp;$C46&amp;$E46,data!$I$2:$AN$16,4,0)*$D46,"")</f>
        <v/>
      </c>
      <c r="BJ46" s="265" t="str">
        <f>IFERROR(VLOOKUP(BJ$8&amp;$C46&amp;$E46,data!$I$2:$AN$16,5,0)*$D46,"")</f>
        <v/>
      </c>
      <c r="BK46" s="265" t="str">
        <f>IFERROR(VLOOKUP(BK$8&amp;$C46&amp;$E46,data!$I$2:$AN$16,6,0)*$D46,"")</f>
        <v/>
      </c>
      <c r="BL46" s="265" t="str">
        <f>IFERROR(VLOOKUP(BL$8&amp;$C46&amp;$E46,data!$I$2:$AN$16,7,0)*$D46,"")</f>
        <v/>
      </c>
      <c r="BM46" s="265" t="str">
        <f>IFERROR(VLOOKUP(BM$8&amp;$C46&amp;$E46,data!$I$2:$AN$16,8,0)*$D46,"")</f>
        <v/>
      </c>
      <c r="BN46" s="265" t="str">
        <f>IFERROR(VLOOKUP(BN$8&amp;$C46&amp;$E46,data!$I$2:$AN$16,9,0)*$D46,"")</f>
        <v/>
      </c>
      <c r="BO46" s="265" t="str">
        <f>IFERROR(VLOOKUP(BO$8&amp;$C46&amp;$E46,data!$I$2:$AN$16,10,0)*$D46,"")</f>
        <v/>
      </c>
      <c r="BP46" s="265" t="str">
        <f>IFERROR(VLOOKUP(BP$8&amp;$C46&amp;$E46,data!$I$2:$AN$16,11,0)*$D46,"")</f>
        <v/>
      </c>
      <c r="BQ46" s="265" t="str">
        <f>IFERROR(VLOOKUP(BQ$8&amp;$C46&amp;$E46,data!$I$2:$AN$16,12,0)*$D46,"")</f>
        <v/>
      </c>
      <c r="BR46" s="265" t="str">
        <f>IFERROR(VLOOKUP(BR$8&amp;$C46&amp;$E46,data!$I$2:$AN$16,13,0)*$D46,"")</f>
        <v/>
      </c>
      <c r="BS46" s="265" t="str">
        <f>IFERROR(VLOOKUP(BS$8&amp;$C46&amp;$E46,data!$I$2:$AN$16,14,0)*$D46,"")</f>
        <v/>
      </c>
      <c r="BT46" s="265" t="str">
        <f>IFERROR(VLOOKUP(BT$8&amp;$C46&amp;$E46,data!$I$2:$AN$16,15,0)*$D46,"")</f>
        <v/>
      </c>
      <c r="BU46" s="265" t="str">
        <f>IFERROR(VLOOKUP(BU$8&amp;$C46&amp;$E46,data!$I$2:$AN$16,16,0)*$D46,"")</f>
        <v/>
      </c>
      <c r="BV46" s="265" t="str">
        <f>IFERROR(VLOOKUP(BV$8&amp;$C46&amp;$E46,data!$I$2:$AN$16,17,0)*$D46,"")</f>
        <v/>
      </c>
      <c r="BW46" s="265" t="str">
        <f>IFERROR(VLOOKUP(BW$8&amp;$C46&amp;$E46,data!$I$2:$AN$16,18,0)*$D46,"")</f>
        <v/>
      </c>
      <c r="BX46" s="265" t="str">
        <f>IFERROR(VLOOKUP(BX$8&amp;$C46&amp;$E46,data!$I$2:$AN$16,19,0)*$D46,"")</f>
        <v/>
      </c>
      <c r="BY46" s="265" t="str">
        <f>IFERROR(VLOOKUP(BY$8&amp;$C46&amp;$E46,data!$I$2:$AN$16,20,0)*$D46,"")</f>
        <v/>
      </c>
      <c r="BZ46" s="265" t="str">
        <f>IFERROR(VLOOKUP(BZ$8&amp;$C46&amp;$E46,data!$I$2:$AN$16,21,0)*$D46,"")</f>
        <v/>
      </c>
      <c r="CA46" s="265" t="str">
        <f>IFERROR(VLOOKUP(CA$8&amp;$C46&amp;$E46,data!$I$2:$AN$16,22,0)*$D46,"")</f>
        <v/>
      </c>
      <c r="CB46" s="265" t="str">
        <f>IFERROR(VLOOKUP(CB$8&amp;$C46&amp;$E46,data!$I$2:$AN$16,23,0)*$D46,"")</f>
        <v/>
      </c>
      <c r="CC46" s="265" t="str">
        <f>IFERROR(VLOOKUP(CC$8&amp;$C46&amp;$E46,data!$I$2:$AN$16,24,0)*$D46,"")</f>
        <v/>
      </c>
      <c r="CD46" s="265" t="str">
        <f>IFERROR(VLOOKUP(CD$8&amp;$C46&amp;$E46,data!$I$2:$AN$16,25,0)*$D46,"")</f>
        <v/>
      </c>
      <c r="CE46" s="265" t="str">
        <f>IFERROR(VLOOKUP(CE$8&amp;$C46&amp;$E46,data!$I$2:$AN$16,26,0)*$D46,"")</f>
        <v/>
      </c>
      <c r="CF46" s="265" t="str">
        <f>IFERROR(VLOOKUP(CF$8&amp;$C46&amp;$E46,data!$I$2:$AN$16,27,0)*$D46,"")</f>
        <v/>
      </c>
      <c r="CG46" s="265" t="str">
        <f>IFERROR(VLOOKUP(CG$8&amp;$C46&amp;$E46,data!$I$2:$AN$16,28,0)*$D46,"")</f>
        <v/>
      </c>
      <c r="CH46" s="265" t="str">
        <f>IFERROR(VLOOKUP(CH$8&amp;$C46&amp;$E46,data!$I$2:$AN$16,29,0)*$D46,"")</f>
        <v/>
      </c>
      <c r="CI46" s="265" t="str">
        <f>IFERROR(VLOOKUP(CI$8&amp;$C46&amp;$E46,data!$I$2:$AN$16,30,0)*$D46,"")</f>
        <v/>
      </c>
      <c r="CJ46" s="265" t="str">
        <f>IFERROR(VLOOKUP(CJ$8&amp;$C46&amp;$E46,data!$I$2:$AN$16,31,0)*$D46,"")</f>
        <v/>
      </c>
      <c r="CK46" s="265" t="str">
        <f>IFERROR(VLOOKUP(CK$8&amp;$C46&amp;$E46,data!$I$2:$AN$16,32,0)*$D46,"")</f>
        <v/>
      </c>
      <c r="CL46" s="265" t="str">
        <f>IFERROR(VLOOKUP(CL$8&amp;$C46&amp;$E46,data!$I$18:$Y$27,2,0)*$D46,"OFF")</f>
        <v>OFF</v>
      </c>
      <c r="CM46" s="265" t="str">
        <f>IFERROR(VLOOKUP(CM$8&amp;$C46&amp;$E46,data!$I$18:$Y$27,3,0)*$D46,"OFF")</f>
        <v>OFF</v>
      </c>
      <c r="CN46" s="265" t="str">
        <f>IFERROR(VLOOKUP(CN$8&amp;$C46&amp;$E46,data!$I$18:$Y$27,4,0)*$D46,"OFF")</f>
        <v>OFF</v>
      </c>
      <c r="CO46" s="265" t="str">
        <f>IFERROR(VLOOKUP(CO$8&amp;$C46&amp;$E46,data!$I$18:$Y$27,5,0)*$D46,"OFF")</f>
        <v>OFF</v>
      </c>
      <c r="CP46" s="265" t="str">
        <f>IFERROR(VLOOKUP(CP$8&amp;$C46&amp;$E46,data!$I$18:$Y$27,6,0)*$D46,"OFF")</f>
        <v>OFF</v>
      </c>
      <c r="CQ46" s="265" t="str">
        <f>IFERROR(VLOOKUP(CQ$8&amp;$C46&amp;$E46,data!$I$18:$Y$27,7,0)*$D46,"OFF")</f>
        <v>OFF</v>
      </c>
      <c r="CR46" s="265" t="str">
        <f>IFERROR(VLOOKUP(CR$8&amp;$C46&amp;$E46,data!$I$18:$Y$27,8,0)*$D46,"OFF")</f>
        <v>OFF</v>
      </c>
      <c r="CS46" s="265" t="str">
        <f>IFERROR(VLOOKUP(CS$8&amp;$C46&amp;$E46,data!$I$18:$Y$27,9,0)*$D46,"OFF")</f>
        <v>OFF</v>
      </c>
      <c r="CT46" s="265" t="str">
        <f>IFERROR(VLOOKUP(CT$8&amp;$C46&amp;$E46,data!$I$18:$Y$27,10,0)*$D46,"OFF")</f>
        <v>OFF</v>
      </c>
      <c r="CU46" s="265" t="str">
        <f>IFERROR(VLOOKUP(CU$8&amp;$C46&amp;$E46,data!$I$18:$Y$27,11,0)*$D46,"OFF")</f>
        <v>OFF</v>
      </c>
      <c r="CV46" s="265" t="str">
        <f>IFERROR(VLOOKUP(CV$8&amp;$C46&amp;$E46,data!$I$18:$Y$27,12,0)*$D46,"OFF")</f>
        <v>OFF</v>
      </c>
      <c r="CW46" s="265" t="str">
        <f>IFERROR(VLOOKUP(CW$8&amp;$C46&amp;$E46,data!$I$18:$Y$27,13,0)*$D46,"OFF")</f>
        <v>OFF</v>
      </c>
      <c r="CX46" s="265" t="str">
        <f>IFERROR(VLOOKUP(CX$8&amp;$C46&amp;$E46,data!$I$18:$Y$27,14,0)*$D46,"OFF")</f>
        <v>OFF</v>
      </c>
      <c r="CY46" s="265" t="str">
        <f>IFERROR(VLOOKUP(CY$8&amp;$C46&amp;$E46,data!$I$18:$Y$27,15,0)*$D46,"OFF")</f>
        <v>OFF</v>
      </c>
      <c r="CZ46" s="265" t="str">
        <f>IFERROR(VLOOKUP(CZ$8&amp;$C46&amp;$E46,data!$I$18:$Y$27,16,0)*$D46,"OFF")</f>
        <v>OFF</v>
      </c>
      <c r="DA46" s="265" t="str">
        <f>IFERROR(VLOOKUP(DA$8&amp;$C46&amp;$E46,data!$I$18:$Y$27,17,0)*$D46,"OFF")</f>
        <v>OFF</v>
      </c>
      <c r="DB46" s="265" t="str">
        <f>IFERROR(VLOOKUP(DB$8&amp;$C46&amp;$E46,data!$I$29:$Y$43,2,0)*$D46,"OFF")</f>
        <v>OFF</v>
      </c>
      <c r="DC46" s="265" t="str">
        <f>IFERROR(VLOOKUP(DC$8&amp;$C46&amp;$E46,data!$I$29:$Y$43,3,0)*$D46,"OFF")</f>
        <v>OFF</v>
      </c>
      <c r="DD46" s="265" t="str">
        <f>IFERROR(VLOOKUP(DD$8&amp;$C46&amp;$E46,data!$I$29:$Y$43,4,0)*$D46,"OFF")</f>
        <v>OFF</v>
      </c>
      <c r="DE46" s="265" t="str">
        <f>IFERROR(VLOOKUP(DE$8&amp;$C46&amp;$E46,data!$I$29:$Y$43,5,0)*$D46,"OFF")</f>
        <v>OFF</v>
      </c>
      <c r="DF46" s="265" t="str">
        <f>IFERROR(VLOOKUP(DF$8&amp;$C46&amp;$E46,data!$I$29:$Y$43,6,0)*$D46,"OFF")</f>
        <v>OFF</v>
      </c>
      <c r="DG46" s="265" t="str">
        <f>IFERROR(VLOOKUP(DG$8&amp;$C46&amp;$E46,data!$I$29:$Y$43,7,0)*$D46,"OFF")</f>
        <v>OFF</v>
      </c>
      <c r="DH46" s="265" t="str">
        <f>IFERROR(VLOOKUP(DH$8&amp;$C46&amp;$E46,data!$I$29:$Y$43,8,0)*$D46,"OFF")</f>
        <v>OFF</v>
      </c>
      <c r="DI46" s="265" t="str">
        <f>IFERROR(VLOOKUP(DI$8&amp;$C46&amp;$E46,data!$I$29:$Y$43,9,0)*$D46,"OFF")</f>
        <v>OFF</v>
      </c>
      <c r="DJ46" s="265" t="str">
        <f>IFERROR(VLOOKUP(DJ$8&amp;$C46&amp;$E46,data!$I$29:$Y$43,10,0)*$D46,"OFF")</f>
        <v>OFF</v>
      </c>
      <c r="DK46" s="265" t="str">
        <f>IFERROR(VLOOKUP(DK$8&amp;$C46&amp;$E46,data!$I$29:$Y$43,11,0)*$D46,"OFF")</f>
        <v>OFF</v>
      </c>
      <c r="DL46" s="265" t="str">
        <f>IFERROR(VLOOKUP(DL$8&amp;$C46&amp;$E46,data!$I$29:$Y$43,12,0)*$D46,"OFF")</f>
        <v>OFF</v>
      </c>
      <c r="DM46" s="265" t="str">
        <f>IFERROR(VLOOKUP(DM$8&amp;$C46&amp;$E46,data!$I$29:$Y$43,13,0)*$D46,"OFF")</f>
        <v>OFF</v>
      </c>
      <c r="DN46" s="265" t="str">
        <f>IFERROR(VLOOKUP(DN$8&amp;$C46&amp;$E46,data!$I$29:$Y$43,14,0)*$D46,"OFF")</f>
        <v>OFF</v>
      </c>
      <c r="DO46" s="265" t="str">
        <f>IFERROR(VLOOKUP(DO$8&amp;$C46&amp;$E46,data!$I$29:$Y$43,15,0)*$D46,"OFF")</f>
        <v>OFF</v>
      </c>
      <c r="DP46" s="265" t="str">
        <f>IFERROR(VLOOKUP(DP$8&amp;$C46&amp;$E46,data!$I$29:$Y$43,16,0)*$D46,"OFF")</f>
        <v>OFF</v>
      </c>
      <c r="DQ46" s="265" t="str">
        <f>IFERROR(VLOOKUP(DQ$8&amp;$C46&amp;$E46,data!$I$29:$Y$43,17,0)*$D46,"OFF")</f>
        <v>OFF</v>
      </c>
      <c r="DR46" s="265" t="str">
        <f>IFERROR(VLOOKUP(DR$8&amp;$C46&amp;$E46,data!$I$45:$Q$49,2,0)*$D46,"OFF")</f>
        <v>OFF</v>
      </c>
      <c r="DS46" s="265" t="str">
        <f>IFERROR(VLOOKUP(DS$8&amp;$C46&amp;$E46,data!$I$45:$Q$49,3,0)*$D46,"OFF")</f>
        <v>OFF</v>
      </c>
      <c r="DT46" s="265" t="str">
        <f>IFERROR(VLOOKUP(DT$8&amp;$C46&amp;$E46,data!$I$45:$Q$49,4,0)*$D46,"OFF")</f>
        <v>OFF</v>
      </c>
      <c r="DU46" s="265" t="str">
        <f>IFERROR(VLOOKUP(DU$8&amp;$C46&amp;$E46,data!$I$45:$Q$49,5,0)*$D46,"OFF")</f>
        <v>OFF</v>
      </c>
      <c r="DV46" s="265" t="str">
        <f>IFERROR(VLOOKUP(DV$8&amp;$C46&amp;$E46,data!$I$45:$Q$49,6,0)*$D46,"OFF")</f>
        <v>OFF</v>
      </c>
      <c r="DW46" s="265" t="str">
        <f>IFERROR(VLOOKUP(DW$8&amp;$C46&amp;$E46,data!$I$45:$Q$49,7,0)*$D46,"OFF")</f>
        <v>OFF</v>
      </c>
      <c r="DX46" s="265" t="str">
        <f>IFERROR(VLOOKUP(DX$8&amp;$C46&amp;$E46,data!$I$45:$Q$49,8,0)*$D46,"OFF")</f>
        <v>OFF</v>
      </c>
      <c r="DY46" s="265" t="str">
        <f>IFERROR(VLOOKUP(DY$8&amp;$C46&amp;$E46,data!$I$45:$Q$49,9,0)*$D46,"OFF")</f>
        <v>OFF</v>
      </c>
    </row>
    <row r="47" spans="1:129" s="316" customFormat="1" ht="6" customHeight="1" x14ac:dyDescent="0.35">
      <c r="A47" s="307"/>
      <c r="B47" s="308"/>
      <c r="C47" s="307"/>
      <c r="D47" s="309"/>
      <c r="E47" s="310"/>
      <c r="F47" s="311"/>
      <c r="G47" s="312"/>
      <c r="H47" s="313"/>
      <c r="I47" s="314"/>
      <c r="J47" s="314"/>
      <c r="K47" s="314"/>
      <c r="L47" s="314"/>
      <c r="M47" s="315"/>
      <c r="N47" s="311"/>
      <c r="O47" s="312"/>
      <c r="P47" s="313"/>
      <c r="Q47" s="314"/>
      <c r="R47" s="314"/>
      <c r="S47" s="315"/>
      <c r="T47" s="311"/>
      <c r="U47" s="312"/>
      <c r="V47" s="313"/>
      <c r="W47" s="314"/>
      <c r="X47" s="314"/>
      <c r="Y47" s="315"/>
      <c r="Z47" s="311"/>
      <c r="AA47" s="312"/>
      <c r="AB47" s="313"/>
      <c r="AC47" s="314"/>
      <c r="AD47" s="315"/>
      <c r="AF47"/>
      <c r="AG47" s="269"/>
      <c r="BA47" s="318"/>
      <c r="BB47" s="318"/>
      <c r="BC47" s="318"/>
      <c r="BD47" s="318"/>
      <c r="BE47" s="318"/>
      <c r="BF47" s="318"/>
      <c r="BG47" s="318"/>
      <c r="BH47" s="318"/>
      <c r="BI47" s="318"/>
      <c r="BJ47" s="318"/>
      <c r="BK47" s="318"/>
      <c r="BL47" s="318"/>
      <c r="BM47" s="318"/>
      <c r="BN47" s="318"/>
      <c r="BO47" s="318"/>
      <c r="BP47" s="318"/>
      <c r="BQ47" s="318"/>
      <c r="BR47" s="318"/>
      <c r="BS47" s="318"/>
      <c r="BT47" s="318"/>
      <c r="BU47" s="318"/>
      <c r="BV47" s="318"/>
      <c r="BW47" s="318"/>
      <c r="BX47" s="318"/>
      <c r="BY47" s="318"/>
      <c r="BZ47" s="318"/>
      <c r="CA47" s="318"/>
      <c r="CB47" s="318"/>
      <c r="CC47" s="318"/>
      <c r="CD47" s="318"/>
      <c r="CE47" s="318"/>
      <c r="CF47" s="318"/>
      <c r="CG47" s="318"/>
      <c r="CH47" s="318"/>
      <c r="CI47" s="318"/>
      <c r="CJ47" s="318"/>
      <c r="CK47" s="318"/>
      <c r="CL47" s="318"/>
      <c r="CM47" s="318"/>
      <c r="CN47" s="318"/>
      <c r="CO47" s="318"/>
      <c r="CP47" s="318"/>
      <c r="CQ47" s="318"/>
      <c r="CR47" s="318"/>
      <c r="CS47" s="318"/>
      <c r="CT47" s="318"/>
      <c r="CU47" s="318"/>
      <c r="CV47" s="318"/>
      <c r="CW47" s="318"/>
      <c r="CX47" s="318"/>
      <c r="CY47" s="318"/>
      <c r="CZ47" s="318"/>
      <c r="DA47" s="318"/>
      <c r="DB47" s="318"/>
      <c r="DC47" s="318"/>
      <c r="DD47" s="318"/>
      <c r="DE47" s="318"/>
      <c r="DF47" s="318"/>
      <c r="DG47" s="318"/>
      <c r="DH47" s="318"/>
      <c r="DI47" s="318"/>
      <c r="DJ47" s="318"/>
      <c r="DK47" s="318"/>
      <c r="DL47" s="318"/>
      <c r="DM47" s="318"/>
      <c r="DN47" s="318"/>
      <c r="DO47" s="318"/>
      <c r="DP47" s="318"/>
      <c r="DQ47" s="318"/>
      <c r="DR47" s="318"/>
      <c r="DS47" s="318"/>
      <c r="DT47" s="318"/>
      <c r="DU47" s="318"/>
      <c r="DV47" s="318"/>
      <c r="DW47" s="318"/>
      <c r="DX47" s="318"/>
      <c r="DY47" s="318"/>
    </row>
    <row r="48" spans="1:129" s="242" customFormat="1" ht="30" customHeight="1" thickBot="1" x14ac:dyDescent="0.4">
      <c r="A48" s="273">
        <v>20</v>
      </c>
      <c r="B48" s="302"/>
      <c r="C48" s="303"/>
      <c r="D48" s="304"/>
      <c r="E48" s="305"/>
      <c r="F48" s="306"/>
      <c r="G48" s="276">
        <f t="shared" si="0"/>
        <v>0</v>
      </c>
      <c r="H48" s="251" t="str">
        <f>IFERROR(VLOOKUP($C48&amp;$E48&amp;$G48,'DIP Settings'!$C:$O,8,0)," ")</f>
        <v xml:space="preserve"> </v>
      </c>
      <c r="I48" s="252" t="str">
        <f>IFERROR(VLOOKUP($C48&amp;$E48&amp;$G48,'DIP Settings'!$C:$O,9,0)," ")</f>
        <v xml:space="preserve"> </v>
      </c>
      <c r="J48" s="252" t="str">
        <f>IFERROR(VLOOKUP($C48&amp;$E48&amp;$G48,'DIP Settings'!$C:$O,10,0)," ")</f>
        <v xml:space="preserve"> </v>
      </c>
      <c r="K48" s="252" t="str">
        <f>IFERROR(VLOOKUP($C48&amp;$E48&amp;$G48,'DIP Settings'!$C:$O,11,0)," ")</f>
        <v xml:space="preserve"> </v>
      </c>
      <c r="L48" s="252" t="str">
        <f>IFERROR(VLOOKUP($C48&amp;$E48&amp;$G48,'DIP Settings'!$C:$O,12,0)," ")</f>
        <v xml:space="preserve"> </v>
      </c>
      <c r="M48" s="253" t="str">
        <f>IFERROR(VLOOKUP($C48&amp;$E48&amp;$G48,'DIP Settings'!$C:$O,13,0)," ")</f>
        <v xml:space="preserve"> </v>
      </c>
      <c r="N48" s="306"/>
      <c r="O48" s="276" t="str">
        <f t="shared" si="1"/>
        <v>OFF</v>
      </c>
      <c r="P48" s="251" t="str">
        <f>IFERROR(VLOOKUP($C48&amp;$E48&amp;$O48,'DIP Settings'!$R:$AA,7,0)," ")</f>
        <v xml:space="preserve"> </v>
      </c>
      <c r="Q48" s="252" t="str">
        <f>IFERROR(VLOOKUP($C48&amp;$E48&amp;$O48,'DIP Settings'!$R:$AA,8,0)," ")</f>
        <v xml:space="preserve"> </v>
      </c>
      <c r="R48" s="252" t="str">
        <f>IFERROR(VLOOKUP($C48&amp;$E48&amp;$O48,'DIP Settings'!$R:$AA,9,0)," ")</f>
        <v xml:space="preserve"> </v>
      </c>
      <c r="S48" s="253" t="str">
        <f>IFERROR(VLOOKUP($C48&amp;$E48&amp;$O48,'DIP Settings'!$R:$AA,10,0)," ")</f>
        <v xml:space="preserve"> </v>
      </c>
      <c r="T48" s="306"/>
      <c r="U48" s="276" t="str">
        <f t="shared" si="2"/>
        <v>OFF</v>
      </c>
      <c r="V48" s="251" t="str">
        <f>IFERROR(VLOOKUP($C48&amp;$E48&amp;$U48,'DIP Settings'!$AD:$AM,7,0)," ")</f>
        <v xml:space="preserve"> </v>
      </c>
      <c r="W48" s="252" t="str">
        <f>IFERROR(VLOOKUP($C48&amp;$E48&amp;$U48,'DIP Settings'!$AD:$AM,8,0)," ")</f>
        <v xml:space="preserve"> </v>
      </c>
      <c r="X48" s="252" t="str">
        <f>IFERROR(VLOOKUP($C48&amp;$E48&amp;$U48,'DIP Settings'!$AD:$AM,9,0)," ")</f>
        <v xml:space="preserve"> </v>
      </c>
      <c r="Y48" s="253" t="str">
        <f>IFERROR(VLOOKUP($C48&amp;$E48&amp;$U48,'DIP Settings'!$AD:$AM,10,0)," ")</f>
        <v xml:space="preserve"> </v>
      </c>
      <c r="Z48" s="306"/>
      <c r="AA48" s="276" t="str">
        <f t="shared" si="3"/>
        <v>OFF</v>
      </c>
      <c r="AB48" s="251" t="str">
        <f>IFERROR(VLOOKUP($C48&amp;$E48&amp;$AA48,'DIP Settings'!$AP:$AW,6,0)," ")</f>
        <v xml:space="preserve"> </v>
      </c>
      <c r="AC48" s="252" t="str">
        <f>IFERROR(VLOOKUP($C48&amp;$E48&amp;$AA48,'DIP Settings'!$AP:$AW,7,0)," ")</f>
        <v xml:space="preserve"> </v>
      </c>
      <c r="AD48" s="253" t="str">
        <f>IFERROR(VLOOKUP($C48&amp;$E48&amp;$AA48,'DIP Settings'!$AP:$AW,8,0)," ")</f>
        <v xml:space="preserve"> </v>
      </c>
      <c r="AF48"/>
      <c r="AG48" s="269"/>
      <c r="AZ48" s="242" t="str">
        <f>IFERROR(VLOOKUP(C48&amp;D48,data!AR:AS,2,0),"X")</f>
        <v>X</v>
      </c>
      <c r="BA48" s="265" t="str">
        <f>IFERROR(VLOOKUP($C48,data!$A:$G,2,0),"")</f>
        <v/>
      </c>
      <c r="BB48" s="265" t="str">
        <f>IFERROR(VLOOKUP($C48,data!$A:$G,3,0),"")</f>
        <v/>
      </c>
      <c r="BC48" s="265" t="str">
        <f>IFERROR(VLOOKUP($C48,data!$A:$G,4,0),"")</f>
        <v/>
      </c>
      <c r="BD48" s="265" t="str">
        <f>IFERROR(VLOOKUP($C48,data!$A:$G,5,0),"")</f>
        <v/>
      </c>
      <c r="BE48" s="265" t="str">
        <f>IFERROR(VLOOKUP($C48,data!$A:$G,6,0),"")</f>
        <v/>
      </c>
      <c r="BF48" s="265" t="str">
        <f>IFERROR(VLOOKUP($C48,data!$A:$G,7,0),"")</f>
        <v/>
      </c>
      <c r="BG48" s="265" t="str">
        <f>IFERROR(VLOOKUP(BG$8&amp;$C48&amp;$E48,data!$I$2:$AN$16,2,0)*$D48,"")</f>
        <v/>
      </c>
      <c r="BH48" s="265" t="str">
        <f>IFERROR(VLOOKUP(BH$8&amp;$C48&amp;$E48,data!$I$2:$AN$16,3,0)*$D48,"")</f>
        <v/>
      </c>
      <c r="BI48" s="265" t="str">
        <f>IFERROR(VLOOKUP(BI$8&amp;$C48&amp;$E48,data!$I$2:$AN$16,4,0)*$D48,"")</f>
        <v/>
      </c>
      <c r="BJ48" s="265" t="str">
        <f>IFERROR(VLOOKUP(BJ$8&amp;$C48&amp;$E48,data!$I$2:$AN$16,5,0)*$D48,"")</f>
        <v/>
      </c>
      <c r="BK48" s="265" t="str">
        <f>IFERROR(VLOOKUP(BK$8&amp;$C48&amp;$E48,data!$I$2:$AN$16,6,0)*$D48,"")</f>
        <v/>
      </c>
      <c r="BL48" s="265" t="str">
        <f>IFERROR(VLOOKUP(BL$8&amp;$C48&amp;$E48,data!$I$2:$AN$16,7,0)*$D48,"")</f>
        <v/>
      </c>
      <c r="BM48" s="265" t="str">
        <f>IFERROR(VLOOKUP(BM$8&amp;$C48&amp;$E48,data!$I$2:$AN$16,8,0)*$D48,"")</f>
        <v/>
      </c>
      <c r="BN48" s="265" t="str">
        <f>IFERROR(VLOOKUP(BN$8&amp;$C48&amp;$E48,data!$I$2:$AN$16,9,0)*$D48,"")</f>
        <v/>
      </c>
      <c r="BO48" s="265" t="str">
        <f>IFERROR(VLOOKUP(BO$8&amp;$C48&amp;$E48,data!$I$2:$AN$16,10,0)*$D48,"")</f>
        <v/>
      </c>
      <c r="BP48" s="265" t="str">
        <f>IFERROR(VLOOKUP(BP$8&amp;$C48&amp;$E48,data!$I$2:$AN$16,11,0)*$D48,"")</f>
        <v/>
      </c>
      <c r="BQ48" s="265" t="str">
        <f>IFERROR(VLOOKUP(BQ$8&amp;$C48&amp;$E48,data!$I$2:$AN$16,12,0)*$D48,"")</f>
        <v/>
      </c>
      <c r="BR48" s="265" t="str">
        <f>IFERROR(VLOOKUP(BR$8&amp;$C48&amp;$E48,data!$I$2:$AN$16,13,0)*$D48,"")</f>
        <v/>
      </c>
      <c r="BS48" s="265" t="str">
        <f>IFERROR(VLOOKUP(BS$8&amp;$C48&amp;$E48,data!$I$2:$AN$16,14,0)*$D48,"")</f>
        <v/>
      </c>
      <c r="BT48" s="265" t="str">
        <f>IFERROR(VLOOKUP(BT$8&amp;$C48&amp;$E48,data!$I$2:$AN$16,15,0)*$D48,"")</f>
        <v/>
      </c>
      <c r="BU48" s="265" t="str">
        <f>IFERROR(VLOOKUP(BU$8&amp;$C48&amp;$E48,data!$I$2:$AN$16,16,0)*$D48,"")</f>
        <v/>
      </c>
      <c r="BV48" s="265" t="str">
        <f>IFERROR(VLOOKUP(BV$8&amp;$C48&amp;$E48,data!$I$2:$AN$16,17,0)*$D48,"")</f>
        <v/>
      </c>
      <c r="BW48" s="265" t="str">
        <f>IFERROR(VLOOKUP(BW$8&amp;$C48&amp;$E48,data!$I$2:$AN$16,18,0)*$D48,"")</f>
        <v/>
      </c>
      <c r="BX48" s="265" t="str">
        <f>IFERROR(VLOOKUP(BX$8&amp;$C48&amp;$E48,data!$I$2:$AN$16,19,0)*$D48,"")</f>
        <v/>
      </c>
      <c r="BY48" s="265" t="str">
        <f>IFERROR(VLOOKUP(BY$8&amp;$C48&amp;$E48,data!$I$2:$AN$16,20,0)*$D48,"")</f>
        <v/>
      </c>
      <c r="BZ48" s="265" t="str">
        <f>IFERROR(VLOOKUP(BZ$8&amp;$C48&amp;$E48,data!$I$2:$AN$16,21,0)*$D48,"")</f>
        <v/>
      </c>
      <c r="CA48" s="265" t="str">
        <f>IFERROR(VLOOKUP(CA$8&amp;$C48&amp;$E48,data!$I$2:$AN$16,22,0)*$D48,"")</f>
        <v/>
      </c>
      <c r="CB48" s="265" t="str">
        <f>IFERROR(VLOOKUP(CB$8&amp;$C48&amp;$E48,data!$I$2:$AN$16,23,0)*$D48,"")</f>
        <v/>
      </c>
      <c r="CC48" s="265" t="str">
        <f>IFERROR(VLOOKUP(CC$8&amp;$C48&amp;$E48,data!$I$2:$AN$16,24,0)*$D48,"")</f>
        <v/>
      </c>
      <c r="CD48" s="265" t="str">
        <f>IFERROR(VLOOKUP(CD$8&amp;$C48&amp;$E48,data!$I$2:$AN$16,25,0)*$D48,"")</f>
        <v/>
      </c>
      <c r="CE48" s="265" t="str">
        <f>IFERROR(VLOOKUP(CE$8&amp;$C48&amp;$E48,data!$I$2:$AN$16,26,0)*$D48,"")</f>
        <v/>
      </c>
      <c r="CF48" s="265" t="str">
        <f>IFERROR(VLOOKUP(CF$8&amp;$C48&amp;$E48,data!$I$2:$AN$16,27,0)*$D48,"")</f>
        <v/>
      </c>
      <c r="CG48" s="265" t="str">
        <f>IFERROR(VLOOKUP(CG$8&amp;$C48&amp;$E48,data!$I$2:$AN$16,28,0)*$D48,"")</f>
        <v/>
      </c>
      <c r="CH48" s="265" t="str">
        <f>IFERROR(VLOOKUP(CH$8&amp;$C48&amp;$E48,data!$I$2:$AN$16,29,0)*$D48,"")</f>
        <v/>
      </c>
      <c r="CI48" s="265" t="str">
        <f>IFERROR(VLOOKUP(CI$8&amp;$C48&amp;$E48,data!$I$2:$AN$16,30,0)*$D48,"")</f>
        <v/>
      </c>
      <c r="CJ48" s="265" t="str">
        <f>IFERROR(VLOOKUP(CJ$8&amp;$C48&amp;$E48,data!$I$2:$AN$16,31,0)*$D48,"")</f>
        <v/>
      </c>
      <c r="CK48" s="265" t="str">
        <f>IFERROR(VLOOKUP(CK$8&amp;$C48&amp;$E48,data!$I$2:$AN$16,32,0)*$D48,"")</f>
        <v/>
      </c>
      <c r="CL48" s="265" t="str">
        <f>IFERROR(VLOOKUP(CL$8&amp;$C48&amp;$E48,data!$I$18:$Y$27,2,0)*$D48,"OFF")</f>
        <v>OFF</v>
      </c>
      <c r="CM48" s="265" t="str">
        <f>IFERROR(VLOOKUP(CM$8&amp;$C48&amp;$E48,data!$I$18:$Y$27,3,0)*$D48,"OFF")</f>
        <v>OFF</v>
      </c>
      <c r="CN48" s="265" t="str">
        <f>IFERROR(VLOOKUP(CN$8&amp;$C48&amp;$E48,data!$I$18:$Y$27,4,0)*$D48,"OFF")</f>
        <v>OFF</v>
      </c>
      <c r="CO48" s="265" t="str">
        <f>IFERROR(VLOOKUP(CO$8&amp;$C48&amp;$E48,data!$I$18:$Y$27,5,0)*$D48,"OFF")</f>
        <v>OFF</v>
      </c>
      <c r="CP48" s="265" t="str">
        <f>IFERROR(VLOOKUP(CP$8&amp;$C48&amp;$E48,data!$I$18:$Y$27,6,0)*$D48,"OFF")</f>
        <v>OFF</v>
      </c>
      <c r="CQ48" s="265" t="str">
        <f>IFERROR(VLOOKUP(CQ$8&amp;$C48&amp;$E48,data!$I$18:$Y$27,7,0)*$D48,"OFF")</f>
        <v>OFF</v>
      </c>
      <c r="CR48" s="265" t="str">
        <f>IFERROR(VLOOKUP(CR$8&amp;$C48&amp;$E48,data!$I$18:$Y$27,8,0)*$D48,"OFF")</f>
        <v>OFF</v>
      </c>
      <c r="CS48" s="265" t="str">
        <f>IFERROR(VLOOKUP(CS$8&amp;$C48&amp;$E48,data!$I$18:$Y$27,9,0)*$D48,"OFF")</f>
        <v>OFF</v>
      </c>
      <c r="CT48" s="265" t="str">
        <f>IFERROR(VLOOKUP(CT$8&amp;$C48&amp;$E48,data!$I$18:$Y$27,10,0)*$D48,"OFF")</f>
        <v>OFF</v>
      </c>
      <c r="CU48" s="265" t="str">
        <f>IFERROR(VLOOKUP(CU$8&amp;$C48&amp;$E48,data!$I$18:$Y$27,11,0)*$D48,"OFF")</f>
        <v>OFF</v>
      </c>
      <c r="CV48" s="265" t="str">
        <f>IFERROR(VLOOKUP(CV$8&amp;$C48&amp;$E48,data!$I$18:$Y$27,12,0)*$D48,"OFF")</f>
        <v>OFF</v>
      </c>
      <c r="CW48" s="265" t="str">
        <f>IFERROR(VLOOKUP(CW$8&amp;$C48&amp;$E48,data!$I$18:$Y$27,13,0)*$D48,"OFF")</f>
        <v>OFF</v>
      </c>
      <c r="CX48" s="265" t="str">
        <f>IFERROR(VLOOKUP(CX$8&amp;$C48&amp;$E48,data!$I$18:$Y$27,14,0)*$D48,"OFF")</f>
        <v>OFF</v>
      </c>
      <c r="CY48" s="265" t="str">
        <f>IFERROR(VLOOKUP(CY$8&amp;$C48&amp;$E48,data!$I$18:$Y$27,15,0)*$D48,"OFF")</f>
        <v>OFF</v>
      </c>
      <c r="CZ48" s="265" t="str">
        <f>IFERROR(VLOOKUP(CZ$8&amp;$C48&amp;$E48,data!$I$18:$Y$27,16,0)*$D48,"OFF")</f>
        <v>OFF</v>
      </c>
      <c r="DA48" s="265" t="str">
        <f>IFERROR(VLOOKUP(DA$8&amp;$C48&amp;$E48,data!$I$18:$Y$27,17,0)*$D48,"OFF")</f>
        <v>OFF</v>
      </c>
      <c r="DB48" s="265" t="str">
        <f>IFERROR(VLOOKUP(DB$8&amp;$C48&amp;$E48,data!$I$29:$Y$43,2,0)*$D48,"OFF")</f>
        <v>OFF</v>
      </c>
      <c r="DC48" s="265" t="str">
        <f>IFERROR(VLOOKUP(DC$8&amp;$C48&amp;$E48,data!$I$29:$Y$43,3,0)*$D48,"OFF")</f>
        <v>OFF</v>
      </c>
      <c r="DD48" s="265" t="str">
        <f>IFERROR(VLOOKUP(DD$8&amp;$C48&amp;$E48,data!$I$29:$Y$43,4,0)*$D48,"OFF")</f>
        <v>OFF</v>
      </c>
      <c r="DE48" s="265" t="str">
        <f>IFERROR(VLOOKUP(DE$8&amp;$C48&amp;$E48,data!$I$29:$Y$43,5,0)*$D48,"OFF")</f>
        <v>OFF</v>
      </c>
      <c r="DF48" s="265" t="str">
        <f>IFERROR(VLOOKUP(DF$8&amp;$C48&amp;$E48,data!$I$29:$Y$43,6,0)*$D48,"OFF")</f>
        <v>OFF</v>
      </c>
      <c r="DG48" s="265" t="str">
        <f>IFERROR(VLOOKUP(DG$8&amp;$C48&amp;$E48,data!$I$29:$Y$43,7,0)*$D48,"OFF")</f>
        <v>OFF</v>
      </c>
      <c r="DH48" s="265" t="str">
        <f>IFERROR(VLOOKUP(DH$8&amp;$C48&amp;$E48,data!$I$29:$Y$43,8,0)*$D48,"OFF")</f>
        <v>OFF</v>
      </c>
      <c r="DI48" s="265" t="str">
        <f>IFERROR(VLOOKUP(DI$8&amp;$C48&amp;$E48,data!$I$29:$Y$43,9,0)*$D48,"OFF")</f>
        <v>OFF</v>
      </c>
      <c r="DJ48" s="265" t="str">
        <f>IFERROR(VLOOKUP(DJ$8&amp;$C48&amp;$E48,data!$I$29:$Y$43,10,0)*$D48,"OFF")</f>
        <v>OFF</v>
      </c>
      <c r="DK48" s="265" t="str">
        <f>IFERROR(VLOOKUP(DK$8&amp;$C48&amp;$E48,data!$I$29:$Y$43,11,0)*$D48,"OFF")</f>
        <v>OFF</v>
      </c>
      <c r="DL48" s="265" t="str">
        <f>IFERROR(VLOOKUP(DL$8&amp;$C48&amp;$E48,data!$I$29:$Y$43,12,0)*$D48,"OFF")</f>
        <v>OFF</v>
      </c>
      <c r="DM48" s="265" t="str">
        <f>IFERROR(VLOOKUP(DM$8&amp;$C48&amp;$E48,data!$I$29:$Y$43,13,0)*$D48,"OFF")</f>
        <v>OFF</v>
      </c>
      <c r="DN48" s="265" t="str">
        <f>IFERROR(VLOOKUP(DN$8&amp;$C48&amp;$E48,data!$I$29:$Y$43,14,0)*$D48,"OFF")</f>
        <v>OFF</v>
      </c>
      <c r="DO48" s="265" t="str">
        <f>IFERROR(VLOOKUP(DO$8&amp;$C48&amp;$E48,data!$I$29:$Y$43,15,0)*$D48,"OFF")</f>
        <v>OFF</v>
      </c>
      <c r="DP48" s="265" t="str">
        <f>IFERROR(VLOOKUP(DP$8&amp;$C48&amp;$E48,data!$I$29:$Y$43,16,0)*$D48,"OFF")</f>
        <v>OFF</v>
      </c>
      <c r="DQ48" s="265" t="str">
        <f>IFERROR(VLOOKUP(DQ$8&amp;$C48&amp;$E48,data!$I$29:$Y$43,17,0)*$D48,"OFF")</f>
        <v>OFF</v>
      </c>
      <c r="DR48" s="265" t="str">
        <f>IFERROR(VLOOKUP(DR$8&amp;$C48&amp;$E48,data!$I$45:$Q$49,2,0)*$D48,"OFF")</f>
        <v>OFF</v>
      </c>
      <c r="DS48" s="265" t="str">
        <f>IFERROR(VLOOKUP(DS$8&amp;$C48&amp;$E48,data!$I$45:$Q$49,3,0)*$D48,"OFF")</f>
        <v>OFF</v>
      </c>
      <c r="DT48" s="265" t="str">
        <f>IFERROR(VLOOKUP(DT$8&amp;$C48&amp;$E48,data!$I$45:$Q$49,4,0)*$D48,"OFF")</f>
        <v>OFF</v>
      </c>
      <c r="DU48" s="265" t="str">
        <f>IFERROR(VLOOKUP(DU$8&amp;$C48&amp;$E48,data!$I$45:$Q$49,5,0)*$D48,"OFF")</f>
        <v>OFF</v>
      </c>
      <c r="DV48" s="265" t="str">
        <f>IFERROR(VLOOKUP(DV$8&amp;$C48&amp;$E48,data!$I$45:$Q$49,6,0)*$D48,"OFF")</f>
        <v>OFF</v>
      </c>
      <c r="DW48" s="265" t="str">
        <f>IFERROR(VLOOKUP(DW$8&amp;$C48&amp;$E48,data!$I$45:$Q$49,7,0)*$D48,"OFF")</f>
        <v>OFF</v>
      </c>
      <c r="DX48" s="265" t="str">
        <f>IFERROR(VLOOKUP(DX$8&amp;$C48&amp;$E48,data!$I$45:$Q$49,8,0)*$D48,"OFF")</f>
        <v>OFF</v>
      </c>
      <c r="DY48" s="265" t="str">
        <f>IFERROR(VLOOKUP(DY$8&amp;$C48&amp;$E48,data!$I$45:$Q$49,9,0)*$D48,"OFF")</f>
        <v>OFF</v>
      </c>
    </row>
    <row r="49" spans="1:129" s="242" customFormat="1" ht="19" thickBot="1" x14ac:dyDescent="0.4">
      <c r="A49" s="188"/>
      <c r="B49" s="188"/>
      <c r="C49" s="188"/>
      <c r="D49" s="188"/>
      <c r="E49" s="188"/>
      <c r="F49" s="188"/>
      <c r="G49" s="188"/>
      <c r="H49" s="264"/>
      <c r="I49" s="264"/>
      <c r="J49" s="264"/>
      <c r="K49" s="264"/>
      <c r="L49" s="264"/>
      <c r="M49" s="264"/>
      <c r="AF49"/>
      <c r="AG49" s="269"/>
      <c r="BA49" s="265"/>
      <c r="BB49" s="265"/>
      <c r="BC49" s="265"/>
      <c r="BD49" s="265"/>
      <c r="BE49" s="265"/>
      <c r="BF49" s="265"/>
      <c r="BG49" s="265"/>
      <c r="BH49" s="265"/>
      <c r="BI49" s="265"/>
      <c r="BJ49" s="265"/>
      <c r="BK49" s="265"/>
      <c r="BL49" s="265"/>
      <c r="BM49" s="265"/>
      <c r="BN49" s="265"/>
      <c r="BO49" s="265"/>
      <c r="BP49" s="265"/>
      <c r="BQ49" s="265"/>
      <c r="BR49" s="265"/>
      <c r="BS49" s="265"/>
      <c r="BT49" s="265"/>
      <c r="BU49" s="265"/>
      <c r="BV49" s="265"/>
      <c r="BW49" s="265"/>
      <c r="BX49" s="265"/>
      <c r="BY49" s="265"/>
      <c r="BZ49" s="265"/>
      <c r="CA49" s="265"/>
      <c r="CB49" s="265"/>
      <c r="CC49" s="265"/>
      <c r="CD49" s="265"/>
      <c r="CE49" s="265"/>
      <c r="CF49" s="265"/>
      <c r="CG49" s="265"/>
      <c r="CH49" s="265"/>
      <c r="CI49" s="265"/>
      <c r="CJ49" s="265"/>
      <c r="CK49" s="265"/>
      <c r="CL49" s="265"/>
      <c r="CM49" s="265"/>
      <c r="CN49" s="265"/>
      <c r="CO49" s="265"/>
      <c r="CP49" s="265"/>
      <c r="CQ49" s="265"/>
      <c r="CR49" s="265"/>
      <c r="CS49" s="265"/>
      <c r="CT49" s="265"/>
      <c r="CU49" s="265"/>
      <c r="CV49" s="265"/>
      <c r="CW49" s="265"/>
      <c r="CX49" s="265"/>
      <c r="CY49" s="265"/>
      <c r="CZ49" s="265"/>
      <c r="DA49" s="265"/>
      <c r="DB49" s="265"/>
      <c r="DC49" s="265"/>
      <c r="DD49" s="265"/>
      <c r="DE49" s="265"/>
      <c r="DF49" s="265"/>
      <c r="DG49" s="265"/>
      <c r="DH49" s="265"/>
      <c r="DI49" s="265"/>
      <c r="DJ49" s="265"/>
      <c r="DK49" s="265"/>
      <c r="DL49" s="265"/>
      <c r="DM49" s="265"/>
      <c r="DN49" s="265"/>
      <c r="DO49" s="265"/>
      <c r="DP49" s="265"/>
      <c r="DQ49" s="265"/>
      <c r="DR49" s="265"/>
      <c r="DS49" s="265"/>
      <c r="DT49" s="265"/>
      <c r="DU49" s="265"/>
      <c r="DV49" s="265"/>
      <c r="DW49" s="265"/>
      <c r="DX49" s="265"/>
      <c r="DY49" s="265"/>
    </row>
    <row r="50" spans="1:129" s="242" customFormat="1" ht="66.5" customHeight="1" thickBot="1" x14ac:dyDescent="0.4">
      <c r="A50" s="188"/>
      <c r="B50" s="341" t="s">
        <v>189</v>
      </c>
      <c r="C50" s="342"/>
      <c r="D50" s="342"/>
      <c r="E50" s="342"/>
      <c r="F50" s="342"/>
      <c r="G50" s="342"/>
      <c r="H50" s="342"/>
      <c r="I50" s="342"/>
      <c r="J50" s="342"/>
      <c r="K50" s="342"/>
      <c r="L50" s="342"/>
      <c r="M50" s="342"/>
      <c r="N50" s="342"/>
      <c r="O50" s="343"/>
      <c r="AF50"/>
      <c r="AG50" s="269"/>
      <c r="BA50" s="265"/>
      <c r="BB50" s="265"/>
      <c r="BC50" s="265"/>
      <c r="BD50" s="265"/>
      <c r="BE50" s="265"/>
      <c r="BF50" s="265"/>
      <c r="BG50" s="265"/>
      <c r="BH50" s="265"/>
      <c r="BI50" s="265"/>
      <c r="BJ50" s="265"/>
      <c r="BK50" s="265"/>
      <c r="BL50" s="265"/>
      <c r="BM50" s="265"/>
      <c r="BN50" s="265"/>
      <c r="BO50" s="265"/>
      <c r="BP50" s="265"/>
      <c r="BQ50" s="265"/>
      <c r="BR50" s="265"/>
      <c r="BS50" s="265"/>
      <c r="BT50" s="265"/>
      <c r="BU50" s="265"/>
      <c r="BV50" s="265"/>
      <c r="BW50" s="265"/>
      <c r="BX50" s="265"/>
      <c r="BY50" s="265"/>
      <c r="BZ50" s="265"/>
      <c r="CA50" s="265"/>
      <c r="CB50" s="265"/>
      <c r="CC50" s="265"/>
      <c r="CD50" s="265"/>
      <c r="CE50" s="265"/>
      <c r="CF50" s="265"/>
      <c r="CG50" s="265"/>
      <c r="CH50" s="265"/>
      <c r="CI50" s="265"/>
      <c r="CJ50" s="265"/>
      <c r="CK50" s="265"/>
      <c r="CL50" s="265"/>
      <c r="CM50" s="265"/>
      <c r="CN50" s="265"/>
      <c r="CO50" s="265"/>
      <c r="CP50" s="265"/>
      <c r="CQ50" s="265"/>
      <c r="CR50" s="265"/>
      <c r="CS50" s="265"/>
      <c r="CT50" s="265"/>
      <c r="CU50" s="265"/>
      <c r="CV50" s="265"/>
      <c r="CW50" s="265"/>
      <c r="CX50" s="265"/>
      <c r="CY50" s="265"/>
      <c r="CZ50" s="265"/>
      <c r="DA50" s="265"/>
      <c r="DB50" s="265"/>
      <c r="DC50" s="265"/>
      <c r="DD50" s="265"/>
      <c r="DE50" s="265"/>
      <c r="DF50" s="265"/>
      <c r="DG50" s="265"/>
      <c r="DH50" s="265"/>
      <c r="DI50" s="265"/>
      <c r="DJ50" s="265"/>
      <c r="DK50" s="265"/>
      <c r="DL50" s="265"/>
      <c r="DM50" s="265"/>
      <c r="DN50" s="265"/>
      <c r="DO50" s="265"/>
      <c r="DP50" s="265"/>
      <c r="DQ50" s="265"/>
      <c r="DR50" s="265"/>
      <c r="DS50" s="265"/>
      <c r="DT50" s="265"/>
      <c r="DU50" s="265"/>
      <c r="DV50" s="265"/>
      <c r="DW50" s="265"/>
      <c r="DX50" s="265"/>
      <c r="DY50" s="265"/>
    </row>
    <row r="51" spans="1:129" ht="52" customHeight="1" thickBot="1" x14ac:dyDescent="0.5">
      <c r="B51" s="341" t="s">
        <v>190</v>
      </c>
      <c r="C51" s="342"/>
      <c r="D51" s="342"/>
      <c r="E51" s="342"/>
      <c r="F51" s="342"/>
      <c r="G51" s="342"/>
      <c r="H51" s="342"/>
      <c r="I51" s="342"/>
      <c r="J51" s="342"/>
      <c r="K51" s="342"/>
      <c r="L51" s="342"/>
      <c r="M51" s="342"/>
      <c r="N51" s="342"/>
      <c r="O51" s="343"/>
    </row>
  </sheetData>
  <sheetProtection algorithmName="SHA-512" hashValue="NXbHKrEultFHXGS18gwYcJGI646qUCoUcdSEXU6dGDB5xxI2tLADpQ5PSclMvFNhtswuWndMfijwh4+0oeU0Hw==" saltValue="c8fJtL913PbidyHnE77tCQ==" spinCount="100000" sheet="1" objects="1" scenarios="1" selectLockedCells="1"/>
  <mergeCells count="16">
    <mergeCell ref="B50:O50"/>
    <mergeCell ref="B51:O51"/>
    <mergeCell ref="B3:E3"/>
    <mergeCell ref="F1:AD3"/>
    <mergeCell ref="AF42:AG42"/>
    <mergeCell ref="AG26:AG30"/>
    <mergeCell ref="V8:Y8"/>
    <mergeCell ref="T7:Y7"/>
    <mergeCell ref="AB8:AD8"/>
    <mergeCell ref="Z7:AD7"/>
    <mergeCell ref="C5:AD5"/>
    <mergeCell ref="C7:E7"/>
    <mergeCell ref="F7:M7"/>
    <mergeCell ref="H8:M8"/>
    <mergeCell ref="P8:S8"/>
    <mergeCell ref="N7:S7"/>
  </mergeCells>
  <phoneticPr fontId="47" type="noConversion"/>
  <conditionalFormatting sqref="H8 H10:M12 H14:M14 H16:M16 H18:M18 H48:M1048576">
    <cfRule type="cellIs" dxfId="643" priority="601" operator="equal">
      <formula>" "</formula>
    </cfRule>
    <cfRule type="cellIs" dxfId="642" priority="602" operator="equal">
      <formula>"+"</formula>
    </cfRule>
    <cfRule type="containsBlanks" dxfId="641" priority="604">
      <formula>LEN(TRIM(H8))=0</formula>
    </cfRule>
  </conditionalFormatting>
  <conditionalFormatting sqref="P10:S12 P14:S14 P16:S16 P18:S18 P48:S48">
    <cfRule type="cellIs" dxfId="640" priority="598" operator="equal">
      <formula>" "</formula>
    </cfRule>
    <cfRule type="cellIs" dxfId="639" priority="599" operator="equal">
      <formula>"+"</formula>
    </cfRule>
    <cfRule type="containsBlanks" dxfId="638" priority="600">
      <formula>LEN(TRIM(P10))=0</formula>
    </cfRule>
  </conditionalFormatting>
  <conditionalFormatting sqref="V10:Y12 V14:Y14 V16:Y16 V18:Y18 V48:Y48">
    <cfRule type="cellIs" dxfId="637" priority="595" operator="equal">
      <formula>" "</formula>
    </cfRule>
    <cfRule type="cellIs" dxfId="636" priority="596" operator="equal">
      <formula>"+"</formula>
    </cfRule>
    <cfRule type="containsBlanks" dxfId="635" priority="597">
      <formula>LEN(TRIM(V10))=0</formula>
    </cfRule>
  </conditionalFormatting>
  <conditionalFormatting sqref="AB10:AD12 AB14:AD14 AB16:AD16 AB18:AD18 AB48:AD48">
    <cfRule type="cellIs" dxfId="634" priority="592" operator="equal">
      <formula>" "</formula>
    </cfRule>
    <cfRule type="cellIs" dxfId="633" priority="593" operator="equal">
      <formula>"+"</formula>
    </cfRule>
    <cfRule type="containsBlanks" dxfId="632" priority="594">
      <formula>LEN(TRIM(AB10))=0</formula>
    </cfRule>
  </conditionalFormatting>
  <conditionalFormatting sqref="H9:M9">
    <cfRule type="cellIs" dxfId="631" priority="589" operator="equal">
      <formula>" "</formula>
    </cfRule>
    <cfRule type="cellIs" dxfId="630" priority="590" operator="equal">
      <formula>"+"</formula>
    </cfRule>
    <cfRule type="containsBlanks" dxfId="629" priority="591">
      <formula>LEN(TRIM(H9))=0</formula>
    </cfRule>
  </conditionalFormatting>
  <conditionalFormatting sqref="P9:S9">
    <cfRule type="cellIs" dxfId="628" priority="586" operator="equal">
      <formula>" "</formula>
    </cfRule>
    <cfRule type="cellIs" dxfId="627" priority="587" operator="equal">
      <formula>"+"</formula>
    </cfRule>
    <cfRule type="containsBlanks" dxfId="626" priority="588">
      <formula>LEN(TRIM(P9))=0</formula>
    </cfRule>
  </conditionalFormatting>
  <conditionalFormatting sqref="V9:Y9">
    <cfRule type="cellIs" dxfId="625" priority="583" operator="equal">
      <formula>" "</formula>
    </cfRule>
    <cfRule type="cellIs" dxfId="624" priority="584" operator="equal">
      <formula>"+"</formula>
    </cfRule>
    <cfRule type="containsBlanks" dxfId="623" priority="585">
      <formula>LEN(TRIM(V9))=0</formula>
    </cfRule>
  </conditionalFormatting>
  <conditionalFormatting sqref="AB9:AD9">
    <cfRule type="cellIs" dxfId="622" priority="580" operator="equal">
      <formula>" "</formula>
    </cfRule>
    <cfRule type="cellIs" dxfId="621" priority="581" operator="equal">
      <formula>"+"</formula>
    </cfRule>
    <cfRule type="containsBlanks" dxfId="620" priority="582">
      <formula>LEN(TRIM(AB9))=0</formula>
    </cfRule>
  </conditionalFormatting>
  <conditionalFormatting sqref="H13:M13">
    <cfRule type="cellIs" dxfId="619" priority="577" operator="equal">
      <formula>" "</formula>
    </cfRule>
    <cfRule type="cellIs" dxfId="618" priority="578" operator="equal">
      <formula>"+"</formula>
    </cfRule>
    <cfRule type="containsBlanks" dxfId="617" priority="579">
      <formula>LEN(TRIM(H13))=0</formula>
    </cfRule>
  </conditionalFormatting>
  <conditionalFormatting sqref="P13:S13">
    <cfRule type="cellIs" dxfId="616" priority="574" operator="equal">
      <formula>" "</formula>
    </cfRule>
    <cfRule type="cellIs" dxfId="615" priority="575" operator="equal">
      <formula>"+"</formula>
    </cfRule>
    <cfRule type="containsBlanks" dxfId="614" priority="576">
      <formula>LEN(TRIM(P13))=0</formula>
    </cfRule>
  </conditionalFormatting>
  <conditionalFormatting sqref="V13:Y13">
    <cfRule type="cellIs" dxfId="613" priority="571" operator="equal">
      <formula>" "</formula>
    </cfRule>
    <cfRule type="cellIs" dxfId="612" priority="572" operator="equal">
      <formula>"+"</formula>
    </cfRule>
    <cfRule type="containsBlanks" dxfId="611" priority="573">
      <formula>LEN(TRIM(V13))=0</formula>
    </cfRule>
  </conditionalFormatting>
  <conditionalFormatting sqref="AB13:AD13">
    <cfRule type="cellIs" dxfId="610" priority="568" operator="equal">
      <formula>" "</formula>
    </cfRule>
    <cfRule type="cellIs" dxfId="609" priority="569" operator="equal">
      <formula>"+"</formula>
    </cfRule>
    <cfRule type="containsBlanks" dxfId="608" priority="570">
      <formula>LEN(TRIM(AB13))=0</formula>
    </cfRule>
  </conditionalFormatting>
  <conditionalFormatting sqref="H15:M15">
    <cfRule type="cellIs" dxfId="607" priority="565" operator="equal">
      <formula>" "</formula>
    </cfRule>
    <cfRule type="cellIs" dxfId="606" priority="566" operator="equal">
      <formula>"+"</formula>
    </cfRule>
    <cfRule type="containsBlanks" dxfId="605" priority="567">
      <formula>LEN(TRIM(H15))=0</formula>
    </cfRule>
  </conditionalFormatting>
  <conditionalFormatting sqref="P15:S15">
    <cfRule type="cellIs" dxfId="604" priority="562" operator="equal">
      <formula>" "</formula>
    </cfRule>
    <cfRule type="cellIs" dxfId="603" priority="563" operator="equal">
      <formula>"+"</formula>
    </cfRule>
    <cfRule type="containsBlanks" dxfId="602" priority="564">
      <formula>LEN(TRIM(P15))=0</formula>
    </cfRule>
  </conditionalFormatting>
  <conditionalFormatting sqref="V15:Y15">
    <cfRule type="cellIs" dxfId="601" priority="559" operator="equal">
      <formula>" "</formula>
    </cfRule>
    <cfRule type="cellIs" dxfId="600" priority="560" operator="equal">
      <formula>"+"</formula>
    </cfRule>
    <cfRule type="containsBlanks" dxfId="599" priority="561">
      <formula>LEN(TRIM(V15))=0</formula>
    </cfRule>
  </conditionalFormatting>
  <conditionalFormatting sqref="AB15:AD15">
    <cfRule type="cellIs" dxfId="598" priority="556" operator="equal">
      <formula>" "</formula>
    </cfRule>
    <cfRule type="cellIs" dxfId="597" priority="557" operator="equal">
      <formula>"+"</formula>
    </cfRule>
    <cfRule type="containsBlanks" dxfId="596" priority="558">
      <formula>LEN(TRIM(AB15))=0</formula>
    </cfRule>
  </conditionalFormatting>
  <conditionalFormatting sqref="H17:M17">
    <cfRule type="cellIs" dxfId="595" priority="553" operator="equal">
      <formula>" "</formula>
    </cfRule>
    <cfRule type="cellIs" dxfId="594" priority="554" operator="equal">
      <formula>"+"</formula>
    </cfRule>
    <cfRule type="containsBlanks" dxfId="593" priority="555">
      <formula>LEN(TRIM(H17))=0</formula>
    </cfRule>
  </conditionalFormatting>
  <conditionalFormatting sqref="P17:S17">
    <cfRule type="cellIs" dxfId="592" priority="550" operator="equal">
      <formula>" "</formula>
    </cfRule>
    <cfRule type="cellIs" dxfId="591" priority="551" operator="equal">
      <formula>"+"</formula>
    </cfRule>
    <cfRule type="containsBlanks" dxfId="590" priority="552">
      <formula>LEN(TRIM(P17))=0</formula>
    </cfRule>
  </conditionalFormatting>
  <conditionalFormatting sqref="V17:Y17">
    <cfRule type="cellIs" dxfId="589" priority="547" operator="equal">
      <formula>" "</formula>
    </cfRule>
    <cfRule type="cellIs" dxfId="588" priority="548" operator="equal">
      <formula>"+"</formula>
    </cfRule>
    <cfRule type="containsBlanks" dxfId="587" priority="549">
      <formula>LEN(TRIM(V17))=0</formula>
    </cfRule>
  </conditionalFormatting>
  <conditionalFormatting sqref="AB17:AD17">
    <cfRule type="cellIs" dxfId="586" priority="544" operator="equal">
      <formula>" "</formula>
    </cfRule>
    <cfRule type="cellIs" dxfId="585" priority="545" operator="equal">
      <formula>"+"</formula>
    </cfRule>
    <cfRule type="containsBlanks" dxfId="584" priority="546">
      <formula>LEN(TRIM(AB17))=0</formula>
    </cfRule>
  </conditionalFormatting>
  <conditionalFormatting sqref="H35:M35">
    <cfRule type="cellIs" dxfId="583" priority="373" operator="equal">
      <formula>" "</formula>
    </cfRule>
    <cfRule type="cellIs" dxfId="582" priority="374" operator="equal">
      <formula>"+"</formula>
    </cfRule>
    <cfRule type="containsBlanks" dxfId="581" priority="375">
      <formula>LEN(TRIM(H35))=0</formula>
    </cfRule>
  </conditionalFormatting>
  <conditionalFormatting sqref="P35:S35">
    <cfRule type="cellIs" dxfId="580" priority="370" operator="equal">
      <formula>" "</formula>
    </cfRule>
    <cfRule type="cellIs" dxfId="579" priority="371" operator="equal">
      <formula>"+"</formula>
    </cfRule>
    <cfRule type="containsBlanks" dxfId="578" priority="372">
      <formula>LEN(TRIM(P35))=0</formula>
    </cfRule>
  </conditionalFormatting>
  <conditionalFormatting sqref="V35:Y35">
    <cfRule type="cellIs" dxfId="577" priority="367" operator="equal">
      <formula>" "</formula>
    </cfRule>
    <cfRule type="cellIs" dxfId="576" priority="368" operator="equal">
      <formula>"+"</formula>
    </cfRule>
    <cfRule type="containsBlanks" dxfId="575" priority="369">
      <formula>LEN(TRIM(V35))=0</formula>
    </cfRule>
  </conditionalFormatting>
  <conditionalFormatting sqref="AB35:AD35">
    <cfRule type="cellIs" dxfId="574" priority="364" operator="equal">
      <formula>" "</formula>
    </cfRule>
    <cfRule type="cellIs" dxfId="573" priority="365" operator="equal">
      <formula>"+"</formula>
    </cfRule>
    <cfRule type="containsBlanks" dxfId="572" priority="366">
      <formula>LEN(TRIM(AB35))=0</formula>
    </cfRule>
  </conditionalFormatting>
  <conditionalFormatting sqref="H4:M4 H6:M6">
    <cfRule type="cellIs" dxfId="571" priority="361" operator="equal">
      <formula>" "</formula>
    </cfRule>
    <cfRule type="cellIs" dxfId="570" priority="362" operator="equal">
      <formula>"+"</formula>
    </cfRule>
    <cfRule type="containsBlanks" dxfId="569" priority="363">
      <formula>LEN(TRIM(H4))=0</formula>
    </cfRule>
  </conditionalFormatting>
  <conditionalFormatting sqref="H34:M34">
    <cfRule type="cellIs" dxfId="568" priority="357" operator="equal">
      <formula>" "</formula>
    </cfRule>
    <cfRule type="cellIs" dxfId="567" priority="358" operator="equal">
      <formula>"+"</formula>
    </cfRule>
    <cfRule type="containsBlanks" dxfId="566" priority="359">
      <formula>LEN(TRIM(H34))=0</formula>
    </cfRule>
  </conditionalFormatting>
  <conditionalFormatting sqref="P34:S34">
    <cfRule type="cellIs" dxfId="565" priority="354" operator="equal">
      <formula>" "</formula>
    </cfRule>
    <cfRule type="cellIs" dxfId="564" priority="355" operator="equal">
      <formula>"+"</formula>
    </cfRule>
    <cfRule type="containsBlanks" dxfId="563" priority="356">
      <formula>LEN(TRIM(P34))=0</formula>
    </cfRule>
  </conditionalFormatting>
  <conditionalFormatting sqref="V34:Y34">
    <cfRule type="cellIs" dxfId="562" priority="351" operator="equal">
      <formula>" "</formula>
    </cfRule>
    <cfRule type="cellIs" dxfId="561" priority="352" operator="equal">
      <formula>"+"</formula>
    </cfRule>
    <cfRule type="containsBlanks" dxfId="560" priority="353">
      <formula>LEN(TRIM(V34))=0</formula>
    </cfRule>
  </conditionalFormatting>
  <conditionalFormatting sqref="AB34:AD34">
    <cfRule type="cellIs" dxfId="559" priority="348" operator="equal">
      <formula>" "</formula>
    </cfRule>
    <cfRule type="cellIs" dxfId="558" priority="349" operator="equal">
      <formula>"+"</formula>
    </cfRule>
    <cfRule type="containsBlanks" dxfId="557" priority="350">
      <formula>LEN(TRIM(AB34))=0</formula>
    </cfRule>
  </conditionalFormatting>
  <conditionalFormatting sqref="H19:M19">
    <cfRule type="cellIs" dxfId="556" priority="345" operator="equal">
      <formula>" "</formula>
    </cfRule>
    <cfRule type="cellIs" dxfId="555" priority="346" operator="equal">
      <formula>"+"</formula>
    </cfRule>
    <cfRule type="containsBlanks" dxfId="554" priority="347">
      <formula>LEN(TRIM(H19))=0</formula>
    </cfRule>
  </conditionalFormatting>
  <conditionalFormatting sqref="P19:S19">
    <cfRule type="cellIs" dxfId="553" priority="342" operator="equal">
      <formula>" "</formula>
    </cfRule>
    <cfRule type="cellIs" dxfId="552" priority="343" operator="equal">
      <formula>"+"</formula>
    </cfRule>
    <cfRule type="containsBlanks" dxfId="551" priority="344">
      <formula>LEN(TRIM(P19))=0</formula>
    </cfRule>
  </conditionalFormatting>
  <conditionalFormatting sqref="V19:Y19">
    <cfRule type="cellIs" dxfId="550" priority="339" operator="equal">
      <formula>" "</formula>
    </cfRule>
    <cfRule type="cellIs" dxfId="549" priority="340" operator="equal">
      <formula>"+"</formula>
    </cfRule>
    <cfRule type="containsBlanks" dxfId="548" priority="341">
      <formula>LEN(TRIM(V19))=0</formula>
    </cfRule>
  </conditionalFormatting>
  <conditionalFormatting sqref="AB19:AD19">
    <cfRule type="cellIs" dxfId="547" priority="336" operator="equal">
      <formula>" "</formula>
    </cfRule>
    <cfRule type="cellIs" dxfId="546" priority="337" operator="equal">
      <formula>"+"</formula>
    </cfRule>
    <cfRule type="containsBlanks" dxfId="545" priority="338">
      <formula>LEN(TRIM(AB19))=0</formula>
    </cfRule>
  </conditionalFormatting>
  <conditionalFormatting sqref="H33:M33">
    <cfRule type="cellIs" dxfId="544" priority="333" operator="equal">
      <formula>" "</formula>
    </cfRule>
    <cfRule type="cellIs" dxfId="543" priority="334" operator="equal">
      <formula>"+"</formula>
    </cfRule>
    <cfRule type="containsBlanks" dxfId="542" priority="335">
      <formula>LEN(TRIM(H33))=0</formula>
    </cfRule>
  </conditionalFormatting>
  <conditionalFormatting sqref="P33:S33">
    <cfRule type="cellIs" dxfId="541" priority="330" operator="equal">
      <formula>" "</formula>
    </cfRule>
    <cfRule type="cellIs" dxfId="540" priority="331" operator="equal">
      <formula>"+"</formula>
    </cfRule>
    <cfRule type="containsBlanks" dxfId="539" priority="332">
      <formula>LEN(TRIM(P33))=0</formula>
    </cfRule>
  </conditionalFormatting>
  <conditionalFormatting sqref="V33:Y33">
    <cfRule type="cellIs" dxfId="538" priority="327" operator="equal">
      <formula>" "</formula>
    </cfRule>
    <cfRule type="cellIs" dxfId="537" priority="328" operator="equal">
      <formula>"+"</formula>
    </cfRule>
    <cfRule type="containsBlanks" dxfId="536" priority="329">
      <formula>LEN(TRIM(V33))=0</formula>
    </cfRule>
  </conditionalFormatting>
  <conditionalFormatting sqref="AB33:AD33">
    <cfRule type="cellIs" dxfId="535" priority="324" operator="equal">
      <formula>" "</formula>
    </cfRule>
    <cfRule type="cellIs" dxfId="534" priority="325" operator="equal">
      <formula>"+"</formula>
    </cfRule>
    <cfRule type="containsBlanks" dxfId="533" priority="326">
      <formula>LEN(TRIM(AB33))=0</formula>
    </cfRule>
  </conditionalFormatting>
  <conditionalFormatting sqref="H32:M32">
    <cfRule type="cellIs" dxfId="532" priority="321" operator="equal">
      <formula>" "</formula>
    </cfRule>
    <cfRule type="cellIs" dxfId="531" priority="322" operator="equal">
      <formula>"+"</formula>
    </cfRule>
    <cfRule type="containsBlanks" dxfId="530" priority="323">
      <formula>LEN(TRIM(H32))=0</formula>
    </cfRule>
  </conditionalFormatting>
  <conditionalFormatting sqref="P32:S32">
    <cfRule type="cellIs" dxfId="529" priority="318" operator="equal">
      <formula>" "</formula>
    </cfRule>
    <cfRule type="cellIs" dxfId="528" priority="319" operator="equal">
      <formula>"+"</formula>
    </cfRule>
    <cfRule type="containsBlanks" dxfId="527" priority="320">
      <formula>LEN(TRIM(P32))=0</formula>
    </cfRule>
  </conditionalFormatting>
  <conditionalFormatting sqref="V32:Y32">
    <cfRule type="cellIs" dxfId="526" priority="315" operator="equal">
      <formula>" "</formula>
    </cfRule>
    <cfRule type="cellIs" dxfId="525" priority="316" operator="equal">
      <formula>"+"</formula>
    </cfRule>
    <cfRule type="containsBlanks" dxfId="524" priority="317">
      <formula>LEN(TRIM(V32))=0</formula>
    </cfRule>
  </conditionalFormatting>
  <conditionalFormatting sqref="AB32:AD32">
    <cfRule type="cellIs" dxfId="523" priority="312" operator="equal">
      <formula>" "</formula>
    </cfRule>
    <cfRule type="cellIs" dxfId="522" priority="313" operator="equal">
      <formula>"+"</formula>
    </cfRule>
    <cfRule type="containsBlanks" dxfId="521" priority="314">
      <formula>LEN(TRIM(AB32))=0</formula>
    </cfRule>
  </conditionalFormatting>
  <conditionalFormatting sqref="H31:M31">
    <cfRule type="cellIs" dxfId="520" priority="309" operator="equal">
      <formula>" "</formula>
    </cfRule>
    <cfRule type="cellIs" dxfId="519" priority="310" operator="equal">
      <formula>"+"</formula>
    </cfRule>
    <cfRule type="containsBlanks" dxfId="518" priority="311">
      <formula>LEN(TRIM(H31))=0</formula>
    </cfRule>
  </conditionalFormatting>
  <conditionalFormatting sqref="P31:S31">
    <cfRule type="cellIs" dxfId="517" priority="306" operator="equal">
      <formula>" "</formula>
    </cfRule>
    <cfRule type="cellIs" dxfId="516" priority="307" operator="equal">
      <formula>"+"</formula>
    </cfRule>
    <cfRule type="containsBlanks" dxfId="515" priority="308">
      <formula>LEN(TRIM(P31))=0</formula>
    </cfRule>
  </conditionalFormatting>
  <conditionalFormatting sqref="V31:Y31">
    <cfRule type="cellIs" dxfId="514" priority="303" operator="equal">
      <formula>" "</formula>
    </cfRule>
    <cfRule type="cellIs" dxfId="513" priority="304" operator="equal">
      <formula>"+"</formula>
    </cfRule>
    <cfRule type="containsBlanks" dxfId="512" priority="305">
      <formula>LEN(TRIM(V31))=0</formula>
    </cfRule>
  </conditionalFormatting>
  <conditionalFormatting sqref="AB31:AD31">
    <cfRule type="cellIs" dxfId="511" priority="300" operator="equal">
      <formula>" "</formula>
    </cfRule>
    <cfRule type="cellIs" dxfId="510" priority="301" operator="equal">
      <formula>"+"</formula>
    </cfRule>
    <cfRule type="containsBlanks" dxfId="509" priority="302">
      <formula>LEN(TRIM(AB31))=0</formula>
    </cfRule>
  </conditionalFormatting>
  <conditionalFormatting sqref="H30:M30">
    <cfRule type="cellIs" dxfId="508" priority="297" operator="equal">
      <formula>" "</formula>
    </cfRule>
    <cfRule type="cellIs" dxfId="507" priority="298" operator="equal">
      <formula>"+"</formula>
    </cfRule>
    <cfRule type="containsBlanks" dxfId="506" priority="299">
      <formula>LEN(TRIM(H30))=0</formula>
    </cfRule>
  </conditionalFormatting>
  <conditionalFormatting sqref="P30:S30">
    <cfRule type="cellIs" dxfId="505" priority="294" operator="equal">
      <formula>" "</formula>
    </cfRule>
    <cfRule type="cellIs" dxfId="504" priority="295" operator="equal">
      <formula>"+"</formula>
    </cfRule>
    <cfRule type="containsBlanks" dxfId="503" priority="296">
      <formula>LEN(TRIM(P30))=0</formula>
    </cfRule>
  </conditionalFormatting>
  <conditionalFormatting sqref="V30:Y30">
    <cfRule type="cellIs" dxfId="502" priority="291" operator="equal">
      <formula>" "</formula>
    </cfRule>
    <cfRule type="cellIs" dxfId="501" priority="292" operator="equal">
      <formula>"+"</formula>
    </cfRule>
    <cfRule type="containsBlanks" dxfId="500" priority="293">
      <formula>LEN(TRIM(V30))=0</formula>
    </cfRule>
  </conditionalFormatting>
  <conditionalFormatting sqref="AB30:AD30">
    <cfRule type="cellIs" dxfId="499" priority="288" operator="equal">
      <formula>" "</formula>
    </cfRule>
    <cfRule type="cellIs" dxfId="498" priority="289" operator="equal">
      <formula>"+"</formula>
    </cfRule>
    <cfRule type="containsBlanks" dxfId="497" priority="290">
      <formula>LEN(TRIM(AB30))=0</formula>
    </cfRule>
  </conditionalFormatting>
  <conditionalFormatting sqref="H29:M29">
    <cfRule type="cellIs" dxfId="496" priority="285" operator="equal">
      <formula>" "</formula>
    </cfRule>
    <cfRule type="cellIs" dxfId="495" priority="286" operator="equal">
      <formula>"+"</formula>
    </cfRule>
    <cfRule type="containsBlanks" dxfId="494" priority="287">
      <formula>LEN(TRIM(H29))=0</formula>
    </cfRule>
  </conditionalFormatting>
  <conditionalFormatting sqref="P29:S29">
    <cfRule type="cellIs" dxfId="493" priority="282" operator="equal">
      <formula>" "</formula>
    </cfRule>
    <cfRule type="cellIs" dxfId="492" priority="283" operator="equal">
      <formula>"+"</formula>
    </cfRule>
    <cfRule type="containsBlanks" dxfId="491" priority="284">
      <formula>LEN(TRIM(P29))=0</formula>
    </cfRule>
  </conditionalFormatting>
  <conditionalFormatting sqref="V29:Y29">
    <cfRule type="cellIs" dxfId="490" priority="279" operator="equal">
      <formula>" "</formula>
    </cfRule>
    <cfRule type="cellIs" dxfId="489" priority="280" operator="equal">
      <formula>"+"</formula>
    </cfRule>
    <cfRule type="containsBlanks" dxfId="488" priority="281">
      <formula>LEN(TRIM(V29))=0</formula>
    </cfRule>
  </conditionalFormatting>
  <conditionalFormatting sqref="AB29:AD29">
    <cfRule type="cellIs" dxfId="487" priority="276" operator="equal">
      <formula>" "</formula>
    </cfRule>
    <cfRule type="cellIs" dxfId="486" priority="277" operator="equal">
      <formula>"+"</formula>
    </cfRule>
    <cfRule type="containsBlanks" dxfId="485" priority="278">
      <formula>LEN(TRIM(AB29))=0</formula>
    </cfRule>
  </conditionalFormatting>
  <conditionalFormatting sqref="H28:M28">
    <cfRule type="cellIs" dxfId="484" priority="273" operator="equal">
      <formula>" "</formula>
    </cfRule>
    <cfRule type="cellIs" dxfId="483" priority="274" operator="equal">
      <formula>"+"</formula>
    </cfRule>
    <cfRule type="containsBlanks" dxfId="482" priority="275">
      <formula>LEN(TRIM(H28))=0</formula>
    </cfRule>
  </conditionalFormatting>
  <conditionalFormatting sqref="P28:S28">
    <cfRule type="cellIs" dxfId="481" priority="270" operator="equal">
      <formula>" "</formula>
    </cfRule>
    <cfRule type="cellIs" dxfId="480" priority="271" operator="equal">
      <formula>"+"</formula>
    </cfRule>
    <cfRule type="containsBlanks" dxfId="479" priority="272">
      <formula>LEN(TRIM(P28))=0</formula>
    </cfRule>
  </conditionalFormatting>
  <conditionalFormatting sqref="V28:Y28">
    <cfRule type="cellIs" dxfId="478" priority="267" operator="equal">
      <formula>" "</formula>
    </cfRule>
    <cfRule type="cellIs" dxfId="477" priority="268" operator="equal">
      <formula>"+"</formula>
    </cfRule>
    <cfRule type="containsBlanks" dxfId="476" priority="269">
      <formula>LEN(TRIM(V28))=0</formula>
    </cfRule>
  </conditionalFormatting>
  <conditionalFormatting sqref="AB28:AD28">
    <cfRule type="cellIs" dxfId="475" priority="264" operator="equal">
      <formula>" "</formula>
    </cfRule>
    <cfRule type="cellIs" dxfId="474" priority="265" operator="equal">
      <formula>"+"</formula>
    </cfRule>
    <cfRule type="containsBlanks" dxfId="473" priority="266">
      <formula>LEN(TRIM(AB28))=0</formula>
    </cfRule>
  </conditionalFormatting>
  <conditionalFormatting sqref="H27:M27">
    <cfRule type="cellIs" dxfId="472" priority="261" operator="equal">
      <formula>" "</formula>
    </cfRule>
    <cfRule type="cellIs" dxfId="471" priority="262" operator="equal">
      <formula>"+"</formula>
    </cfRule>
    <cfRule type="containsBlanks" dxfId="470" priority="263">
      <formula>LEN(TRIM(H27))=0</formula>
    </cfRule>
  </conditionalFormatting>
  <conditionalFormatting sqref="P27:S27">
    <cfRule type="cellIs" dxfId="469" priority="258" operator="equal">
      <formula>" "</formula>
    </cfRule>
    <cfRule type="cellIs" dxfId="468" priority="259" operator="equal">
      <formula>"+"</formula>
    </cfRule>
    <cfRule type="containsBlanks" dxfId="467" priority="260">
      <formula>LEN(TRIM(P27))=0</formula>
    </cfRule>
  </conditionalFormatting>
  <conditionalFormatting sqref="V27:Y27">
    <cfRule type="cellIs" dxfId="466" priority="255" operator="equal">
      <formula>" "</formula>
    </cfRule>
    <cfRule type="cellIs" dxfId="465" priority="256" operator="equal">
      <formula>"+"</formula>
    </cfRule>
    <cfRule type="containsBlanks" dxfId="464" priority="257">
      <formula>LEN(TRIM(V27))=0</formula>
    </cfRule>
  </conditionalFormatting>
  <conditionalFormatting sqref="AB27:AD27">
    <cfRule type="cellIs" dxfId="463" priority="252" operator="equal">
      <formula>" "</formula>
    </cfRule>
    <cfRule type="cellIs" dxfId="462" priority="253" operator="equal">
      <formula>"+"</formula>
    </cfRule>
    <cfRule type="containsBlanks" dxfId="461" priority="254">
      <formula>LEN(TRIM(AB27))=0</formula>
    </cfRule>
  </conditionalFormatting>
  <conditionalFormatting sqref="H26:M26">
    <cfRule type="cellIs" dxfId="460" priority="249" operator="equal">
      <formula>" "</formula>
    </cfRule>
    <cfRule type="cellIs" dxfId="459" priority="250" operator="equal">
      <formula>"+"</formula>
    </cfRule>
    <cfRule type="containsBlanks" dxfId="458" priority="251">
      <formula>LEN(TRIM(H26))=0</formula>
    </cfRule>
  </conditionalFormatting>
  <conditionalFormatting sqref="P26:S26">
    <cfRule type="cellIs" dxfId="457" priority="246" operator="equal">
      <formula>" "</formula>
    </cfRule>
    <cfRule type="cellIs" dxfId="456" priority="247" operator="equal">
      <formula>"+"</formula>
    </cfRule>
    <cfRule type="containsBlanks" dxfId="455" priority="248">
      <formula>LEN(TRIM(P26))=0</formula>
    </cfRule>
  </conditionalFormatting>
  <conditionalFormatting sqref="V26:Y26">
    <cfRule type="cellIs" dxfId="454" priority="243" operator="equal">
      <formula>" "</formula>
    </cfRule>
    <cfRule type="cellIs" dxfId="453" priority="244" operator="equal">
      <formula>"+"</formula>
    </cfRule>
    <cfRule type="containsBlanks" dxfId="452" priority="245">
      <formula>LEN(TRIM(V26))=0</formula>
    </cfRule>
  </conditionalFormatting>
  <conditionalFormatting sqref="AB26:AD26">
    <cfRule type="cellIs" dxfId="451" priority="240" operator="equal">
      <formula>" "</formula>
    </cfRule>
    <cfRule type="cellIs" dxfId="450" priority="241" operator="equal">
      <formula>"+"</formula>
    </cfRule>
    <cfRule type="containsBlanks" dxfId="449" priority="242">
      <formula>LEN(TRIM(AB26))=0</formula>
    </cfRule>
  </conditionalFormatting>
  <conditionalFormatting sqref="H25:M25">
    <cfRule type="cellIs" dxfId="448" priority="237" operator="equal">
      <formula>" "</formula>
    </cfRule>
    <cfRule type="cellIs" dxfId="447" priority="238" operator="equal">
      <formula>"+"</formula>
    </cfRule>
    <cfRule type="containsBlanks" dxfId="446" priority="239">
      <formula>LEN(TRIM(H25))=0</formula>
    </cfRule>
  </conditionalFormatting>
  <conditionalFormatting sqref="P25:S25">
    <cfRule type="cellIs" dxfId="445" priority="234" operator="equal">
      <formula>" "</formula>
    </cfRule>
    <cfRule type="cellIs" dxfId="444" priority="235" operator="equal">
      <formula>"+"</formula>
    </cfRule>
    <cfRule type="containsBlanks" dxfId="443" priority="236">
      <formula>LEN(TRIM(P25))=0</formula>
    </cfRule>
  </conditionalFormatting>
  <conditionalFormatting sqref="V25:Y25">
    <cfRule type="cellIs" dxfId="442" priority="231" operator="equal">
      <formula>" "</formula>
    </cfRule>
    <cfRule type="cellIs" dxfId="441" priority="232" operator="equal">
      <formula>"+"</formula>
    </cfRule>
    <cfRule type="containsBlanks" dxfId="440" priority="233">
      <formula>LEN(TRIM(V25))=0</formula>
    </cfRule>
  </conditionalFormatting>
  <conditionalFormatting sqref="AB25:AD25">
    <cfRule type="cellIs" dxfId="439" priority="228" operator="equal">
      <formula>" "</formula>
    </cfRule>
    <cfRule type="cellIs" dxfId="438" priority="229" operator="equal">
      <formula>"+"</formula>
    </cfRule>
    <cfRule type="containsBlanks" dxfId="437" priority="230">
      <formula>LEN(TRIM(AB25))=0</formula>
    </cfRule>
  </conditionalFormatting>
  <conditionalFormatting sqref="H24:M24">
    <cfRule type="cellIs" dxfId="436" priority="225" operator="equal">
      <formula>" "</formula>
    </cfRule>
    <cfRule type="cellIs" dxfId="435" priority="226" operator="equal">
      <formula>"+"</formula>
    </cfRule>
    <cfRule type="containsBlanks" dxfId="434" priority="227">
      <formula>LEN(TRIM(H24))=0</formula>
    </cfRule>
  </conditionalFormatting>
  <conditionalFormatting sqref="P24:S24">
    <cfRule type="cellIs" dxfId="433" priority="222" operator="equal">
      <formula>" "</formula>
    </cfRule>
    <cfRule type="cellIs" dxfId="432" priority="223" operator="equal">
      <formula>"+"</formula>
    </cfRule>
    <cfRule type="containsBlanks" dxfId="431" priority="224">
      <formula>LEN(TRIM(P24))=0</formula>
    </cfRule>
  </conditionalFormatting>
  <conditionalFormatting sqref="V24:Y24">
    <cfRule type="cellIs" dxfId="430" priority="219" operator="equal">
      <formula>" "</formula>
    </cfRule>
    <cfRule type="cellIs" dxfId="429" priority="220" operator="equal">
      <formula>"+"</formula>
    </cfRule>
    <cfRule type="containsBlanks" dxfId="428" priority="221">
      <formula>LEN(TRIM(V24))=0</formula>
    </cfRule>
  </conditionalFormatting>
  <conditionalFormatting sqref="AB24:AD24">
    <cfRule type="cellIs" dxfId="427" priority="216" operator="equal">
      <formula>" "</formula>
    </cfRule>
    <cfRule type="cellIs" dxfId="426" priority="217" operator="equal">
      <formula>"+"</formula>
    </cfRule>
    <cfRule type="containsBlanks" dxfId="425" priority="218">
      <formula>LEN(TRIM(AB24))=0</formula>
    </cfRule>
  </conditionalFormatting>
  <conditionalFormatting sqref="H23:M23">
    <cfRule type="cellIs" dxfId="424" priority="213" operator="equal">
      <formula>" "</formula>
    </cfRule>
    <cfRule type="cellIs" dxfId="423" priority="214" operator="equal">
      <formula>"+"</formula>
    </cfRule>
    <cfRule type="containsBlanks" dxfId="422" priority="215">
      <formula>LEN(TRIM(H23))=0</formula>
    </cfRule>
  </conditionalFormatting>
  <conditionalFormatting sqref="P23:S23">
    <cfRule type="cellIs" dxfId="421" priority="210" operator="equal">
      <formula>" "</formula>
    </cfRule>
    <cfRule type="cellIs" dxfId="420" priority="211" operator="equal">
      <formula>"+"</formula>
    </cfRule>
    <cfRule type="containsBlanks" dxfId="419" priority="212">
      <formula>LEN(TRIM(P23))=0</formula>
    </cfRule>
  </conditionalFormatting>
  <conditionalFormatting sqref="V23:Y23">
    <cfRule type="cellIs" dxfId="418" priority="207" operator="equal">
      <formula>" "</formula>
    </cfRule>
    <cfRule type="cellIs" dxfId="417" priority="208" operator="equal">
      <formula>"+"</formula>
    </cfRule>
    <cfRule type="containsBlanks" dxfId="416" priority="209">
      <formula>LEN(TRIM(V23))=0</formula>
    </cfRule>
  </conditionalFormatting>
  <conditionalFormatting sqref="AB23:AD23">
    <cfRule type="cellIs" dxfId="415" priority="204" operator="equal">
      <formula>" "</formula>
    </cfRule>
    <cfRule type="cellIs" dxfId="414" priority="205" operator="equal">
      <formula>"+"</formula>
    </cfRule>
    <cfRule type="containsBlanks" dxfId="413" priority="206">
      <formula>LEN(TRIM(AB23))=0</formula>
    </cfRule>
  </conditionalFormatting>
  <conditionalFormatting sqref="H22:M22">
    <cfRule type="cellIs" dxfId="412" priority="201" operator="equal">
      <formula>" "</formula>
    </cfRule>
    <cfRule type="cellIs" dxfId="411" priority="202" operator="equal">
      <formula>"+"</formula>
    </cfRule>
    <cfRule type="containsBlanks" dxfId="410" priority="203">
      <formula>LEN(TRIM(H22))=0</formula>
    </cfRule>
  </conditionalFormatting>
  <conditionalFormatting sqref="P22:S22">
    <cfRule type="cellIs" dxfId="409" priority="198" operator="equal">
      <formula>" "</formula>
    </cfRule>
    <cfRule type="cellIs" dxfId="408" priority="199" operator="equal">
      <formula>"+"</formula>
    </cfRule>
    <cfRule type="containsBlanks" dxfId="407" priority="200">
      <formula>LEN(TRIM(P22))=0</formula>
    </cfRule>
  </conditionalFormatting>
  <conditionalFormatting sqref="V22:Y22">
    <cfRule type="cellIs" dxfId="406" priority="195" operator="equal">
      <formula>" "</formula>
    </cfRule>
    <cfRule type="cellIs" dxfId="405" priority="196" operator="equal">
      <formula>"+"</formula>
    </cfRule>
    <cfRule type="containsBlanks" dxfId="404" priority="197">
      <formula>LEN(TRIM(V22))=0</formula>
    </cfRule>
  </conditionalFormatting>
  <conditionalFormatting sqref="AB22:AD22">
    <cfRule type="cellIs" dxfId="403" priority="192" operator="equal">
      <formula>" "</formula>
    </cfRule>
    <cfRule type="cellIs" dxfId="402" priority="193" operator="equal">
      <formula>"+"</formula>
    </cfRule>
    <cfRule type="containsBlanks" dxfId="401" priority="194">
      <formula>LEN(TRIM(AB22))=0</formula>
    </cfRule>
  </conditionalFormatting>
  <conditionalFormatting sqref="H21:M21">
    <cfRule type="cellIs" dxfId="400" priority="189" operator="equal">
      <formula>" "</formula>
    </cfRule>
    <cfRule type="cellIs" dxfId="399" priority="190" operator="equal">
      <formula>"+"</formula>
    </cfRule>
    <cfRule type="containsBlanks" dxfId="398" priority="191">
      <formula>LEN(TRIM(H21))=0</formula>
    </cfRule>
  </conditionalFormatting>
  <conditionalFormatting sqref="P21:S21">
    <cfRule type="cellIs" dxfId="397" priority="186" operator="equal">
      <formula>" "</formula>
    </cfRule>
    <cfRule type="cellIs" dxfId="396" priority="187" operator="equal">
      <formula>"+"</formula>
    </cfRule>
    <cfRule type="containsBlanks" dxfId="395" priority="188">
      <formula>LEN(TRIM(P21))=0</formula>
    </cfRule>
  </conditionalFormatting>
  <conditionalFormatting sqref="V21:Y21">
    <cfRule type="cellIs" dxfId="394" priority="183" operator="equal">
      <formula>" "</formula>
    </cfRule>
    <cfRule type="cellIs" dxfId="393" priority="184" operator="equal">
      <formula>"+"</formula>
    </cfRule>
    <cfRule type="containsBlanks" dxfId="392" priority="185">
      <formula>LEN(TRIM(V21))=0</formula>
    </cfRule>
  </conditionalFormatting>
  <conditionalFormatting sqref="AB21:AD21">
    <cfRule type="cellIs" dxfId="391" priority="180" operator="equal">
      <formula>" "</formula>
    </cfRule>
    <cfRule type="cellIs" dxfId="390" priority="181" operator="equal">
      <formula>"+"</formula>
    </cfRule>
    <cfRule type="containsBlanks" dxfId="389" priority="182">
      <formula>LEN(TRIM(AB21))=0</formula>
    </cfRule>
  </conditionalFormatting>
  <conditionalFormatting sqref="H20:M20">
    <cfRule type="cellIs" dxfId="388" priority="177" operator="equal">
      <formula>" "</formula>
    </cfRule>
    <cfRule type="cellIs" dxfId="387" priority="178" operator="equal">
      <formula>"+"</formula>
    </cfRule>
    <cfRule type="containsBlanks" dxfId="386" priority="179">
      <formula>LEN(TRIM(H20))=0</formula>
    </cfRule>
  </conditionalFormatting>
  <conditionalFormatting sqref="P20:S20">
    <cfRule type="cellIs" dxfId="385" priority="174" operator="equal">
      <formula>" "</formula>
    </cfRule>
    <cfRule type="cellIs" dxfId="384" priority="175" operator="equal">
      <formula>"+"</formula>
    </cfRule>
    <cfRule type="containsBlanks" dxfId="383" priority="176">
      <formula>LEN(TRIM(P20))=0</formula>
    </cfRule>
  </conditionalFormatting>
  <conditionalFormatting sqref="V20:Y20">
    <cfRule type="cellIs" dxfId="382" priority="171" operator="equal">
      <formula>" "</formula>
    </cfRule>
    <cfRule type="cellIs" dxfId="381" priority="172" operator="equal">
      <formula>"+"</formula>
    </cfRule>
    <cfRule type="containsBlanks" dxfId="380" priority="173">
      <formula>LEN(TRIM(V20))=0</formula>
    </cfRule>
  </conditionalFormatting>
  <conditionalFormatting sqref="AB20:AD20">
    <cfRule type="cellIs" dxfId="379" priority="168" operator="equal">
      <formula>" "</formula>
    </cfRule>
    <cfRule type="cellIs" dxfId="378" priority="169" operator="equal">
      <formula>"+"</formula>
    </cfRule>
    <cfRule type="containsBlanks" dxfId="377" priority="170">
      <formula>LEN(TRIM(AB20))=0</formula>
    </cfRule>
  </conditionalFormatting>
  <conditionalFormatting sqref="H47:M47">
    <cfRule type="cellIs" dxfId="376" priority="165" operator="equal">
      <formula>" "</formula>
    </cfRule>
    <cfRule type="cellIs" dxfId="375" priority="166" operator="equal">
      <formula>"+"</formula>
    </cfRule>
    <cfRule type="containsBlanks" dxfId="374" priority="167">
      <formula>LEN(TRIM(H47))=0</formula>
    </cfRule>
  </conditionalFormatting>
  <conditionalFormatting sqref="P47:S47">
    <cfRule type="cellIs" dxfId="373" priority="162" operator="equal">
      <formula>" "</formula>
    </cfRule>
    <cfRule type="cellIs" dxfId="372" priority="163" operator="equal">
      <formula>"+"</formula>
    </cfRule>
    <cfRule type="containsBlanks" dxfId="371" priority="164">
      <formula>LEN(TRIM(P47))=0</formula>
    </cfRule>
  </conditionalFormatting>
  <conditionalFormatting sqref="V47:Y47">
    <cfRule type="cellIs" dxfId="370" priority="159" operator="equal">
      <formula>" "</formula>
    </cfRule>
    <cfRule type="cellIs" dxfId="369" priority="160" operator="equal">
      <formula>"+"</formula>
    </cfRule>
    <cfRule type="containsBlanks" dxfId="368" priority="161">
      <formula>LEN(TRIM(V47))=0</formula>
    </cfRule>
  </conditionalFormatting>
  <conditionalFormatting sqref="AB47:AD47">
    <cfRule type="cellIs" dxfId="367" priority="156" operator="equal">
      <formula>" "</formula>
    </cfRule>
    <cfRule type="cellIs" dxfId="366" priority="157" operator="equal">
      <formula>"+"</formula>
    </cfRule>
    <cfRule type="containsBlanks" dxfId="365" priority="158">
      <formula>LEN(TRIM(AB47))=0</formula>
    </cfRule>
  </conditionalFormatting>
  <conditionalFormatting sqref="H46:M46">
    <cfRule type="cellIs" dxfId="364" priority="153" operator="equal">
      <formula>" "</formula>
    </cfRule>
    <cfRule type="cellIs" dxfId="363" priority="154" operator="equal">
      <formula>"+"</formula>
    </cfRule>
    <cfRule type="containsBlanks" dxfId="362" priority="155">
      <formula>LEN(TRIM(H46))=0</formula>
    </cfRule>
  </conditionalFormatting>
  <conditionalFormatting sqref="P46:S46">
    <cfRule type="cellIs" dxfId="361" priority="150" operator="equal">
      <formula>" "</formula>
    </cfRule>
    <cfRule type="cellIs" dxfId="360" priority="151" operator="equal">
      <formula>"+"</formula>
    </cfRule>
    <cfRule type="containsBlanks" dxfId="359" priority="152">
      <formula>LEN(TRIM(P46))=0</formula>
    </cfRule>
  </conditionalFormatting>
  <conditionalFormatting sqref="V46:Y46">
    <cfRule type="cellIs" dxfId="358" priority="147" operator="equal">
      <formula>" "</formula>
    </cfRule>
    <cfRule type="cellIs" dxfId="357" priority="148" operator="equal">
      <formula>"+"</formula>
    </cfRule>
    <cfRule type="containsBlanks" dxfId="356" priority="149">
      <formula>LEN(TRIM(V46))=0</formula>
    </cfRule>
  </conditionalFormatting>
  <conditionalFormatting sqref="AB46:AD46">
    <cfRule type="cellIs" dxfId="355" priority="144" operator="equal">
      <formula>" "</formula>
    </cfRule>
    <cfRule type="cellIs" dxfId="354" priority="145" operator="equal">
      <formula>"+"</formula>
    </cfRule>
    <cfRule type="containsBlanks" dxfId="353" priority="146">
      <formula>LEN(TRIM(AB46))=0</formula>
    </cfRule>
  </conditionalFormatting>
  <conditionalFormatting sqref="H45:M45">
    <cfRule type="cellIs" dxfId="352" priority="141" operator="equal">
      <formula>" "</formula>
    </cfRule>
    <cfRule type="cellIs" dxfId="351" priority="142" operator="equal">
      <formula>"+"</formula>
    </cfRule>
    <cfRule type="containsBlanks" dxfId="350" priority="143">
      <formula>LEN(TRIM(H45))=0</formula>
    </cfRule>
  </conditionalFormatting>
  <conditionalFormatting sqref="P45:S45">
    <cfRule type="cellIs" dxfId="349" priority="138" operator="equal">
      <formula>" "</formula>
    </cfRule>
    <cfRule type="cellIs" dxfId="348" priority="139" operator="equal">
      <formula>"+"</formula>
    </cfRule>
    <cfRule type="containsBlanks" dxfId="347" priority="140">
      <formula>LEN(TRIM(P45))=0</formula>
    </cfRule>
  </conditionalFormatting>
  <conditionalFormatting sqref="V45:Y45">
    <cfRule type="cellIs" dxfId="346" priority="135" operator="equal">
      <formula>" "</formula>
    </cfRule>
    <cfRule type="cellIs" dxfId="345" priority="136" operator="equal">
      <formula>"+"</formula>
    </cfRule>
    <cfRule type="containsBlanks" dxfId="344" priority="137">
      <formula>LEN(TRIM(V45))=0</formula>
    </cfRule>
  </conditionalFormatting>
  <conditionalFormatting sqref="AB45:AD45">
    <cfRule type="cellIs" dxfId="343" priority="132" operator="equal">
      <formula>" "</formula>
    </cfRule>
    <cfRule type="cellIs" dxfId="342" priority="133" operator="equal">
      <formula>"+"</formula>
    </cfRule>
    <cfRule type="containsBlanks" dxfId="341" priority="134">
      <formula>LEN(TRIM(AB45))=0</formula>
    </cfRule>
  </conditionalFormatting>
  <conditionalFormatting sqref="H44:M44">
    <cfRule type="cellIs" dxfId="340" priority="129" operator="equal">
      <formula>" "</formula>
    </cfRule>
    <cfRule type="cellIs" dxfId="339" priority="130" operator="equal">
      <formula>"+"</formula>
    </cfRule>
    <cfRule type="containsBlanks" dxfId="338" priority="131">
      <formula>LEN(TRIM(H44))=0</formula>
    </cfRule>
  </conditionalFormatting>
  <conditionalFormatting sqref="P44:S44">
    <cfRule type="cellIs" dxfId="337" priority="126" operator="equal">
      <formula>" "</formula>
    </cfRule>
    <cfRule type="cellIs" dxfId="336" priority="127" operator="equal">
      <formula>"+"</formula>
    </cfRule>
    <cfRule type="containsBlanks" dxfId="335" priority="128">
      <formula>LEN(TRIM(P44))=0</formula>
    </cfRule>
  </conditionalFormatting>
  <conditionalFormatting sqref="V44:Y44">
    <cfRule type="cellIs" dxfId="334" priority="123" operator="equal">
      <formula>" "</formula>
    </cfRule>
    <cfRule type="cellIs" dxfId="333" priority="124" operator="equal">
      <formula>"+"</formula>
    </cfRule>
    <cfRule type="containsBlanks" dxfId="332" priority="125">
      <formula>LEN(TRIM(V44))=0</formula>
    </cfRule>
  </conditionalFormatting>
  <conditionalFormatting sqref="AB44:AD44">
    <cfRule type="cellIs" dxfId="331" priority="120" operator="equal">
      <formula>" "</formula>
    </cfRule>
    <cfRule type="cellIs" dxfId="330" priority="121" operator="equal">
      <formula>"+"</formula>
    </cfRule>
    <cfRule type="containsBlanks" dxfId="329" priority="122">
      <formula>LEN(TRIM(AB44))=0</formula>
    </cfRule>
  </conditionalFormatting>
  <conditionalFormatting sqref="H43:M43">
    <cfRule type="cellIs" dxfId="328" priority="117" operator="equal">
      <formula>" "</formula>
    </cfRule>
    <cfRule type="cellIs" dxfId="327" priority="118" operator="equal">
      <formula>"+"</formula>
    </cfRule>
    <cfRule type="containsBlanks" dxfId="326" priority="119">
      <formula>LEN(TRIM(H43))=0</formula>
    </cfRule>
  </conditionalFormatting>
  <conditionalFormatting sqref="P43:S43">
    <cfRule type="cellIs" dxfId="325" priority="114" operator="equal">
      <formula>" "</formula>
    </cfRule>
    <cfRule type="cellIs" dxfId="324" priority="115" operator="equal">
      <formula>"+"</formula>
    </cfRule>
    <cfRule type="containsBlanks" dxfId="323" priority="116">
      <formula>LEN(TRIM(P43))=0</formula>
    </cfRule>
  </conditionalFormatting>
  <conditionalFormatting sqref="V43:Y43">
    <cfRule type="cellIs" dxfId="322" priority="111" operator="equal">
      <formula>" "</formula>
    </cfRule>
    <cfRule type="cellIs" dxfId="321" priority="112" operator="equal">
      <formula>"+"</formula>
    </cfRule>
    <cfRule type="containsBlanks" dxfId="320" priority="113">
      <formula>LEN(TRIM(V43))=0</formula>
    </cfRule>
  </conditionalFormatting>
  <conditionalFormatting sqref="AB43:AD43">
    <cfRule type="cellIs" dxfId="319" priority="108" operator="equal">
      <formula>" "</formula>
    </cfRule>
    <cfRule type="cellIs" dxfId="318" priority="109" operator="equal">
      <formula>"+"</formula>
    </cfRule>
    <cfRule type="containsBlanks" dxfId="317" priority="110">
      <formula>LEN(TRIM(AB43))=0</formula>
    </cfRule>
  </conditionalFormatting>
  <conditionalFormatting sqref="H42:M42">
    <cfRule type="cellIs" dxfId="316" priority="105" operator="equal">
      <formula>" "</formula>
    </cfRule>
    <cfRule type="cellIs" dxfId="315" priority="106" operator="equal">
      <formula>"+"</formula>
    </cfRule>
    <cfRule type="containsBlanks" dxfId="314" priority="107">
      <formula>LEN(TRIM(H42))=0</formula>
    </cfRule>
  </conditionalFormatting>
  <conditionalFormatting sqref="P42:S42">
    <cfRule type="cellIs" dxfId="313" priority="102" operator="equal">
      <formula>" "</formula>
    </cfRule>
    <cfRule type="cellIs" dxfId="312" priority="103" operator="equal">
      <formula>"+"</formula>
    </cfRule>
    <cfRule type="containsBlanks" dxfId="311" priority="104">
      <formula>LEN(TRIM(P42))=0</formula>
    </cfRule>
  </conditionalFormatting>
  <conditionalFormatting sqref="V42:Y42">
    <cfRule type="cellIs" dxfId="310" priority="99" operator="equal">
      <formula>" "</formula>
    </cfRule>
    <cfRule type="cellIs" dxfId="309" priority="100" operator="equal">
      <formula>"+"</formula>
    </cfRule>
    <cfRule type="containsBlanks" dxfId="308" priority="101">
      <formula>LEN(TRIM(V42))=0</formula>
    </cfRule>
  </conditionalFormatting>
  <conditionalFormatting sqref="AB42:AD42">
    <cfRule type="cellIs" dxfId="307" priority="96" operator="equal">
      <formula>" "</formula>
    </cfRule>
    <cfRule type="cellIs" dxfId="306" priority="97" operator="equal">
      <formula>"+"</formula>
    </cfRule>
    <cfRule type="containsBlanks" dxfId="305" priority="98">
      <formula>LEN(TRIM(AB42))=0</formula>
    </cfRule>
  </conditionalFormatting>
  <conditionalFormatting sqref="H41:M41">
    <cfRule type="cellIs" dxfId="304" priority="93" operator="equal">
      <formula>" "</formula>
    </cfRule>
    <cfRule type="cellIs" dxfId="303" priority="94" operator="equal">
      <formula>"+"</formula>
    </cfRule>
    <cfRule type="containsBlanks" dxfId="302" priority="95">
      <formula>LEN(TRIM(H41))=0</formula>
    </cfRule>
  </conditionalFormatting>
  <conditionalFormatting sqref="P41:S41">
    <cfRule type="cellIs" dxfId="301" priority="90" operator="equal">
      <formula>" "</formula>
    </cfRule>
    <cfRule type="cellIs" dxfId="300" priority="91" operator="equal">
      <formula>"+"</formula>
    </cfRule>
    <cfRule type="containsBlanks" dxfId="299" priority="92">
      <formula>LEN(TRIM(P41))=0</formula>
    </cfRule>
  </conditionalFormatting>
  <conditionalFormatting sqref="V41:Y41">
    <cfRule type="cellIs" dxfId="298" priority="87" operator="equal">
      <formula>" "</formula>
    </cfRule>
    <cfRule type="cellIs" dxfId="297" priority="88" operator="equal">
      <formula>"+"</formula>
    </cfRule>
    <cfRule type="containsBlanks" dxfId="296" priority="89">
      <formula>LEN(TRIM(V41))=0</formula>
    </cfRule>
  </conditionalFormatting>
  <conditionalFormatting sqref="AB41:AD41">
    <cfRule type="cellIs" dxfId="295" priority="84" operator="equal">
      <formula>" "</formula>
    </cfRule>
    <cfRule type="cellIs" dxfId="294" priority="85" operator="equal">
      <formula>"+"</formula>
    </cfRule>
    <cfRule type="containsBlanks" dxfId="293" priority="86">
      <formula>LEN(TRIM(AB41))=0</formula>
    </cfRule>
  </conditionalFormatting>
  <conditionalFormatting sqref="H40:M40">
    <cfRule type="cellIs" dxfId="292" priority="81" operator="equal">
      <formula>" "</formula>
    </cfRule>
    <cfRule type="cellIs" dxfId="291" priority="82" operator="equal">
      <formula>"+"</formula>
    </cfRule>
    <cfRule type="containsBlanks" dxfId="290" priority="83">
      <formula>LEN(TRIM(H40))=0</formula>
    </cfRule>
  </conditionalFormatting>
  <conditionalFormatting sqref="P40:S40">
    <cfRule type="cellIs" dxfId="289" priority="78" operator="equal">
      <formula>" "</formula>
    </cfRule>
    <cfRule type="cellIs" dxfId="288" priority="79" operator="equal">
      <formula>"+"</formula>
    </cfRule>
    <cfRule type="containsBlanks" dxfId="287" priority="80">
      <formula>LEN(TRIM(P40))=0</formula>
    </cfRule>
  </conditionalFormatting>
  <conditionalFormatting sqref="V40:Y40">
    <cfRule type="cellIs" dxfId="286" priority="75" operator="equal">
      <formula>" "</formula>
    </cfRule>
    <cfRule type="cellIs" dxfId="285" priority="76" operator="equal">
      <formula>"+"</formula>
    </cfRule>
    <cfRule type="containsBlanks" dxfId="284" priority="77">
      <formula>LEN(TRIM(V40))=0</formula>
    </cfRule>
  </conditionalFormatting>
  <conditionalFormatting sqref="AB40:AD40">
    <cfRule type="cellIs" dxfId="283" priority="72" operator="equal">
      <formula>" "</formula>
    </cfRule>
    <cfRule type="cellIs" dxfId="282" priority="73" operator="equal">
      <formula>"+"</formula>
    </cfRule>
    <cfRule type="containsBlanks" dxfId="281" priority="74">
      <formula>LEN(TRIM(AB40))=0</formula>
    </cfRule>
  </conditionalFormatting>
  <conditionalFormatting sqref="H39:M39">
    <cfRule type="cellIs" dxfId="280" priority="69" operator="equal">
      <formula>" "</formula>
    </cfRule>
    <cfRule type="cellIs" dxfId="279" priority="70" operator="equal">
      <formula>"+"</formula>
    </cfRule>
    <cfRule type="containsBlanks" dxfId="278" priority="71">
      <formula>LEN(TRIM(H39))=0</formula>
    </cfRule>
  </conditionalFormatting>
  <conditionalFormatting sqref="P39:S39">
    <cfRule type="cellIs" dxfId="277" priority="66" operator="equal">
      <formula>" "</formula>
    </cfRule>
    <cfRule type="cellIs" dxfId="276" priority="67" operator="equal">
      <formula>"+"</formula>
    </cfRule>
    <cfRule type="containsBlanks" dxfId="275" priority="68">
      <formula>LEN(TRIM(P39))=0</formula>
    </cfRule>
  </conditionalFormatting>
  <conditionalFormatting sqref="V39:Y39">
    <cfRule type="cellIs" dxfId="274" priority="63" operator="equal">
      <formula>" "</formula>
    </cfRule>
    <cfRule type="cellIs" dxfId="273" priority="64" operator="equal">
      <formula>"+"</formula>
    </cfRule>
    <cfRule type="containsBlanks" dxfId="272" priority="65">
      <formula>LEN(TRIM(V39))=0</formula>
    </cfRule>
  </conditionalFormatting>
  <conditionalFormatting sqref="AB39:AD39">
    <cfRule type="cellIs" dxfId="271" priority="60" operator="equal">
      <formula>" "</formula>
    </cfRule>
    <cfRule type="cellIs" dxfId="270" priority="61" operator="equal">
      <formula>"+"</formula>
    </cfRule>
    <cfRule type="containsBlanks" dxfId="269" priority="62">
      <formula>LEN(TRIM(AB39))=0</formula>
    </cfRule>
  </conditionalFormatting>
  <conditionalFormatting sqref="H38:M38">
    <cfRule type="cellIs" dxfId="268" priority="57" operator="equal">
      <formula>" "</formula>
    </cfRule>
    <cfRule type="cellIs" dxfId="267" priority="58" operator="equal">
      <formula>"+"</formula>
    </cfRule>
    <cfRule type="containsBlanks" dxfId="266" priority="59">
      <formula>LEN(TRIM(H38))=0</formula>
    </cfRule>
  </conditionalFormatting>
  <conditionalFormatting sqref="P38:S38">
    <cfRule type="cellIs" dxfId="265" priority="54" operator="equal">
      <formula>" "</formula>
    </cfRule>
    <cfRule type="cellIs" dxfId="264" priority="55" operator="equal">
      <formula>"+"</formula>
    </cfRule>
    <cfRule type="containsBlanks" dxfId="263" priority="56">
      <formula>LEN(TRIM(P38))=0</formula>
    </cfRule>
  </conditionalFormatting>
  <conditionalFormatting sqref="V38:Y38">
    <cfRule type="cellIs" dxfId="262" priority="51" operator="equal">
      <formula>" "</formula>
    </cfRule>
    <cfRule type="cellIs" dxfId="261" priority="52" operator="equal">
      <formula>"+"</formula>
    </cfRule>
    <cfRule type="containsBlanks" dxfId="260" priority="53">
      <formula>LEN(TRIM(V38))=0</formula>
    </cfRule>
  </conditionalFormatting>
  <conditionalFormatting sqref="AB38:AD38">
    <cfRule type="cellIs" dxfId="259" priority="48" operator="equal">
      <formula>" "</formula>
    </cfRule>
    <cfRule type="cellIs" dxfId="258" priority="49" operator="equal">
      <formula>"+"</formula>
    </cfRule>
    <cfRule type="containsBlanks" dxfId="257" priority="50">
      <formula>LEN(TRIM(AB38))=0</formula>
    </cfRule>
  </conditionalFormatting>
  <conditionalFormatting sqref="H37:M37">
    <cfRule type="cellIs" dxfId="256" priority="45" operator="equal">
      <formula>" "</formula>
    </cfRule>
    <cfRule type="cellIs" dxfId="255" priority="46" operator="equal">
      <formula>"+"</formula>
    </cfRule>
    <cfRule type="containsBlanks" dxfId="254" priority="47">
      <formula>LEN(TRIM(H37))=0</formula>
    </cfRule>
  </conditionalFormatting>
  <conditionalFormatting sqref="P37:S37">
    <cfRule type="cellIs" dxfId="253" priority="42" operator="equal">
      <formula>" "</formula>
    </cfRule>
    <cfRule type="cellIs" dxfId="252" priority="43" operator="equal">
      <formula>"+"</formula>
    </cfRule>
    <cfRule type="containsBlanks" dxfId="251" priority="44">
      <formula>LEN(TRIM(P37))=0</formula>
    </cfRule>
  </conditionalFormatting>
  <conditionalFormatting sqref="V37:Y37">
    <cfRule type="cellIs" dxfId="250" priority="39" operator="equal">
      <formula>" "</formula>
    </cfRule>
    <cfRule type="cellIs" dxfId="249" priority="40" operator="equal">
      <formula>"+"</formula>
    </cfRule>
    <cfRule type="containsBlanks" dxfId="248" priority="41">
      <formula>LEN(TRIM(V37))=0</formula>
    </cfRule>
  </conditionalFormatting>
  <conditionalFormatting sqref="AB37:AD37">
    <cfRule type="cellIs" dxfId="247" priority="36" operator="equal">
      <formula>" "</formula>
    </cfRule>
    <cfRule type="cellIs" dxfId="246" priority="37" operator="equal">
      <formula>"+"</formula>
    </cfRule>
    <cfRule type="containsBlanks" dxfId="245" priority="38">
      <formula>LEN(TRIM(AB37))=0</formula>
    </cfRule>
  </conditionalFormatting>
  <conditionalFormatting sqref="H36:M36">
    <cfRule type="cellIs" dxfId="244" priority="33" operator="equal">
      <formula>" "</formula>
    </cfRule>
    <cfRule type="cellIs" dxfId="243" priority="34" operator="equal">
      <formula>"+"</formula>
    </cfRule>
    <cfRule type="containsBlanks" dxfId="242" priority="35">
      <formula>LEN(TRIM(H36))=0</formula>
    </cfRule>
  </conditionalFormatting>
  <conditionalFormatting sqref="P36:S36">
    <cfRule type="cellIs" dxfId="241" priority="30" operator="equal">
      <formula>" "</formula>
    </cfRule>
    <cfRule type="cellIs" dxfId="240" priority="31" operator="equal">
      <formula>"+"</formula>
    </cfRule>
    <cfRule type="containsBlanks" dxfId="239" priority="32">
      <formula>LEN(TRIM(P36))=0</formula>
    </cfRule>
  </conditionalFormatting>
  <conditionalFormatting sqref="V36:Y36">
    <cfRule type="cellIs" dxfId="238" priority="27" operator="equal">
      <formula>" "</formula>
    </cfRule>
    <cfRule type="cellIs" dxfId="237" priority="28" operator="equal">
      <formula>"+"</formula>
    </cfRule>
    <cfRule type="containsBlanks" dxfId="236" priority="29">
      <formula>LEN(TRIM(V36))=0</formula>
    </cfRule>
  </conditionalFormatting>
  <conditionalFormatting sqref="AB36:AD36">
    <cfRule type="cellIs" dxfId="235" priority="24" operator="equal">
      <formula>" "</formula>
    </cfRule>
    <cfRule type="cellIs" dxfId="234" priority="25" operator="equal">
      <formula>"+"</formula>
    </cfRule>
    <cfRule type="containsBlanks" dxfId="233" priority="26">
      <formula>LEN(TRIM(AB36))=0</formula>
    </cfRule>
  </conditionalFormatting>
  <conditionalFormatting sqref="AF10">
    <cfRule type="cellIs" dxfId="232" priority="21" operator="equal">
      <formula>" "</formula>
    </cfRule>
    <cfRule type="cellIs" dxfId="231" priority="22" operator="equal">
      <formula>"+"</formula>
    </cfRule>
    <cfRule type="containsBlanks" dxfId="230" priority="23">
      <formula>LEN(TRIM(AF10))=0</formula>
    </cfRule>
  </conditionalFormatting>
  <conditionalFormatting sqref="AF12">
    <cfRule type="cellIs" dxfId="229" priority="18" operator="equal">
      <formula>" "</formula>
    </cfRule>
    <cfRule type="cellIs" dxfId="228" priority="19" operator="equal">
      <formula>"+"</formula>
    </cfRule>
    <cfRule type="containsBlanks" dxfId="227" priority="20">
      <formula>LEN(TRIM(AF12))=0</formula>
    </cfRule>
  </conditionalFormatting>
  <conditionalFormatting sqref="AF14">
    <cfRule type="cellIs" dxfId="226" priority="15" operator="equal">
      <formula>" "</formula>
    </cfRule>
    <cfRule type="cellIs" dxfId="225" priority="16" operator="equal">
      <formula>"+"</formula>
    </cfRule>
    <cfRule type="containsBlanks" dxfId="224" priority="17">
      <formula>LEN(TRIM(AF14))=0</formula>
    </cfRule>
  </conditionalFormatting>
  <conditionalFormatting sqref="G10:G48">
    <cfRule type="cellIs" dxfId="223" priority="7" operator="greaterThan">
      <formula>1</formula>
    </cfRule>
    <cfRule type="expression" dxfId="222" priority="13">
      <formula>ISBLANK(F10)</formula>
    </cfRule>
  </conditionalFormatting>
  <conditionalFormatting sqref="O10:O48">
    <cfRule type="cellIs" dxfId="221" priority="4" operator="greaterThan">
      <formula>10</formula>
    </cfRule>
    <cfRule type="expression" dxfId="220" priority="12">
      <formula>ISBLANK(N10)</formula>
    </cfRule>
  </conditionalFormatting>
  <conditionalFormatting sqref="U10:U48">
    <cfRule type="cellIs" dxfId="219" priority="6" operator="greaterThan">
      <formula>15</formula>
    </cfRule>
    <cfRule type="expression" dxfId="218" priority="11">
      <formula>ISBLANK(T10)</formula>
    </cfRule>
  </conditionalFormatting>
  <conditionalFormatting sqref="AA10:AA48">
    <cfRule type="cellIs" dxfId="217" priority="1" operator="greaterThan">
      <formula>1</formula>
    </cfRule>
    <cfRule type="expression" dxfId="216" priority="10">
      <formula>ISBLANK(Z10)</formula>
    </cfRule>
  </conditionalFormatting>
  <conditionalFormatting sqref="N10:S48">
    <cfRule type="expression" dxfId="215" priority="9">
      <formula>$E10="LS/I"</formula>
    </cfRule>
  </conditionalFormatting>
  <conditionalFormatting sqref="Z10:AD48">
    <cfRule type="expression" dxfId="214" priority="8">
      <formula>OR($E10="LS/I",$E10="LSI")</formula>
    </cfRule>
  </conditionalFormatting>
  <conditionalFormatting sqref="F10:F48">
    <cfRule type="cellIs" dxfId="213" priority="5" operator="greaterThan">
      <formula>D10</formula>
    </cfRule>
  </conditionalFormatting>
  <conditionalFormatting sqref="H10:M48 P10:S48 V10:Y48 AB10:AD48">
    <cfRule type="expression" dxfId="212" priority="605">
      <formula>$AZ10&lt;&gt;"OK"</formula>
    </cfRule>
    <cfRule type="expression" dxfId="211" priority="606">
      <formula>ISBLANK($D10)</formula>
    </cfRule>
  </conditionalFormatting>
  <dataValidations count="6">
    <dataValidation type="list" allowBlank="1" showInputMessage="1" showErrorMessage="1" sqref="E9:E48" xr:uid="{569CC232-3249-4B6B-8DCA-8AB188AE4EE0}">
      <formula1>"LS/I, LSI, LSIG"</formula1>
    </dataValidation>
    <dataValidation type="list" allowBlank="1" showInputMessage="1" showErrorMessage="1" sqref="D9:D48" xr:uid="{64CD0B0D-A722-456B-B6EC-930E10E95544}">
      <formula1>$BA9:$BF9</formula1>
    </dataValidation>
    <dataValidation type="list" allowBlank="1" showInputMessage="1" showErrorMessage="1" sqref="F9:F48" xr:uid="{E7F63E2F-7C04-48CC-9AD6-C33C351C0232}">
      <formula1>$BG9:$CK9</formula1>
    </dataValidation>
    <dataValidation type="list" allowBlank="1" showInputMessage="1" showErrorMessage="1" sqref="N9:N48" xr:uid="{1A597AFE-059D-4F4D-8E63-0C7395E76DFC}">
      <formula1>$CL9:$DA9</formula1>
    </dataValidation>
    <dataValidation type="list" allowBlank="1" showInputMessage="1" showErrorMessage="1" sqref="T9:T48" xr:uid="{4B265E29-F61B-454A-B26D-2A1918F7A790}">
      <formula1>$DB9:$DQ9</formula1>
    </dataValidation>
    <dataValidation type="list" allowBlank="1" showInputMessage="1" showErrorMessage="1" sqref="Z9:Z48" xr:uid="{212C1C6C-BC3E-473E-9FD8-BF31C10916C8}">
      <formula1>$DR9:$DY9</formula1>
    </dataValidation>
  </dataValidations>
  <hyperlinks>
    <hyperlink ref="B1" r:id="rId1" tooltip="Go to SACE Tmax XT home page" xr:uid="{01B05B2D-8E2F-42EA-8767-5DB3845E55DD}"/>
  </hyperlinks>
  <pageMargins left="0.7" right="0.7" top="0.75" bottom="0.75" header="0.3" footer="0.3"/>
  <pageSetup scale="51" orientation="landscape" r:id="rId2"/>
  <headerFooter>
    <oddFooter>&amp;F</oddFooter>
  </headerFooter>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D5AE458-767E-4FD4-BFF5-66362F6ADCB8}">
          <x14:formula1>
            <xm:f>data!$A$2:$A$6</xm:f>
          </x14:formula1>
          <xm:sqref>C9:C48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7BA4E-5F4D-42E7-9A34-72DA94286DEF}">
  <sheetPr>
    <pageSetUpPr fitToPage="1"/>
  </sheetPr>
  <dimension ref="B1:Y508"/>
  <sheetViews>
    <sheetView showGridLines="0" zoomScale="70" zoomScaleNormal="70" workbookViewId="0">
      <pane ySplit="13" topLeftCell="A14" activePane="bottomLeft" state="frozen"/>
      <selection activeCell="B1" sqref="B1"/>
      <selection pane="bottomLeft" activeCell="B2" sqref="B2"/>
    </sheetView>
  </sheetViews>
  <sheetFormatPr defaultColWidth="9.1796875" defaultRowHeight="21" x14ac:dyDescent="0.5"/>
  <cols>
    <col min="1" max="1" width="1.81640625" style="3" customWidth="1"/>
    <col min="2" max="2" width="12.1796875" style="7" customWidth="1"/>
    <col min="3" max="6" width="3" style="2" customWidth="1"/>
    <col min="7" max="9" width="6.81640625" style="8" bestFit="1" customWidth="1"/>
    <col min="10" max="10" width="6" style="8" bestFit="1" customWidth="1"/>
    <col min="11" max="11" width="8.453125" style="8" bestFit="1" customWidth="1"/>
    <col min="12" max="12" width="9.1796875" style="107"/>
    <col min="13" max="13" width="12.1796875" style="7" customWidth="1"/>
    <col min="14" max="17" width="3" style="3" customWidth="1"/>
    <col min="18" max="21" width="7.54296875" style="3" bestFit="1" customWidth="1"/>
    <col min="22" max="22" width="9.81640625" style="3" bestFit="1" customWidth="1"/>
    <col min="23" max="23" width="9.1796875" style="112"/>
    <col min="24" max="16384" width="9.1796875" style="3"/>
  </cols>
  <sheetData>
    <row r="1" spans="2:25" ht="21.5" thickBot="1" x14ac:dyDescent="0.55000000000000004"/>
    <row r="2" spans="2:25" s="165" customFormat="1" ht="21.5" thickBot="1" x14ac:dyDescent="0.55000000000000004">
      <c r="B2" s="146"/>
      <c r="C2" s="9" t="s">
        <v>142</v>
      </c>
      <c r="D2" s="166"/>
      <c r="E2" s="166"/>
      <c r="F2" s="166"/>
      <c r="H2" s="8"/>
      <c r="I2" s="8"/>
      <c r="J2" s="8"/>
      <c r="K2" s="8"/>
      <c r="L2" s="167"/>
      <c r="W2" s="170"/>
      <c r="X2" s="169"/>
      <c r="Y2" s="169"/>
    </row>
    <row r="3" spans="2:25" s="171" customFormat="1" ht="26" x14ac:dyDescent="0.6">
      <c r="B3" s="172"/>
      <c r="C3" s="172"/>
      <c r="D3" s="172"/>
      <c r="E3" s="172"/>
      <c r="F3" s="172"/>
      <c r="G3" s="172"/>
      <c r="H3" s="172"/>
      <c r="I3" s="172"/>
      <c r="J3" s="172"/>
      <c r="K3" s="172"/>
      <c r="L3" s="172"/>
      <c r="M3" s="172"/>
      <c r="N3" s="172"/>
      <c r="O3" s="172"/>
      <c r="P3" s="172"/>
      <c r="Q3" s="172"/>
      <c r="R3" s="172"/>
      <c r="S3" s="172"/>
      <c r="T3" s="172"/>
      <c r="U3" s="172"/>
      <c r="V3" s="172"/>
      <c r="W3" s="172"/>
      <c r="X3" s="172"/>
      <c r="Y3" s="172"/>
    </row>
    <row r="4" spans="2:25" s="171" customFormat="1" ht="26" x14ac:dyDescent="0.6">
      <c r="B4" s="172"/>
      <c r="C4" s="172"/>
      <c r="D4" s="172"/>
      <c r="E4" s="172"/>
      <c r="F4" s="172"/>
      <c r="G4" s="172"/>
      <c r="H4" s="172"/>
      <c r="I4" s="172"/>
      <c r="J4" s="172"/>
      <c r="K4" s="172"/>
      <c r="L4" s="172"/>
      <c r="M4" s="172"/>
      <c r="N4" s="172"/>
      <c r="O4" s="172"/>
      <c r="P4" s="172"/>
      <c r="Q4" s="172"/>
      <c r="R4" s="172"/>
      <c r="S4" s="172"/>
      <c r="T4" s="172"/>
      <c r="U4" s="172"/>
      <c r="V4" s="172"/>
      <c r="W4" s="172"/>
      <c r="X4" s="172"/>
      <c r="Y4" s="172"/>
    </row>
    <row r="5" spans="2:25" s="171" customFormat="1" ht="26" x14ac:dyDescent="0.6">
      <c r="B5" s="172"/>
      <c r="C5" s="172"/>
      <c r="D5" s="172"/>
      <c r="E5" s="172"/>
      <c r="F5" s="172"/>
      <c r="G5" s="172"/>
      <c r="H5" s="172"/>
      <c r="I5" s="172"/>
      <c r="J5" s="172"/>
      <c r="K5" s="172"/>
      <c r="L5" s="172"/>
      <c r="M5" s="172"/>
      <c r="N5" s="172"/>
      <c r="O5" s="172"/>
      <c r="P5" s="172"/>
      <c r="Q5" s="172"/>
      <c r="R5" s="172"/>
      <c r="S5" s="172"/>
      <c r="T5" s="172"/>
      <c r="U5" s="172"/>
      <c r="V5" s="172"/>
      <c r="W5" s="172"/>
      <c r="X5" s="172"/>
      <c r="Y5" s="172"/>
    </row>
    <row r="6" spans="2:25" s="171" customFormat="1" ht="26" x14ac:dyDescent="0.6">
      <c r="B6" s="172"/>
      <c r="C6" s="172"/>
      <c r="D6" s="172"/>
      <c r="E6" s="172"/>
      <c r="F6" s="172"/>
      <c r="G6" s="172"/>
      <c r="H6" s="172"/>
      <c r="I6" s="172"/>
      <c r="J6" s="172"/>
      <c r="K6" s="172"/>
      <c r="L6" s="172"/>
      <c r="M6" s="172"/>
      <c r="N6" s="172"/>
      <c r="O6" s="172"/>
      <c r="P6" s="172"/>
      <c r="Q6" s="172"/>
      <c r="R6" s="172"/>
      <c r="S6" s="172"/>
      <c r="T6" s="172"/>
      <c r="U6" s="172"/>
      <c r="V6" s="172"/>
      <c r="W6" s="172"/>
      <c r="X6" s="172"/>
      <c r="Y6" s="172"/>
    </row>
    <row r="7" spans="2:25" s="171" customFormat="1" ht="26" x14ac:dyDescent="0.6">
      <c r="B7" s="172"/>
      <c r="C7" s="172"/>
      <c r="D7" s="172"/>
      <c r="E7" s="172"/>
      <c r="F7" s="172"/>
      <c r="G7" s="172"/>
      <c r="H7" s="172"/>
      <c r="I7" s="172"/>
      <c r="J7" s="172"/>
      <c r="K7" s="172"/>
      <c r="L7" s="172"/>
      <c r="M7" s="172"/>
      <c r="N7" s="172"/>
      <c r="O7" s="172"/>
      <c r="P7" s="172"/>
      <c r="Q7" s="172"/>
      <c r="R7" s="172"/>
      <c r="S7" s="172"/>
      <c r="T7" s="172"/>
      <c r="U7" s="172"/>
      <c r="V7" s="172"/>
      <c r="W7" s="172"/>
      <c r="X7" s="172"/>
      <c r="Y7" s="172"/>
    </row>
    <row r="8" spans="2:25" s="171" customFormat="1" ht="26" x14ac:dyDescent="0.6">
      <c r="B8" s="172"/>
      <c r="C8" s="172"/>
      <c r="D8" s="172"/>
      <c r="E8" s="172"/>
      <c r="F8" s="172"/>
      <c r="G8" s="172"/>
      <c r="H8" s="172"/>
      <c r="I8" s="172"/>
      <c r="J8" s="172"/>
      <c r="K8" s="172"/>
      <c r="L8" s="172"/>
      <c r="M8" s="172"/>
      <c r="N8" s="172"/>
      <c r="O8" s="172"/>
      <c r="P8" s="172"/>
      <c r="Q8" s="172"/>
      <c r="R8" s="172"/>
      <c r="S8" s="172"/>
      <c r="T8" s="172"/>
      <c r="U8" s="172"/>
      <c r="V8" s="172"/>
      <c r="W8" s="172"/>
      <c r="X8" s="172"/>
      <c r="Y8" s="172"/>
    </row>
    <row r="9" spans="2:25" s="171" customFormat="1" ht="26.5" thickBot="1" x14ac:dyDescent="0.65">
      <c r="B9" s="172"/>
      <c r="C9" s="172"/>
      <c r="D9" s="172"/>
      <c r="E9" s="172"/>
      <c r="F9" s="172"/>
      <c r="G9" s="172"/>
      <c r="H9" s="172"/>
      <c r="I9" s="172"/>
      <c r="J9" s="172"/>
      <c r="K9" s="172"/>
      <c r="L9" s="172"/>
      <c r="M9" s="172"/>
      <c r="N9" s="172"/>
      <c r="O9" s="172"/>
      <c r="P9" s="172"/>
      <c r="Q9" s="172"/>
      <c r="R9" s="172"/>
      <c r="S9" s="172"/>
      <c r="T9" s="172"/>
      <c r="U9" s="172"/>
      <c r="V9" s="172"/>
      <c r="W9" s="172"/>
      <c r="X9" s="172"/>
      <c r="Y9" s="172"/>
    </row>
    <row r="10" spans="2:25" s="165" customFormat="1" ht="21.5" thickBot="1" x14ac:dyDescent="0.55000000000000004">
      <c r="B10" s="146"/>
      <c r="C10" s="9" t="s">
        <v>18</v>
      </c>
      <c r="D10" s="166"/>
      <c r="E10" s="166"/>
      <c r="F10" s="166"/>
      <c r="H10" s="8"/>
      <c r="I10" s="8"/>
      <c r="J10" s="8"/>
      <c r="K10" s="8"/>
      <c r="L10" s="167"/>
      <c r="M10" s="146"/>
      <c r="N10" s="9" t="s">
        <v>139</v>
      </c>
      <c r="W10" s="170"/>
      <c r="X10" s="169"/>
      <c r="Y10" s="169"/>
    </row>
    <row r="11" spans="2:25" s="112" customFormat="1" ht="21.5" thickBot="1" x14ac:dyDescent="0.55000000000000004">
      <c r="B11" s="142">
        <f>IFERROR(B10/$B$2,0)</f>
        <v>0</v>
      </c>
      <c r="C11" s="143" t="s">
        <v>8</v>
      </c>
      <c r="D11" s="144"/>
      <c r="E11" s="144"/>
      <c r="F11" s="144"/>
      <c r="H11" s="145"/>
      <c r="I11" s="145"/>
      <c r="J11" s="145"/>
      <c r="K11" s="145"/>
      <c r="L11" s="107"/>
      <c r="M11" s="142">
        <f>IFERROR(M10/$B$2,M10)</f>
        <v>0</v>
      </c>
      <c r="N11" s="143" t="s">
        <v>8</v>
      </c>
    </row>
    <row r="12" spans="2:25" ht="21.75" customHeight="1" thickBot="1" x14ac:dyDescent="0.55000000000000004">
      <c r="B12" s="117" t="s">
        <v>0</v>
      </c>
      <c r="C12" s="359" t="s">
        <v>29</v>
      </c>
      <c r="D12" s="360"/>
      <c r="E12" s="360"/>
      <c r="F12" s="361"/>
      <c r="G12" s="362" t="s">
        <v>141</v>
      </c>
      <c r="H12" s="363"/>
      <c r="I12" s="363"/>
      <c r="J12" s="363"/>
      <c r="K12" s="364"/>
      <c r="M12" s="117" t="str">
        <f>B12</f>
        <v>XT2</v>
      </c>
      <c r="N12" s="365" t="s">
        <v>15</v>
      </c>
      <c r="O12" s="366"/>
      <c r="P12" s="366"/>
      <c r="Q12" s="367"/>
      <c r="R12" s="362" t="s">
        <v>140</v>
      </c>
      <c r="S12" s="363"/>
      <c r="T12" s="363"/>
      <c r="U12" s="363"/>
      <c r="V12" s="364"/>
    </row>
    <row r="13" spans="2:25" s="134" customFormat="1" ht="39.75" customHeight="1" thickBot="1" x14ac:dyDescent="0.4">
      <c r="B13" s="93" t="s">
        <v>5</v>
      </c>
      <c r="C13" s="16">
        <v>0.04</v>
      </c>
      <c r="D13" s="17">
        <v>0.08</v>
      </c>
      <c r="E13" s="17">
        <v>0.16</v>
      </c>
      <c r="F13" s="18">
        <v>0.32</v>
      </c>
      <c r="G13" s="28">
        <v>10</v>
      </c>
      <c r="H13" s="29">
        <v>25</v>
      </c>
      <c r="I13" s="29">
        <v>60</v>
      </c>
      <c r="J13" s="29">
        <v>100</v>
      </c>
      <c r="K13" s="30">
        <v>125</v>
      </c>
      <c r="L13" s="136">
        <f>IFERROR(MATCH($B$2,G13:K13,0),6)</f>
        <v>6</v>
      </c>
      <c r="M13" s="93" t="s">
        <v>5</v>
      </c>
      <c r="N13" s="35">
        <v>1</v>
      </c>
      <c r="O13" s="26">
        <v>1.5</v>
      </c>
      <c r="P13" s="26">
        <v>2</v>
      </c>
      <c r="Q13" s="36">
        <v>5.5</v>
      </c>
      <c r="R13" s="34">
        <f>G13</f>
        <v>10</v>
      </c>
      <c r="S13" s="31">
        <f t="shared" ref="S13:V13" si="0">H13</f>
        <v>25</v>
      </c>
      <c r="T13" s="31">
        <f t="shared" si="0"/>
        <v>60</v>
      </c>
      <c r="U13" s="31">
        <f t="shared" si="0"/>
        <v>100</v>
      </c>
      <c r="V13" s="32">
        <f t="shared" si="0"/>
        <v>125</v>
      </c>
      <c r="W13" s="136">
        <f>IFERROR(MATCH($B$2,R13:V13,0),6)</f>
        <v>6</v>
      </c>
    </row>
    <row r="14" spans="2:25" ht="30" customHeight="1" x14ac:dyDescent="0.35">
      <c r="B14" s="66">
        <v>0.4</v>
      </c>
      <c r="C14" s="10" t="s">
        <v>6</v>
      </c>
      <c r="D14" s="4" t="s">
        <v>6</v>
      </c>
      <c r="E14" s="4" t="s">
        <v>6</v>
      </c>
      <c r="F14" s="11" t="s">
        <v>6</v>
      </c>
      <c r="G14" s="40">
        <f>$B14*G$13</f>
        <v>4</v>
      </c>
      <c r="H14" s="77">
        <f t="shared" ref="H14:K29" si="1">$B14*H$13</f>
        <v>10</v>
      </c>
      <c r="I14" s="41">
        <f t="shared" si="1"/>
        <v>24</v>
      </c>
      <c r="J14" s="42">
        <f t="shared" si="1"/>
        <v>40</v>
      </c>
      <c r="K14" s="74">
        <f t="shared" si="1"/>
        <v>50</v>
      </c>
      <c r="L14" s="109" cm="1">
        <f t="array" ref="L14">IFERROR(INDEX(G14:K14,1,L$13),0)</f>
        <v>0</v>
      </c>
      <c r="M14" s="66" t="s">
        <v>9</v>
      </c>
      <c r="N14" s="118" t="s">
        <v>6</v>
      </c>
      <c r="O14" s="23" t="s">
        <v>6</v>
      </c>
      <c r="P14" s="23" t="s">
        <v>6</v>
      </c>
      <c r="Q14" s="119" t="s">
        <v>6</v>
      </c>
      <c r="R14" s="24" t="s">
        <v>9</v>
      </c>
      <c r="S14" s="22" t="s">
        <v>9</v>
      </c>
      <c r="T14" s="22" t="s">
        <v>9</v>
      </c>
      <c r="U14" s="22" t="s">
        <v>9</v>
      </c>
      <c r="V14" s="25" t="s">
        <v>9</v>
      </c>
      <c r="W14" s="109" cm="1">
        <f t="array" ref="W14">IFERROR(INDEX(R14:V14,1,W$13),0)</f>
        <v>0</v>
      </c>
    </row>
    <row r="15" spans="2:25" ht="30" customHeight="1" x14ac:dyDescent="0.35">
      <c r="B15" s="67">
        <v>0.44</v>
      </c>
      <c r="C15" s="12" t="s">
        <v>7</v>
      </c>
      <c r="D15" s="5" t="s">
        <v>6</v>
      </c>
      <c r="E15" s="5" t="s">
        <v>6</v>
      </c>
      <c r="F15" s="13" t="s">
        <v>6</v>
      </c>
      <c r="G15" s="44">
        <f t="shared" ref="G15:G29" si="2">$B15*G$13</f>
        <v>4.4000000000000004</v>
      </c>
      <c r="H15" s="78">
        <f t="shared" si="1"/>
        <v>11</v>
      </c>
      <c r="I15" s="45">
        <f t="shared" si="1"/>
        <v>26.4</v>
      </c>
      <c r="J15" s="46">
        <f t="shared" si="1"/>
        <v>44</v>
      </c>
      <c r="K15" s="75">
        <f t="shared" si="1"/>
        <v>55</v>
      </c>
      <c r="L15" s="109" cm="1">
        <f t="array" ref="L15">IFERROR(INDEX(G15:K15,1,L$13),0)</f>
        <v>0</v>
      </c>
      <c r="M15" s="67">
        <v>1</v>
      </c>
      <c r="N15" s="12" t="s">
        <v>7</v>
      </c>
      <c r="O15" s="5" t="s">
        <v>6</v>
      </c>
      <c r="P15" s="5" t="s">
        <v>6</v>
      </c>
      <c r="Q15" s="13" t="s">
        <v>6</v>
      </c>
      <c r="R15" s="52">
        <f>$M15*R$13</f>
        <v>10</v>
      </c>
      <c r="S15" s="53">
        <f t="shared" ref="S15:V29" si="3">$M15*S$13</f>
        <v>25</v>
      </c>
      <c r="T15" s="53">
        <f t="shared" si="3"/>
        <v>60</v>
      </c>
      <c r="U15" s="53">
        <f t="shared" si="3"/>
        <v>100</v>
      </c>
      <c r="V15" s="86">
        <f t="shared" si="3"/>
        <v>125</v>
      </c>
      <c r="W15" s="107" cm="1">
        <f t="array" ref="W15">IFERROR(INDEX(R15:V15,1,W$13),0)</f>
        <v>0</v>
      </c>
    </row>
    <row r="16" spans="2:25" ht="30" customHeight="1" x14ac:dyDescent="0.35">
      <c r="B16" s="67">
        <v>0.48000000000000004</v>
      </c>
      <c r="C16" s="12" t="s">
        <v>6</v>
      </c>
      <c r="D16" s="5" t="s">
        <v>7</v>
      </c>
      <c r="E16" s="5" t="s">
        <v>6</v>
      </c>
      <c r="F16" s="13" t="s">
        <v>6</v>
      </c>
      <c r="G16" s="44">
        <f t="shared" si="2"/>
        <v>4.8000000000000007</v>
      </c>
      <c r="H16" s="78">
        <f t="shared" si="1"/>
        <v>12.000000000000002</v>
      </c>
      <c r="I16" s="45">
        <f t="shared" si="1"/>
        <v>28.8</v>
      </c>
      <c r="J16" s="46">
        <f t="shared" si="1"/>
        <v>48.000000000000007</v>
      </c>
      <c r="K16" s="75">
        <f t="shared" si="1"/>
        <v>60.000000000000007</v>
      </c>
      <c r="L16" s="109" cm="1">
        <f t="array" ref="L16">IFERROR(INDEX(G16:K16,1,L$13),0)</f>
        <v>0</v>
      </c>
      <c r="M16" s="67">
        <v>1.5</v>
      </c>
      <c r="N16" s="12" t="s">
        <v>6</v>
      </c>
      <c r="O16" s="5" t="s">
        <v>7</v>
      </c>
      <c r="P16" s="5" t="s">
        <v>6</v>
      </c>
      <c r="Q16" s="13" t="s">
        <v>6</v>
      </c>
      <c r="R16" s="52">
        <f t="shared" ref="R16:R29" si="4">$M16*R$13</f>
        <v>15</v>
      </c>
      <c r="S16" s="53">
        <f t="shared" si="3"/>
        <v>37.5</v>
      </c>
      <c r="T16" s="53">
        <f t="shared" si="3"/>
        <v>90</v>
      </c>
      <c r="U16" s="53">
        <f t="shared" si="3"/>
        <v>150</v>
      </c>
      <c r="V16" s="86">
        <f t="shared" si="3"/>
        <v>187.5</v>
      </c>
      <c r="W16" s="107" cm="1">
        <f t="array" ref="W16">IFERROR(INDEX(R16:V16,1,W$13),0)</f>
        <v>0</v>
      </c>
    </row>
    <row r="17" spans="2:25" ht="30" customHeight="1" x14ac:dyDescent="0.35">
      <c r="B17" s="67">
        <v>0.52</v>
      </c>
      <c r="C17" s="12" t="s">
        <v>7</v>
      </c>
      <c r="D17" s="5" t="s">
        <v>7</v>
      </c>
      <c r="E17" s="5" t="s">
        <v>6</v>
      </c>
      <c r="F17" s="13" t="s">
        <v>6</v>
      </c>
      <c r="G17" s="44">
        <f t="shared" si="2"/>
        <v>5.2</v>
      </c>
      <c r="H17" s="78">
        <f>$B17*H$13</f>
        <v>13</v>
      </c>
      <c r="I17" s="45">
        <f t="shared" si="1"/>
        <v>31.200000000000003</v>
      </c>
      <c r="J17" s="46">
        <f t="shared" si="1"/>
        <v>52</v>
      </c>
      <c r="K17" s="75">
        <f t="shared" si="1"/>
        <v>65</v>
      </c>
      <c r="L17" s="109" cm="1">
        <f t="array" ref="L17">IFERROR(INDEX(G17:K17,1,L$13),0)</f>
        <v>0</v>
      </c>
      <c r="M17" s="67">
        <v>2</v>
      </c>
      <c r="N17" s="12" t="s">
        <v>6</v>
      </c>
      <c r="O17" s="5" t="s">
        <v>6</v>
      </c>
      <c r="P17" s="5" t="s">
        <v>7</v>
      </c>
      <c r="Q17" s="13" t="s">
        <v>6</v>
      </c>
      <c r="R17" s="52">
        <f t="shared" si="4"/>
        <v>20</v>
      </c>
      <c r="S17" s="53">
        <f t="shared" si="3"/>
        <v>50</v>
      </c>
      <c r="T17" s="53">
        <f t="shared" si="3"/>
        <v>120</v>
      </c>
      <c r="U17" s="53">
        <f t="shared" si="3"/>
        <v>200</v>
      </c>
      <c r="V17" s="86">
        <f t="shared" si="3"/>
        <v>250</v>
      </c>
      <c r="W17" s="107" cm="1">
        <f t="array" ref="W17">IFERROR(INDEX(R17:V17,1,W$13),0)</f>
        <v>0</v>
      </c>
    </row>
    <row r="18" spans="2:25" ht="30" customHeight="1" x14ac:dyDescent="0.35">
      <c r="B18" s="67">
        <v>0.56000000000000005</v>
      </c>
      <c r="C18" s="12" t="s">
        <v>6</v>
      </c>
      <c r="D18" s="5" t="s">
        <v>6</v>
      </c>
      <c r="E18" s="5" t="s">
        <v>7</v>
      </c>
      <c r="F18" s="13" t="s">
        <v>6</v>
      </c>
      <c r="G18" s="44">
        <f t="shared" si="2"/>
        <v>5.6000000000000005</v>
      </c>
      <c r="H18" s="78">
        <f t="shared" si="1"/>
        <v>14.000000000000002</v>
      </c>
      <c r="I18" s="45">
        <f t="shared" si="1"/>
        <v>33.6</v>
      </c>
      <c r="J18" s="46">
        <f t="shared" si="1"/>
        <v>56.000000000000007</v>
      </c>
      <c r="K18" s="75">
        <f t="shared" si="1"/>
        <v>70</v>
      </c>
      <c r="L18" s="109" cm="1">
        <f t="array" ref="L18">IFERROR(INDEX(G18:K18,1,L$13),0)</f>
        <v>0</v>
      </c>
      <c r="M18" s="67">
        <v>2.5</v>
      </c>
      <c r="N18" s="120" t="s">
        <v>13</v>
      </c>
      <c r="O18" s="64" t="s">
        <v>13</v>
      </c>
      <c r="P18" s="64" t="s">
        <v>6</v>
      </c>
      <c r="Q18" s="13" t="s">
        <v>6</v>
      </c>
      <c r="R18" s="52">
        <f t="shared" si="4"/>
        <v>25</v>
      </c>
      <c r="S18" s="53">
        <f t="shared" si="3"/>
        <v>62.5</v>
      </c>
      <c r="T18" s="53">
        <f t="shared" si="3"/>
        <v>150</v>
      </c>
      <c r="U18" s="53">
        <f t="shared" si="3"/>
        <v>250</v>
      </c>
      <c r="V18" s="86">
        <f t="shared" si="3"/>
        <v>312.5</v>
      </c>
      <c r="W18" s="107" cm="1">
        <f t="array" ref="W18">IFERROR(INDEX(R18:V18,1,W$13),0)</f>
        <v>0</v>
      </c>
    </row>
    <row r="19" spans="2:25" ht="30" customHeight="1" x14ac:dyDescent="0.35">
      <c r="B19" s="67">
        <v>0.6</v>
      </c>
      <c r="C19" s="12" t="s">
        <v>7</v>
      </c>
      <c r="D19" s="5" t="s">
        <v>6</v>
      </c>
      <c r="E19" s="5" t="s">
        <v>7</v>
      </c>
      <c r="F19" s="13" t="s">
        <v>6</v>
      </c>
      <c r="G19" s="44">
        <f t="shared" si="2"/>
        <v>6</v>
      </c>
      <c r="H19" s="78">
        <f t="shared" si="1"/>
        <v>15</v>
      </c>
      <c r="I19" s="45">
        <f t="shared" si="1"/>
        <v>36</v>
      </c>
      <c r="J19" s="46">
        <f t="shared" si="1"/>
        <v>60</v>
      </c>
      <c r="K19" s="75">
        <f t="shared" si="1"/>
        <v>75</v>
      </c>
      <c r="L19" s="109" cm="1">
        <f t="array" ref="L19">IFERROR(INDEX(G19:K19,1,L$13),0)</f>
        <v>0</v>
      </c>
      <c r="M19" s="67">
        <v>3</v>
      </c>
      <c r="N19" s="12" t="s">
        <v>7</v>
      </c>
      <c r="O19" s="5" t="s">
        <v>6</v>
      </c>
      <c r="P19" s="5" t="s">
        <v>7</v>
      </c>
      <c r="Q19" s="13" t="s">
        <v>6</v>
      </c>
      <c r="R19" s="52">
        <f t="shared" si="4"/>
        <v>30</v>
      </c>
      <c r="S19" s="53">
        <f t="shared" si="3"/>
        <v>75</v>
      </c>
      <c r="T19" s="53">
        <f t="shared" si="3"/>
        <v>180</v>
      </c>
      <c r="U19" s="53">
        <f t="shared" si="3"/>
        <v>300</v>
      </c>
      <c r="V19" s="86">
        <f t="shared" si="3"/>
        <v>375</v>
      </c>
      <c r="W19" s="107" cm="1">
        <f t="array" ref="W19">IFERROR(INDEX(R19:V19,1,W$13),0)</f>
        <v>0</v>
      </c>
    </row>
    <row r="20" spans="2:25" ht="30" customHeight="1" x14ac:dyDescent="0.35">
      <c r="B20" s="67">
        <v>0.64</v>
      </c>
      <c r="C20" s="12" t="s">
        <v>6</v>
      </c>
      <c r="D20" s="5" t="s">
        <v>7</v>
      </c>
      <c r="E20" s="5" t="s">
        <v>7</v>
      </c>
      <c r="F20" s="13" t="s">
        <v>6</v>
      </c>
      <c r="G20" s="44">
        <f t="shared" si="2"/>
        <v>6.4</v>
      </c>
      <c r="H20" s="78">
        <f t="shared" si="1"/>
        <v>16</v>
      </c>
      <c r="I20" s="45">
        <f t="shared" si="1"/>
        <v>38.4</v>
      </c>
      <c r="J20" s="46">
        <f t="shared" si="1"/>
        <v>64</v>
      </c>
      <c r="K20" s="75">
        <f t="shared" si="1"/>
        <v>80</v>
      </c>
      <c r="L20" s="109" cm="1">
        <f t="array" ref="L20">IFERROR(INDEX(G20:K20,1,L$13),0)</f>
        <v>0</v>
      </c>
      <c r="M20" s="67">
        <v>3.5</v>
      </c>
      <c r="N20" s="12" t="s">
        <v>6</v>
      </c>
      <c r="O20" s="5" t="s">
        <v>7</v>
      </c>
      <c r="P20" s="5" t="s">
        <v>7</v>
      </c>
      <c r="Q20" s="13" t="s">
        <v>6</v>
      </c>
      <c r="R20" s="52">
        <f t="shared" si="4"/>
        <v>35</v>
      </c>
      <c r="S20" s="53">
        <f t="shared" si="3"/>
        <v>87.5</v>
      </c>
      <c r="T20" s="53">
        <f t="shared" si="3"/>
        <v>210</v>
      </c>
      <c r="U20" s="53">
        <f t="shared" si="3"/>
        <v>350</v>
      </c>
      <c r="V20" s="86">
        <f t="shared" si="3"/>
        <v>437.5</v>
      </c>
      <c r="W20" s="107" cm="1">
        <f t="array" ref="W20">IFERROR(INDEX(R20:V20,1,W$13),0)</f>
        <v>0</v>
      </c>
    </row>
    <row r="21" spans="2:25" ht="30" customHeight="1" x14ac:dyDescent="0.35">
      <c r="B21" s="67">
        <v>0.68</v>
      </c>
      <c r="C21" s="12" t="s">
        <v>7</v>
      </c>
      <c r="D21" s="5" t="s">
        <v>7</v>
      </c>
      <c r="E21" s="5" t="s">
        <v>7</v>
      </c>
      <c r="F21" s="13" t="s">
        <v>6</v>
      </c>
      <c r="G21" s="44">
        <f t="shared" si="2"/>
        <v>6.8000000000000007</v>
      </c>
      <c r="H21" s="78">
        <f t="shared" si="1"/>
        <v>17</v>
      </c>
      <c r="I21" s="45">
        <f t="shared" si="1"/>
        <v>40.800000000000004</v>
      </c>
      <c r="J21" s="46">
        <f t="shared" si="1"/>
        <v>68</v>
      </c>
      <c r="K21" s="75">
        <f t="shared" si="1"/>
        <v>85</v>
      </c>
      <c r="L21" s="109" cm="1">
        <f t="array" ref="L21">IFERROR(INDEX(G21:K21,1,L$13),0)</f>
        <v>0</v>
      </c>
      <c r="M21" s="67">
        <v>4.5</v>
      </c>
      <c r="N21" s="12" t="s">
        <v>7</v>
      </c>
      <c r="O21" s="5" t="s">
        <v>7</v>
      </c>
      <c r="P21" s="5" t="s">
        <v>7</v>
      </c>
      <c r="Q21" s="13" t="s">
        <v>6</v>
      </c>
      <c r="R21" s="52">
        <f t="shared" si="4"/>
        <v>45</v>
      </c>
      <c r="S21" s="53">
        <f t="shared" si="3"/>
        <v>112.5</v>
      </c>
      <c r="T21" s="53">
        <f t="shared" si="3"/>
        <v>270</v>
      </c>
      <c r="U21" s="53">
        <f t="shared" si="3"/>
        <v>450</v>
      </c>
      <c r="V21" s="86">
        <f t="shared" si="3"/>
        <v>562.5</v>
      </c>
      <c r="W21" s="107" cm="1">
        <f t="array" ref="W21">IFERROR(INDEX(R21:V21,1,W$13),0)</f>
        <v>0</v>
      </c>
    </row>
    <row r="22" spans="2:25" ht="30" customHeight="1" x14ac:dyDescent="0.35">
      <c r="B22" s="67">
        <v>0.72</v>
      </c>
      <c r="C22" s="12" t="s">
        <v>6</v>
      </c>
      <c r="D22" s="5" t="s">
        <v>6</v>
      </c>
      <c r="E22" s="5" t="s">
        <v>6</v>
      </c>
      <c r="F22" s="13" t="s">
        <v>7</v>
      </c>
      <c r="G22" s="44">
        <f t="shared" si="2"/>
        <v>7.1999999999999993</v>
      </c>
      <c r="H22" s="78">
        <f t="shared" si="1"/>
        <v>18</v>
      </c>
      <c r="I22" s="45">
        <f t="shared" si="1"/>
        <v>43.199999999999996</v>
      </c>
      <c r="J22" s="46">
        <f t="shared" si="1"/>
        <v>72</v>
      </c>
      <c r="K22" s="75">
        <f t="shared" si="1"/>
        <v>90</v>
      </c>
      <c r="L22" s="109" cm="1">
        <f t="array" ref="L22">IFERROR(INDEX(G22:K22,1,L$13),0)</f>
        <v>0</v>
      </c>
      <c r="M22" s="67">
        <v>5.5</v>
      </c>
      <c r="N22" s="12" t="s">
        <v>6</v>
      </c>
      <c r="O22" s="5" t="s">
        <v>6</v>
      </c>
      <c r="P22" s="5" t="s">
        <v>6</v>
      </c>
      <c r="Q22" s="13" t="s">
        <v>7</v>
      </c>
      <c r="R22" s="52">
        <f t="shared" si="4"/>
        <v>55</v>
      </c>
      <c r="S22" s="53">
        <f t="shared" si="3"/>
        <v>137.5</v>
      </c>
      <c r="T22" s="53">
        <f t="shared" si="3"/>
        <v>330</v>
      </c>
      <c r="U22" s="53">
        <f t="shared" si="3"/>
        <v>550</v>
      </c>
      <c r="V22" s="86">
        <f t="shared" si="3"/>
        <v>687.5</v>
      </c>
      <c r="W22" s="107" cm="1">
        <f t="array" ref="W22">IFERROR(INDEX(R22:V22,1,W$13),0)</f>
        <v>0</v>
      </c>
    </row>
    <row r="23" spans="2:25" ht="30" customHeight="1" x14ac:dyDescent="0.35">
      <c r="B23" s="67">
        <v>0.76</v>
      </c>
      <c r="C23" s="12" t="s">
        <v>7</v>
      </c>
      <c r="D23" s="5" t="s">
        <v>6</v>
      </c>
      <c r="E23" s="5" t="s">
        <v>6</v>
      </c>
      <c r="F23" s="13" t="s">
        <v>7</v>
      </c>
      <c r="G23" s="44">
        <f t="shared" si="2"/>
        <v>7.6</v>
      </c>
      <c r="H23" s="78">
        <f t="shared" si="1"/>
        <v>19</v>
      </c>
      <c r="I23" s="45">
        <f t="shared" si="1"/>
        <v>45.6</v>
      </c>
      <c r="J23" s="46">
        <f t="shared" si="1"/>
        <v>76</v>
      </c>
      <c r="K23" s="75">
        <f t="shared" si="1"/>
        <v>95</v>
      </c>
      <c r="L23" s="109" cm="1">
        <f t="array" ref="L23">IFERROR(INDEX(G23:K23,1,L$13),0)</f>
        <v>0</v>
      </c>
      <c r="M23" s="67">
        <v>6.5</v>
      </c>
      <c r="N23" s="12" t="s">
        <v>7</v>
      </c>
      <c r="O23" s="5" t="s">
        <v>6</v>
      </c>
      <c r="P23" s="5" t="s">
        <v>6</v>
      </c>
      <c r="Q23" s="13" t="s">
        <v>7</v>
      </c>
      <c r="R23" s="52">
        <f t="shared" si="4"/>
        <v>65</v>
      </c>
      <c r="S23" s="53">
        <f t="shared" si="3"/>
        <v>162.5</v>
      </c>
      <c r="T23" s="53">
        <f t="shared" si="3"/>
        <v>390</v>
      </c>
      <c r="U23" s="53">
        <f t="shared" si="3"/>
        <v>650</v>
      </c>
      <c r="V23" s="86">
        <f t="shared" si="3"/>
        <v>812.5</v>
      </c>
      <c r="W23" s="107" cm="1">
        <f t="array" ref="W23">IFERROR(INDEX(R23:V23,1,W$13),0)</f>
        <v>0</v>
      </c>
    </row>
    <row r="24" spans="2:25" ht="30" customHeight="1" x14ac:dyDescent="0.35">
      <c r="B24" s="67">
        <v>0.8</v>
      </c>
      <c r="C24" s="12" t="s">
        <v>6</v>
      </c>
      <c r="D24" s="5" t="s">
        <v>7</v>
      </c>
      <c r="E24" s="5" t="s">
        <v>6</v>
      </c>
      <c r="F24" s="13" t="s">
        <v>7</v>
      </c>
      <c r="G24" s="44">
        <f t="shared" si="2"/>
        <v>8</v>
      </c>
      <c r="H24" s="78">
        <f t="shared" si="1"/>
        <v>20</v>
      </c>
      <c r="I24" s="45">
        <f t="shared" si="1"/>
        <v>48</v>
      </c>
      <c r="J24" s="46">
        <f t="shared" si="1"/>
        <v>80</v>
      </c>
      <c r="K24" s="75">
        <f t="shared" si="1"/>
        <v>100</v>
      </c>
      <c r="L24" s="109" cm="1">
        <f t="array" ref="L24">IFERROR(INDEX(G24:K24,1,L$13),0)</f>
        <v>0</v>
      </c>
      <c r="M24" s="67">
        <v>7</v>
      </c>
      <c r="N24" s="12" t="s">
        <v>6</v>
      </c>
      <c r="O24" s="5" t="s">
        <v>7</v>
      </c>
      <c r="P24" s="5" t="s">
        <v>6</v>
      </c>
      <c r="Q24" s="13" t="s">
        <v>7</v>
      </c>
      <c r="R24" s="52">
        <f t="shared" si="4"/>
        <v>70</v>
      </c>
      <c r="S24" s="53">
        <f t="shared" si="3"/>
        <v>175</v>
      </c>
      <c r="T24" s="53">
        <f t="shared" si="3"/>
        <v>420</v>
      </c>
      <c r="U24" s="53">
        <f t="shared" si="3"/>
        <v>700</v>
      </c>
      <c r="V24" s="86">
        <f t="shared" si="3"/>
        <v>875</v>
      </c>
      <c r="W24" s="107" cm="1">
        <f t="array" ref="W24">IFERROR(INDEX(R24:V24,1,W$13),0)</f>
        <v>0</v>
      </c>
    </row>
    <row r="25" spans="2:25" ht="30" customHeight="1" x14ac:dyDescent="0.35">
      <c r="B25" s="67">
        <v>0.84000000000000008</v>
      </c>
      <c r="C25" s="12" t="s">
        <v>7</v>
      </c>
      <c r="D25" s="5" t="s">
        <v>7</v>
      </c>
      <c r="E25" s="5" t="s">
        <v>6</v>
      </c>
      <c r="F25" s="13" t="s">
        <v>7</v>
      </c>
      <c r="G25" s="44">
        <f t="shared" si="2"/>
        <v>8.4</v>
      </c>
      <c r="H25" s="78">
        <f t="shared" si="1"/>
        <v>21.000000000000004</v>
      </c>
      <c r="I25" s="45">
        <f t="shared" si="1"/>
        <v>50.400000000000006</v>
      </c>
      <c r="J25" s="46">
        <f t="shared" si="1"/>
        <v>84.000000000000014</v>
      </c>
      <c r="K25" s="75">
        <f t="shared" si="1"/>
        <v>105.00000000000001</v>
      </c>
      <c r="L25" s="109" cm="1">
        <f t="array" ref="L25">IFERROR(INDEX(G25:K25,1,L$13),0)</f>
        <v>0</v>
      </c>
      <c r="M25" s="67">
        <v>7.5</v>
      </c>
      <c r="N25" s="121" t="s">
        <v>14</v>
      </c>
      <c r="O25" s="65" t="s">
        <v>14</v>
      </c>
      <c r="P25" s="65" t="s">
        <v>7</v>
      </c>
      <c r="Q25" s="122" t="s">
        <v>7</v>
      </c>
      <c r="R25" s="52">
        <f t="shared" si="4"/>
        <v>75</v>
      </c>
      <c r="S25" s="53">
        <f t="shared" si="3"/>
        <v>187.5</v>
      </c>
      <c r="T25" s="53">
        <f t="shared" si="3"/>
        <v>450</v>
      </c>
      <c r="U25" s="53">
        <f t="shared" si="3"/>
        <v>750</v>
      </c>
      <c r="V25" s="86">
        <f t="shared" si="3"/>
        <v>937.5</v>
      </c>
      <c r="W25" s="107" cm="1">
        <f t="array" ref="W25">IFERROR(INDEX(R25:V25,1,W$13),0)</f>
        <v>0</v>
      </c>
    </row>
    <row r="26" spans="2:25" ht="30" customHeight="1" x14ac:dyDescent="0.35">
      <c r="B26" s="67">
        <v>0.88000000000000012</v>
      </c>
      <c r="C26" s="12" t="s">
        <v>6</v>
      </c>
      <c r="D26" s="5" t="s">
        <v>6</v>
      </c>
      <c r="E26" s="5" t="s">
        <v>7</v>
      </c>
      <c r="F26" s="13" t="s">
        <v>7</v>
      </c>
      <c r="G26" s="44">
        <f t="shared" si="2"/>
        <v>8.8000000000000007</v>
      </c>
      <c r="H26" s="78">
        <f t="shared" si="1"/>
        <v>22.000000000000004</v>
      </c>
      <c r="I26" s="45">
        <f t="shared" si="1"/>
        <v>52.800000000000004</v>
      </c>
      <c r="J26" s="46">
        <f t="shared" si="1"/>
        <v>88.000000000000014</v>
      </c>
      <c r="K26" s="75">
        <f t="shared" si="1"/>
        <v>110.00000000000001</v>
      </c>
      <c r="L26" s="109" cm="1">
        <f t="array" ref="L26">IFERROR(INDEX(G26:K26,1,L$13),0)</f>
        <v>0</v>
      </c>
      <c r="M26" s="67">
        <v>8</v>
      </c>
      <c r="N26" s="121" t="s">
        <v>7</v>
      </c>
      <c r="O26" s="65" t="s">
        <v>7</v>
      </c>
      <c r="P26" s="65" t="s">
        <v>14</v>
      </c>
      <c r="Q26" s="122" t="s">
        <v>7</v>
      </c>
      <c r="R26" s="52">
        <f t="shared" si="4"/>
        <v>80</v>
      </c>
      <c r="S26" s="53">
        <f t="shared" si="3"/>
        <v>200</v>
      </c>
      <c r="T26" s="53">
        <f t="shared" si="3"/>
        <v>480</v>
      </c>
      <c r="U26" s="53">
        <f t="shared" si="3"/>
        <v>800</v>
      </c>
      <c r="V26" s="86">
        <f t="shared" si="3"/>
        <v>1000</v>
      </c>
      <c r="W26" s="107" cm="1">
        <f t="array" ref="W26">IFERROR(INDEX(R26:V26,1,W$13),0)</f>
        <v>0</v>
      </c>
    </row>
    <row r="27" spans="2:25" ht="30" customHeight="1" x14ac:dyDescent="0.35">
      <c r="B27" s="67">
        <v>0.91999999999999993</v>
      </c>
      <c r="C27" s="12" t="s">
        <v>7</v>
      </c>
      <c r="D27" s="5" t="s">
        <v>6</v>
      </c>
      <c r="E27" s="5" t="s">
        <v>7</v>
      </c>
      <c r="F27" s="13" t="s">
        <v>7</v>
      </c>
      <c r="G27" s="44">
        <f t="shared" si="2"/>
        <v>9.1999999999999993</v>
      </c>
      <c r="H27" s="78">
        <f t="shared" si="1"/>
        <v>23</v>
      </c>
      <c r="I27" s="45">
        <f t="shared" si="1"/>
        <v>55.199999999999996</v>
      </c>
      <c r="J27" s="46">
        <f t="shared" si="1"/>
        <v>92</v>
      </c>
      <c r="K27" s="75">
        <f t="shared" si="1"/>
        <v>114.99999999999999</v>
      </c>
      <c r="L27" s="109" cm="1">
        <f t="array" ref="L27">IFERROR(INDEX(G27:K27,1,L$13),0)</f>
        <v>0</v>
      </c>
      <c r="M27" s="67">
        <v>8.5</v>
      </c>
      <c r="N27" s="12" t="s">
        <v>7</v>
      </c>
      <c r="O27" s="5" t="s">
        <v>6</v>
      </c>
      <c r="P27" s="5" t="s">
        <v>7</v>
      </c>
      <c r="Q27" s="13" t="s">
        <v>7</v>
      </c>
      <c r="R27" s="52">
        <f t="shared" si="4"/>
        <v>85</v>
      </c>
      <c r="S27" s="53">
        <f t="shared" si="3"/>
        <v>212.5</v>
      </c>
      <c r="T27" s="53">
        <f t="shared" si="3"/>
        <v>510</v>
      </c>
      <c r="U27" s="53">
        <f t="shared" si="3"/>
        <v>850</v>
      </c>
      <c r="V27" s="86">
        <f t="shared" si="3"/>
        <v>1062.5</v>
      </c>
      <c r="W27" s="107" cm="1">
        <f t="array" ref="W27">IFERROR(INDEX(R27:V27,1,W$13),0)</f>
        <v>0</v>
      </c>
    </row>
    <row r="28" spans="2:25" ht="30" customHeight="1" x14ac:dyDescent="0.35">
      <c r="B28" s="67">
        <v>0.96</v>
      </c>
      <c r="C28" s="12" t="s">
        <v>6</v>
      </c>
      <c r="D28" s="5" t="s">
        <v>7</v>
      </c>
      <c r="E28" s="5" t="s">
        <v>7</v>
      </c>
      <c r="F28" s="13" t="s">
        <v>7</v>
      </c>
      <c r="G28" s="44">
        <f t="shared" si="2"/>
        <v>9.6</v>
      </c>
      <c r="H28" s="78">
        <f t="shared" si="1"/>
        <v>24</v>
      </c>
      <c r="I28" s="45">
        <f t="shared" si="1"/>
        <v>57.599999999999994</v>
      </c>
      <c r="J28" s="46">
        <f t="shared" si="1"/>
        <v>96</v>
      </c>
      <c r="K28" s="75">
        <f t="shared" si="1"/>
        <v>120</v>
      </c>
      <c r="L28" s="109" cm="1">
        <f t="array" ref="L28">IFERROR(INDEX(G28:K28,1,L$13),0)</f>
        <v>0</v>
      </c>
      <c r="M28" s="67">
        <v>9</v>
      </c>
      <c r="N28" s="12" t="s">
        <v>6</v>
      </c>
      <c r="O28" s="5" t="s">
        <v>7</v>
      </c>
      <c r="P28" s="5" t="s">
        <v>7</v>
      </c>
      <c r="Q28" s="13" t="s">
        <v>7</v>
      </c>
      <c r="R28" s="52">
        <f t="shared" si="4"/>
        <v>90</v>
      </c>
      <c r="S28" s="53">
        <f t="shared" si="3"/>
        <v>225</v>
      </c>
      <c r="T28" s="53">
        <f t="shared" si="3"/>
        <v>540</v>
      </c>
      <c r="U28" s="53">
        <f t="shared" si="3"/>
        <v>900</v>
      </c>
      <c r="V28" s="86">
        <f t="shared" si="3"/>
        <v>1125</v>
      </c>
      <c r="W28" s="107" cm="1">
        <f t="array" ref="W28">IFERROR(INDEX(R28:V28,1,W$13),0)</f>
        <v>0</v>
      </c>
    </row>
    <row r="29" spans="2:25" ht="29" thickBot="1" x14ac:dyDescent="0.4">
      <c r="B29" s="68">
        <v>1</v>
      </c>
      <c r="C29" s="27" t="s">
        <v>7</v>
      </c>
      <c r="D29" s="14" t="s">
        <v>7</v>
      </c>
      <c r="E29" s="14" t="s">
        <v>7</v>
      </c>
      <c r="F29" s="15" t="s">
        <v>7</v>
      </c>
      <c r="G29" s="48">
        <f t="shared" si="2"/>
        <v>10</v>
      </c>
      <c r="H29" s="79">
        <f t="shared" si="1"/>
        <v>25</v>
      </c>
      <c r="I29" s="49">
        <f t="shared" si="1"/>
        <v>60</v>
      </c>
      <c r="J29" s="50">
        <f t="shared" si="1"/>
        <v>100</v>
      </c>
      <c r="K29" s="76">
        <f t="shared" si="1"/>
        <v>125</v>
      </c>
      <c r="L29" s="109" cm="1">
        <f t="array" ref="L29">IFERROR(INDEX(G29:K29,1,L$13),0)</f>
        <v>0</v>
      </c>
      <c r="M29" s="68">
        <v>10</v>
      </c>
      <c r="N29" s="27" t="s">
        <v>7</v>
      </c>
      <c r="O29" s="14" t="s">
        <v>7</v>
      </c>
      <c r="P29" s="14" t="s">
        <v>7</v>
      </c>
      <c r="Q29" s="15" t="s">
        <v>7</v>
      </c>
      <c r="R29" s="55">
        <f t="shared" si="4"/>
        <v>100</v>
      </c>
      <c r="S29" s="56">
        <f t="shared" si="3"/>
        <v>250</v>
      </c>
      <c r="T29" s="56">
        <f t="shared" si="3"/>
        <v>600</v>
      </c>
      <c r="U29" s="56">
        <f t="shared" si="3"/>
        <v>1000</v>
      </c>
      <c r="V29" s="87">
        <f t="shared" si="3"/>
        <v>1250</v>
      </c>
      <c r="W29" s="107" cm="1">
        <f t="array" ref="W29">IFERROR(INDEX(R29:V29,1,W$13),0)</f>
        <v>0</v>
      </c>
    </row>
    <row r="30" spans="2:25" ht="30" customHeight="1" x14ac:dyDescent="0.35">
      <c r="B30" s="147"/>
      <c r="C30" s="147"/>
      <c r="D30" s="147"/>
      <c r="E30" s="147"/>
      <c r="F30" s="147"/>
      <c r="G30" s="147"/>
      <c r="H30" s="147"/>
      <c r="I30" s="147"/>
      <c r="J30" s="147"/>
      <c r="K30" s="147"/>
      <c r="L30" s="147"/>
      <c r="M30" s="147"/>
      <c r="N30" s="147"/>
      <c r="O30" s="147"/>
      <c r="P30" s="147"/>
      <c r="Q30" s="147"/>
      <c r="R30" s="147"/>
      <c r="S30" s="147"/>
      <c r="T30" s="147"/>
      <c r="U30" s="147"/>
      <c r="V30" s="147"/>
      <c r="W30" s="147"/>
      <c r="X30" s="147"/>
      <c r="Y30" s="147"/>
    </row>
    <row r="31" spans="2:25" ht="30" customHeight="1" x14ac:dyDescent="0.5">
      <c r="B31" s="147" t="s">
        <v>21</v>
      </c>
      <c r="C31" s="1"/>
      <c r="D31" s="1"/>
      <c r="E31" s="1"/>
      <c r="F31" s="1"/>
      <c r="L31" s="110"/>
      <c r="M31" s="6"/>
      <c r="N31" s="1"/>
      <c r="O31" s="1"/>
      <c r="P31" s="1"/>
      <c r="Q31" s="1"/>
    </row>
    <row r="32" spans="2:25" ht="30" customHeight="1" x14ac:dyDescent="0.5">
      <c r="B32" s="6"/>
      <c r="C32" s="1"/>
      <c r="D32" s="1"/>
      <c r="E32" s="1"/>
      <c r="F32" s="1"/>
      <c r="L32" s="110"/>
      <c r="M32" s="6"/>
      <c r="N32" s="1"/>
      <c r="O32" s="1"/>
      <c r="P32" s="1"/>
      <c r="Q32" s="1"/>
    </row>
    <row r="33" spans="2:17" ht="30" customHeight="1" x14ac:dyDescent="0.5">
      <c r="B33" s="6"/>
      <c r="C33" s="1"/>
      <c r="D33" s="1"/>
      <c r="E33" s="1"/>
      <c r="F33" s="1"/>
      <c r="L33" s="110"/>
      <c r="M33" s="6"/>
      <c r="N33" s="1"/>
      <c r="O33" s="1"/>
      <c r="P33" s="1"/>
      <c r="Q33" s="1"/>
    </row>
    <row r="34" spans="2:17" ht="30" customHeight="1" x14ac:dyDescent="0.5">
      <c r="B34" s="6"/>
      <c r="C34" s="1"/>
      <c r="D34" s="1"/>
      <c r="E34" s="1"/>
      <c r="F34" s="1"/>
      <c r="L34" s="110"/>
      <c r="M34" s="6"/>
      <c r="N34" s="1"/>
      <c r="O34" s="1"/>
      <c r="P34" s="1"/>
      <c r="Q34" s="1"/>
    </row>
    <row r="35" spans="2:17" ht="30" customHeight="1" x14ac:dyDescent="0.5">
      <c r="B35" s="6"/>
      <c r="C35" s="1"/>
      <c r="D35" s="1"/>
      <c r="E35" s="1"/>
      <c r="F35" s="1"/>
      <c r="L35" s="110"/>
      <c r="M35" s="6"/>
      <c r="N35" s="1"/>
      <c r="O35" s="1"/>
      <c r="P35" s="1"/>
      <c r="Q35" s="1"/>
    </row>
    <row r="36" spans="2:17" ht="30" customHeight="1" x14ac:dyDescent="0.5">
      <c r="B36" s="6"/>
      <c r="C36" s="1"/>
      <c r="D36" s="1"/>
      <c r="E36" s="1"/>
      <c r="F36" s="1"/>
      <c r="L36" s="110"/>
      <c r="M36" s="6"/>
      <c r="N36" s="1"/>
      <c r="O36" s="1"/>
      <c r="P36" s="1"/>
      <c r="Q36" s="1"/>
    </row>
    <row r="37" spans="2:17" ht="30" customHeight="1" x14ac:dyDescent="0.5">
      <c r="B37" s="6"/>
      <c r="C37" s="1"/>
      <c r="D37" s="1"/>
      <c r="E37" s="1"/>
      <c r="F37" s="1"/>
      <c r="L37" s="110"/>
      <c r="M37" s="6"/>
      <c r="N37" s="1"/>
      <c r="O37" s="1"/>
      <c r="P37" s="1"/>
      <c r="Q37" s="1"/>
    </row>
    <row r="38" spans="2:17" ht="30" customHeight="1" x14ac:dyDescent="0.5">
      <c r="B38" s="6"/>
      <c r="C38" s="1"/>
      <c r="D38" s="1"/>
      <c r="E38" s="1"/>
      <c r="F38" s="1"/>
      <c r="L38" s="110"/>
      <c r="M38" s="6"/>
      <c r="N38" s="1"/>
      <c r="O38" s="1"/>
      <c r="P38" s="1"/>
      <c r="Q38" s="1"/>
    </row>
    <row r="39" spans="2:17" ht="30" customHeight="1" x14ac:dyDescent="0.5">
      <c r="B39" s="6"/>
      <c r="C39" s="1"/>
      <c r="D39" s="1"/>
      <c r="E39" s="1"/>
      <c r="F39" s="1"/>
      <c r="L39" s="110"/>
      <c r="M39" s="6"/>
      <c r="N39" s="1"/>
      <c r="O39" s="1"/>
      <c r="P39" s="1"/>
      <c r="Q39" s="1"/>
    </row>
    <row r="40" spans="2:17" ht="30" customHeight="1" x14ac:dyDescent="0.5">
      <c r="B40" s="6"/>
      <c r="C40" s="1"/>
      <c r="D40" s="1"/>
      <c r="E40" s="1"/>
      <c r="F40" s="1"/>
      <c r="L40" s="110"/>
      <c r="M40" s="6"/>
      <c r="N40" s="1"/>
      <c r="O40" s="1"/>
      <c r="P40" s="1"/>
      <c r="Q40" s="1"/>
    </row>
    <row r="41" spans="2:17" ht="30" customHeight="1" x14ac:dyDescent="0.5">
      <c r="B41" s="6"/>
      <c r="C41" s="1"/>
      <c r="D41" s="1"/>
      <c r="E41" s="1"/>
      <c r="F41" s="1"/>
      <c r="L41" s="110"/>
      <c r="M41" s="6"/>
      <c r="N41" s="1"/>
      <c r="O41" s="1"/>
      <c r="P41" s="1"/>
      <c r="Q41" s="1"/>
    </row>
    <row r="42" spans="2:17" ht="30" customHeight="1" x14ac:dyDescent="0.5">
      <c r="B42" s="6"/>
      <c r="C42" s="1"/>
      <c r="D42" s="1"/>
      <c r="E42" s="1"/>
      <c r="F42" s="1"/>
      <c r="L42" s="110"/>
      <c r="M42" s="6"/>
      <c r="N42" s="1"/>
      <c r="O42" s="1"/>
      <c r="P42" s="1"/>
      <c r="Q42" s="1"/>
    </row>
    <row r="43" spans="2:17" ht="30" customHeight="1" x14ac:dyDescent="0.5">
      <c r="B43" s="6"/>
      <c r="C43" s="1"/>
      <c r="D43" s="1"/>
      <c r="E43" s="1"/>
      <c r="F43" s="1"/>
      <c r="L43" s="110"/>
      <c r="M43" s="6"/>
      <c r="N43" s="1"/>
      <c r="O43" s="1"/>
      <c r="P43" s="1"/>
      <c r="Q43" s="1"/>
    </row>
    <row r="44" spans="2:17" ht="30" customHeight="1" x14ac:dyDescent="0.5">
      <c r="B44" s="6"/>
      <c r="C44" s="1"/>
      <c r="D44" s="1"/>
      <c r="E44" s="1"/>
      <c r="F44" s="1"/>
      <c r="L44" s="110"/>
      <c r="M44" s="6"/>
      <c r="N44" s="1"/>
      <c r="O44" s="1"/>
      <c r="P44" s="1"/>
      <c r="Q44" s="1"/>
    </row>
    <row r="45" spans="2:17" x14ac:dyDescent="0.5">
      <c r="B45" s="6"/>
      <c r="C45" s="1"/>
      <c r="D45" s="1"/>
      <c r="E45" s="1"/>
      <c r="F45" s="1"/>
      <c r="L45" s="110"/>
      <c r="M45" s="6"/>
      <c r="N45" s="1"/>
      <c r="O45" s="1"/>
      <c r="P45" s="1"/>
      <c r="Q45" s="1"/>
    </row>
    <row r="46" spans="2:17" x14ac:dyDescent="0.5">
      <c r="B46" s="6"/>
      <c r="C46" s="1"/>
      <c r="D46" s="1"/>
      <c r="E46" s="1"/>
      <c r="F46" s="1"/>
      <c r="L46" s="110"/>
      <c r="M46" s="6"/>
      <c r="N46" s="1"/>
      <c r="O46" s="1"/>
      <c r="P46" s="1"/>
      <c r="Q46" s="1"/>
    </row>
    <row r="47" spans="2:17" x14ac:dyDescent="0.5">
      <c r="B47" s="6"/>
      <c r="C47" s="1"/>
      <c r="D47" s="1"/>
      <c r="E47" s="1"/>
      <c r="F47" s="1"/>
      <c r="L47" s="110"/>
      <c r="M47" s="6"/>
      <c r="N47" s="1"/>
      <c r="O47" s="1"/>
      <c r="P47" s="1"/>
      <c r="Q47" s="1"/>
    </row>
    <row r="48" spans="2:17" x14ac:dyDescent="0.5">
      <c r="B48" s="6"/>
      <c r="C48" s="1"/>
      <c r="D48" s="1"/>
      <c r="E48" s="1"/>
      <c r="F48" s="1"/>
      <c r="L48" s="110"/>
      <c r="M48" s="6"/>
      <c r="N48" s="1"/>
      <c r="O48" s="1"/>
      <c r="P48" s="1"/>
      <c r="Q48" s="1"/>
    </row>
    <row r="49" spans="2:17" x14ac:dyDescent="0.5">
      <c r="B49" s="6"/>
      <c r="C49" s="1"/>
      <c r="D49" s="1"/>
      <c r="E49" s="1"/>
      <c r="F49" s="1"/>
      <c r="L49" s="110"/>
      <c r="M49" s="6"/>
      <c r="N49" s="1"/>
      <c r="O49" s="1"/>
      <c r="P49" s="1"/>
      <c r="Q49" s="1"/>
    </row>
    <row r="50" spans="2:17" x14ac:dyDescent="0.5">
      <c r="B50" s="6"/>
      <c r="C50" s="1"/>
      <c r="D50" s="1"/>
      <c r="E50" s="1"/>
      <c r="F50" s="1"/>
      <c r="L50" s="110"/>
      <c r="M50" s="6"/>
      <c r="N50" s="1"/>
      <c r="O50" s="1"/>
      <c r="P50" s="1"/>
      <c r="Q50" s="1"/>
    </row>
    <row r="51" spans="2:17" x14ac:dyDescent="0.5">
      <c r="B51" s="6"/>
      <c r="C51" s="1"/>
      <c r="D51" s="1"/>
      <c r="E51" s="1"/>
      <c r="F51" s="1"/>
      <c r="L51" s="110"/>
      <c r="M51" s="6"/>
      <c r="N51" s="1"/>
      <c r="O51" s="1"/>
      <c r="P51" s="1"/>
      <c r="Q51" s="1"/>
    </row>
    <row r="52" spans="2:17" x14ac:dyDescent="0.5">
      <c r="B52" s="6"/>
      <c r="C52" s="1"/>
      <c r="D52" s="1"/>
      <c r="E52" s="1"/>
      <c r="F52" s="1"/>
      <c r="L52" s="110"/>
      <c r="M52" s="6"/>
      <c r="N52" s="1"/>
      <c r="O52" s="1"/>
      <c r="P52" s="1"/>
      <c r="Q52" s="1"/>
    </row>
    <row r="53" spans="2:17" x14ac:dyDescent="0.5">
      <c r="B53" s="6"/>
      <c r="C53" s="1"/>
      <c r="D53" s="1"/>
      <c r="E53" s="1"/>
      <c r="F53" s="1"/>
      <c r="L53" s="110"/>
      <c r="M53" s="6"/>
      <c r="N53" s="1"/>
      <c r="O53" s="1"/>
      <c r="P53" s="1"/>
      <c r="Q53" s="1"/>
    </row>
    <row r="54" spans="2:17" x14ac:dyDescent="0.5">
      <c r="B54" s="6"/>
      <c r="C54" s="1"/>
      <c r="D54" s="1"/>
      <c r="E54" s="1"/>
      <c r="F54" s="1"/>
      <c r="L54" s="110"/>
      <c r="M54" s="6"/>
      <c r="N54" s="1"/>
      <c r="O54" s="1"/>
      <c r="P54" s="1"/>
      <c r="Q54" s="1"/>
    </row>
    <row r="55" spans="2:17" x14ac:dyDescent="0.5">
      <c r="B55" s="6"/>
      <c r="C55" s="1"/>
      <c r="D55" s="1"/>
      <c r="E55" s="1"/>
      <c r="F55" s="1"/>
      <c r="L55" s="110"/>
      <c r="M55" s="6"/>
      <c r="N55" s="1"/>
      <c r="O55" s="1"/>
      <c r="P55" s="1"/>
      <c r="Q55" s="1"/>
    </row>
    <row r="56" spans="2:17" x14ac:dyDescent="0.5">
      <c r="B56" s="6"/>
      <c r="C56" s="1"/>
      <c r="D56" s="1"/>
      <c r="E56" s="1"/>
      <c r="F56" s="1"/>
      <c r="L56" s="110"/>
      <c r="M56" s="6"/>
      <c r="N56" s="1"/>
      <c r="O56" s="1"/>
      <c r="P56" s="1"/>
      <c r="Q56" s="1"/>
    </row>
    <row r="57" spans="2:17" x14ac:dyDescent="0.5">
      <c r="B57" s="6"/>
      <c r="C57" s="1"/>
      <c r="D57" s="1"/>
      <c r="E57" s="1"/>
      <c r="F57" s="1"/>
      <c r="L57" s="110"/>
      <c r="M57" s="6"/>
      <c r="N57" s="1"/>
      <c r="O57" s="1"/>
      <c r="P57" s="1"/>
      <c r="Q57" s="1"/>
    </row>
    <row r="58" spans="2:17" x14ac:dyDescent="0.5">
      <c r="B58" s="6"/>
      <c r="C58" s="1"/>
      <c r="D58" s="1"/>
      <c r="E58" s="1"/>
      <c r="F58" s="1"/>
      <c r="L58" s="110"/>
      <c r="M58" s="6"/>
      <c r="N58" s="1"/>
      <c r="O58" s="1"/>
      <c r="P58" s="1"/>
      <c r="Q58" s="1"/>
    </row>
    <row r="59" spans="2:17" x14ac:dyDescent="0.5">
      <c r="B59" s="6"/>
      <c r="C59" s="1"/>
      <c r="D59" s="1"/>
      <c r="E59" s="1"/>
      <c r="F59" s="1"/>
      <c r="L59" s="110"/>
      <c r="M59" s="6"/>
      <c r="N59" s="1"/>
      <c r="O59" s="1"/>
      <c r="P59" s="1"/>
      <c r="Q59" s="1"/>
    </row>
    <row r="60" spans="2:17" x14ac:dyDescent="0.5">
      <c r="B60" s="6"/>
      <c r="C60" s="1"/>
      <c r="D60" s="1"/>
      <c r="E60" s="1"/>
      <c r="F60" s="1"/>
      <c r="L60" s="110"/>
      <c r="M60" s="6"/>
      <c r="N60" s="1"/>
      <c r="O60" s="1"/>
      <c r="P60" s="1"/>
      <c r="Q60" s="1"/>
    </row>
    <row r="61" spans="2:17" x14ac:dyDescent="0.5">
      <c r="B61" s="6"/>
      <c r="C61" s="1"/>
      <c r="D61" s="1"/>
      <c r="E61" s="1"/>
      <c r="F61" s="1"/>
      <c r="L61" s="110"/>
      <c r="M61" s="6"/>
      <c r="N61" s="1"/>
      <c r="O61" s="1"/>
      <c r="P61" s="1"/>
      <c r="Q61" s="1"/>
    </row>
    <row r="62" spans="2:17" x14ac:dyDescent="0.5">
      <c r="B62" s="6"/>
      <c r="C62" s="1"/>
      <c r="D62" s="1"/>
      <c r="E62" s="1"/>
      <c r="F62" s="1"/>
      <c r="L62" s="110"/>
      <c r="M62" s="6"/>
      <c r="N62" s="1"/>
      <c r="O62" s="1"/>
      <c r="P62" s="1"/>
      <c r="Q62" s="1"/>
    </row>
    <row r="63" spans="2:17" x14ac:dyDescent="0.5">
      <c r="B63" s="6"/>
      <c r="C63" s="1"/>
      <c r="D63" s="1"/>
      <c r="E63" s="1"/>
      <c r="F63" s="1"/>
      <c r="L63" s="110"/>
      <c r="M63" s="6"/>
      <c r="N63" s="1"/>
      <c r="O63" s="1"/>
      <c r="P63" s="1"/>
      <c r="Q63" s="1"/>
    </row>
    <row r="64" spans="2:17" x14ac:dyDescent="0.5">
      <c r="B64" s="6"/>
      <c r="C64" s="1"/>
      <c r="D64" s="1"/>
      <c r="E64" s="1"/>
      <c r="F64" s="1"/>
      <c r="L64" s="110"/>
      <c r="M64" s="6"/>
      <c r="N64" s="1"/>
      <c r="O64" s="1"/>
      <c r="P64" s="1"/>
      <c r="Q64" s="1"/>
    </row>
    <row r="65" spans="2:17" x14ac:dyDescent="0.5">
      <c r="B65" s="6"/>
      <c r="C65" s="1"/>
      <c r="D65" s="1"/>
      <c r="E65" s="1"/>
      <c r="F65" s="1"/>
      <c r="L65" s="110"/>
      <c r="M65" s="6"/>
      <c r="N65" s="1"/>
      <c r="O65" s="1"/>
      <c r="P65" s="1"/>
      <c r="Q65" s="1"/>
    </row>
    <row r="66" spans="2:17" x14ac:dyDescent="0.5">
      <c r="B66" s="6"/>
      <c r="C66" s="1"/>
      <c r="D66" s="1"/>
      <c r="E66" s="1"/>
      <c r="F66" s="1"/>
      <c r="L66" s="110"/>
      <c r="M66" s="6"/>
      <c r="N66" s="1"/>
      <c r="O66" s="1"/>
      <c r="P66" s="1"/>
      <c r="Q66" s="1"/>
    </row>
    <row r="67" spans="2:17" x14ac:dyDescent="0.5">
      <c r="B67" s="6"/>
      <c r="C67" s="1"/>
      <c r="D67" s="1"/>
      <c r="E67" s="1"/>
      <c r="F67" s="1"/>
      <c r="L67" s="110"/>
      <c r="M67" s="6"/>
      <c r="N67" s="1"/>
      <c r="O67" s="1"/>
      <c r="P67" s="1"/>
      <c r="Q67" s="1"/>
    </row>
    <row r="68" spans="2:17" x14ac:dyDescent="0.5">
      <c r="B68" s="6"/>
      <c r="C68" s="1"/>
      <c r="D68" s="1"/>
      <c r="E68" s="1"/>
      <c r="F68" s="1"/>
      <c r="L68" s="110"/>
      <c r="M68" s="6"/>
      <c r="N68" s="1"/>
      <c r="O68" s="1"/>
      <c r="P68" s="1"/>
      <c r="Q68" s="1"/>
    </row>
    <row r="69" spans="2:17" x14ac:dyDescent="0.5">
      <c r="B69" s="6"/>
      <c r="C69" s="1"/>
      <c r="D69" s="1"/>
      <c r="E69" s="1"/>
      <c r="F69" s="1"/>
      <c r="L69" s="110"/>
      <c r="M69" s="6"/>
      <c r="N69" s="1"/>
      <c r="O69" s="1"/>
      <c r="P69" s="1"/>
      <c r="Q69" s="1"/>
    </row>
    <row r="70" spans="2:17" x14ac:dyDescent="0.5">
      <c r="B70" s="6"/>
      <c r="C70" s="1"/>
      <c r="D70" s="1"/>
      <c r="E70" s="1"/>
      <c r="F70" s="1"/>
      <c r="L70" s="110"/>
      <c r="M70" s="6"/>
      <c r="N70" s="1"/>
      <c r="O70" s="1"/>
      <c r="P70" s="1"/>
      <c r="Q70" s="1"/>
    </row>
    <row r="71" spans="2:17" x14ac:dyDescent="0.5">
      <c r="B71" s="6"/>
      <c r="C71" s="1"/>
      <c r="D71" s="1"/>
      <c r="E71" s="1"/>
      <c r="F71" s="1"/>
      <c r="L71" s="110"/>
      <c r="M71" s="6"/>
      <c r="N71" s="1"/>
      <c r="O71" s="1"/>
      <c r="P71" s="1"/>
      <c r="Q71" s="1"/>
    </row>
    <row r="72" spans="2:17" x14ac:dyDescent="0.5">
      <c r="B72" s="6"/>
      <c r="C72" s="1"/>
      <c r="D72" s="1"/>
      <c r="E72" s="1"/>
      <c r="F72" s="1"/>
      <c r="L72" s="110"/>
      <c r="M72" s="6"/>
      <c r="N72" s="1"/>
      <c r="O72" s="1"/>
      <c r="P72" s="1"/>
      <c r="Q72" s="1"/>
    </row>
    <row r="73" spans="2:17" x14ac:dyDescent="0.5">
      <c r="B73" s="6"/>
      <c r="C73" s="1"/>
      <c r="D73" s="1"/>
      <c r="E73" s="1"/>
      <c r="F73" s="1"/>
      <c r="L73" s="110"/>
      <c r="M73" s="6"/>
      <c r="N73" s="1"/>
      <c r="O73" s="1"/>
      <c r="P73" s="1"/>
      <c r="Q73" s="1"/>
    </row>
    <row r="74" spans="2:17" x14ac:dyDescent="0.5">
      <c r="B74" s="6"/>
      <c r="C74" s="1"/>
      <c r="D74" s="1"/>
      <c r="E74" s="1"/>
      <c r="F74" s="1"/>
      <c r="L74" s="110"/>
      <c r="M74" s="6"/>
      <c r="N74" s="1"/>
      <c r="O74" s="1"/>
      <c r="P74" s="1"/>
      <c r="Q74" s="1"/>
    </row>
    <row r="75" spans="2:17" x14ac:dyDescent="0.5">
      <c r="B75" s="6"/>
      <c r="C75" s="1"/>
      <c r="D75" s="1"/>
      <c r="E75" s="1"/>
      <c r="F75" s="1"/>
      <c r="L75" s="110"/>
      <c r="M75" s="6"/>
      <c r="N75" s="1"/>
      <c r="O75" s="1"/>
      <c r="P75" s="1"/>
      <c r="Q75" s="1"/>
    </row>
    <row r="76" spans="2:17" x14ac:dyDescent="0.5">
      <c r="B76" s="6"/>
      <c r="C76" s="1"/>
      <c r="D76" s="1"/>
      <c r="E76" s="1"/>
      <c r="F76" s="1"/>
      <c r="L76" s="110"/>
      <c r="M76" s="6"/>
      <c r="N76" s="1"/>
      <c r="O76" s="1"/>
      <c r="P76" s="1"/>
      <c r="Q76" s="1"/>
    </row>
    <row r="77" spans="2:17" x14ac:dyDescent="0.5">
      <c r="B77" s="6"/>
      <c r="C77" s="1"/>
      <c r="D77" s="1"/>
      <c r="E77" s="1"/>
      <c r="F77" s="1"/>
      <c r="L77" s="110"/>
      <c r="M77" s="6"/>
      <c r="N77" s="1"/>
      <c r="O77" s="1"/>
      <c r="P77" s="1"/>
      <c r="Q77" s="1"/>
    </row>
    <row r="78" spans="2:17" x14ac:dyDescent="0.5">
      <c r="B78" s="6"/>
      <c r="C78" s="1"/>
      <c r="D78" s="1"/>
      <c r="E78" s="1"/>
      <c r="F78" s="1"/>
      <c r="L78" s="110"/>
      <c r="M78" s="6"/>
      <c r="N78" s="1"/>
      <c r="O78" s="1"/>
      <c r="P78" s="1"/>
      <c r="Q78" s="1"/>
    </row>
    <row r="79" spans="2:17" x14ac:dyDescent="0.5">
      <c r="B79" s="6"/>
      <c r="C79" s="1"/>
      <c r="D79" s="1"/>
      <c r="E79" s="1"/>
      <c r="F79" s="1"/>
      <c r="L79" s="110"/>
      <c r="M79" s="6"/>
      <c r="N79" s="1"/>
      <c r="O79" s="1"/>
      <c r="P79" s="1"/>
      <c r="Q79" s="1"/>
    </row>
    <row r="80" spans="2:17" x14ac:dyDescent="0.5">
      <c r="B80" s="6"/>
      <c r="C80" s="1"/>
      <c r="D80" s="1"/>
      <c r="E80" s="1"/>
      <c r="F80" s="1"/>
      <c r="L80" s="110"/>
      <c r="M80" s="6"/>
      <c r="N80" s="1"/>
      <c r="O80" s="1"/>
      <c r="P80" s="1"/>
      <c r="Q80" s="1"/>
    </row>
    <row r="81" spans="2:17" x14ac:dyDescent="0.5">
      <c r="B81" s="6"/>
      <c r="C81" s="1"/>
      <c r="D81" s="1"/>
      <c r="E81" s="1"/>
      <c r="F81" s="1"/>
      <c r="L81" s="110"/>
      <c r="M81" s="6"/>
      <c r="N81" s="1"/>
      <c r="O81" s="1"/>
      <c r="P81" s="1"/>
      <c r="Q81" s="1"/>
    </row>
    <row r="82" spans="2:17" x14ac:dyDescent="0.5">
      <c r="B82" s="6"/>
      <c r="C82" s="1"/>
      <c r="D82" s="1"/>
      <c r="E82" s="1"/>
      <c r="F82" s="1"/>
      <c r="L82" s="110"/>
      <c r="M82" s="6"/>
      <c r="N82" s="1"/>
      <c r="O82" s="1"/>
      <c r="P82" s="1"/>
      <c r="Q82" s="1"/>
    </row>
    <row r="83" spans="2:17" x14ac:dyDescent="0.5">
      <c r="B83" s="6"/>
      <c r="C83" s="1"/>
      <c r="D83" s="1"/>
      <c r="E83" s="1"/>
      <c r="F83" s="1"/>
      <c r="L83" s="110"/>
      <c r="M83" s="6"/>
      <c r="N83" s="1"/>
      <c r="O83" s="1"/>
      <c r="P83" s="1"/>
      <c r="Q83" s="1"/>
    </row>
    <row r="84" spans="2:17" x14ac:dyDescent="0.5">
      <c r="B84" s="6"/>
      <c r="C84" s="1"/>
      <c r="D84" s="1"/>
      <c r="E84" s="1"/>
      <c r="F84" s="1"/>
      <c r="L84" s="110"/>
      <c r="M84" s="6"/>
      <c r="N84" s="1"/>
      <c r="O84" s="1"/>
      <c r="P84" s="1"/>
      <c r="Q84" s="1"/>
    </row>
    <row r="85" spans="2:17" x14ac:dyDescent="0.5">
      <c r="B85" s="6"/>
      <c r="C85" s="1"/>
      <c r="D85" s="1"/>
      <c r="E85" s="1"/>
      <c r="F85" s="1"/>
      <c r="L85" s="110"/>
      <c r="M85" s="6"/>
      <c r="N85" s="1"/>
      <c r="O85" s="1"/>
      <c r="P85" s="1"/>
      <c r="Q85" s="1"/>
    </row>
    <row r="86" spans="2:17" x14ac:dyDescent="0.5">
      <c r="B86" s="6"/>
      <c r="C86" s="1"/>
      <c r="D86" s="1"/>
      <c r="E86" s="1"/>
      <c r="F86" s="1"/>
      <c r="L86" s="110"/>
      <c r="M86" s="6"/>
      <c r="N86" s="1"/>
      <c r="O86" s="1"/>
      <c r="P86" s="1"/>
      <c r="Q86" s="1"/>
    </row>
    <row r="87" spans="2:17" x14ac:dyDescent="0.5">
      <c r="B87" s="6"/>
      <c r="C87" s="1"/>
      <c r="D87" s="1"/>
      <c r="E87" s="1"/>
      <c r="F87" s="1"/>
      <c r="L87" s="110"/>
      <c r="M87" s="6"/>
      <c r="N87" s="1"/>
      <c r="O87" s="1"/>
      <c r="P87" s="1"/>
      <c r="Q87" s="1"/>
    </row>
    <row r="88" spans="2:17" x14ac:dyDescent="0.5">
      <c r="B88" s="6"/>
      <c r="C88" s="1"/>
      <c r="D88" s="1"/>
      <c r="E88" s="1"/>
      <c r="F88" s="1"/>
      <c r="L88" s="110"/>
      <c r="M88" s="6"/>
      <c r="N88" s="1"/>
      <c r="O88" s="1"/>
      <c r="P88" s="1"/>
      <c r="Q88" s="1"/>
    </row>
    <row r="89" spans="2:17" x14ac:dyDescent="0.5">
      <c r="B89" s="6"/>
      <c r="C89" s="1"/>
      <c r="D89" s="1"/>
      <c r="E89" s="1"/>
      <c r="F89" s="1"/>
      <c r="L89" s="110"/>
      <c r="M89" s="6"/>
      <c r="N89" s="1"/>
      <c r="O89" s="1"/>
      <c r="P89" s="1"/>
      <c r="Q89" s="1"/>
    </row>
    <row r="90" spans="2:17" x14ac:dyDescent="0.5">
      <c r="B90" s="6"/>
      <c r="C90" s="1"/>
      <c r="D90" s="1"/>
      <c r="E90" s="1"/>
      <c r="F90" s="1"/>
      <c r="L90" s="110"/>
      <c r="M90" s="6"/>
      <c r="N90" s="1"/>
      <c r="O90" s="1"/>
      <c r="P90" s="1"/>
      <c r="Q90" s="1"/>
    </row>
    <row r="91" spans="2:17" x14ac:dyDescent="0.5">
      <c r="B91" s="6"/>
      <c r="C91" s="1"/>
      <c r="D91" s="1"/>
      <c r="E91" s="1"/>
      <c r="F91" s="1"/>
      <c r="L91" s="110"/>
      <c r="M91" s="6"/>
      <c r="N91" s="1"/>
      <c r="O91" s="1"/>
      <c r="P91" s="1"/>
      <c r="Q91" s="1"/>
    </row>
    <row r="92" spans="2:17" x14ac:dyDescent="0.5">
      <c r="B92" s="6"/>
      <c r="C92" s="1"/>
      <c r="D92" s="1"/>
      <c r="E92" s="1"/>
      <c r="F92" s="1"/>
      <c r="L92" s="110"/>
      <c r="M92" s="6"/>
      <c r="N92" s="1"/>
      <c r="O92" s="1"/>
      <c r="P92" s="1"/>
      <c r="Q92" s="1"/>
    </row>
    <row r="93" spans="2:17" x14ac:dyDescent="0.5">
      <c r="B93" s="6"/>
      <c r="C93" s="1"/>
      <c r="D93" s="1"/>
      <c r="E93" s="1"/>
      <c r="F93" s="1"/>
      <c r="L93" s="110"/>
      <c r="M93" s="6"/>
      <c r="N93" s="1"/>
      <c r="O93" s="1"/>
      <c r="P93" s="1"/>
      <c r="Q93" s="1"/>
    </row>
    <row r="94" spans="2:17" x14ac:dyDescent="0.5">
      <c r="B94" s="6"/>
      <c r="C94" s="1"/>
      <c r="D94" s="1"/>
      <c r="E94" s="1"/>
      <c r="F94" s="1"/>
      <c r="L94" s="110"/>
      <c r="M94" s="6"/>
      <c r="N94" s="1"/>
      <c r="O94" s="1"/>
      <c r="P94" s="1"/>
      <c r="Q94" s="1"/>
    </row>
    <row r="95" spans="2:17" x14ac:dyDescent="0.5">
      <c r="B95" s="6"/>
      <c r="C95" s="1"/>
      <c r="D95" s="1"/>
      <c r="E95" s="1"/>
      <c r="F95" s="1"/>
      <c r="L95" s="110"/>
      <c r="M95" s="6"/>
      <c r="N95" s="1"/>
      <c r="O95" s="1"/>
      <c r="P95" s="1"/>
      <c r="Q95" s="1"/>
    </row>
    <row r="96" spans="2:17" x14ac:dyDescent="0.5">
      <c r="B96" s="6"/>
      <c r="C96" s="1"/>
      <c r="D96" s="1"/>
      <c r="E96" s="1"/>
      <c r="F96" s="1"/>
      <c r="L96" s="110"/>
      <c r="M96" s="6"/>
      <c r="N96" s="1"/>
      <c r="O96" s="1"/>
      <c r="P96" s="1"/>
      <c r="Q96" s="1"/>
    </row>
    <row r="97" spans="2:17" x14ac:dyDescent="0.5">
      <c r="B97" s="6"/>
      <c r="C97" s="1"/>
      <c r="D97" s="1"/>
      <c r="E97" s="1"/>
      <c r="F97" s="1"/>
      <c r="L97" s="110"/>
      <c r="M97" s="6"/>
      <c r="N97" s="1"/>
      <c r="O97" s="1"/>
      <c r="P97" s="1"/>
      <c r="Q97" s="1"/>
    </row>
    <row r="98" spans="2:17" x14ac:dyDescent="0.5">
      <c r="B98" s="6"/>
      <c r="C98" s="1"/>
      <c r="D98" s="1"/>
      <c r="E98" s="1"/>
      <c r="F98" s="1"/>
      <c r="L98" s="110"/>
      <c r="M98" s="6"/>
      <c r="N98" s="1"/>
      <c r="O98" s="1"/>
      <c r="P98" s="1"/>
      <c r="Q98" s="1"/>
    </row>
    <row r="99" spans="2:17" x14ac:dyDescent="0.5">
      <c r="B99" s="6"/>
      <c r="C99" s="1"/>
      <c r="D99" s="1"/>
      <c r="E99" s="1"/>
      <c r="F99" s="1"/>
      <c r="L99" s="110"/>
      <c r="M99" s="6"/>
      <c r="N99" s="1"/>
      <c r="O99" s="1"/>
      <c r="P99" s="1"/>
      <c r="Q99" s="1"/>
    </row>
    <row r="100" spans="2:17" x14ac:dyDescent="0.5">
      <c r="B100" s="6"/>
      <c r="C100" s="1"/>
      <c r="D100" s="1"/>
      <c r="E100" s="1"/>
      <c r="F100" s="1"/>
      <c r="L100" s="110"/>
      <c r="M100" s="6"/>
      <c r="N100" s="1"/>
      <c r="O100" s="1"/>
      <c r="P100" s="1"/>
      <c r="Q100" s="1"/>
    </row>
    <row r="101" spans="2:17" x14ac:dyDescent="0.5">
      <c r="B101" s="6"/>
      <c r="C101" s="1"/>
      <c r="D101" s="1"/>
      <c r="E101" s="1"/>
      <c r="F101" s="1"/>
      <c r="L101" s="110"/>
      <c r="M101" s="6"/>
      <c r="N101" s="1"/>
      <c r="O101" s="1"/>
      <c r="P101" s="1"/>
      <c r="Q101" s="1"/>
    </row>
    <row r="102" spans="2:17" x14ac:dyDescent="0.5">
      <c r="B102" s="6"/>
      <c r="C102" s="1"/>
      <c r="D102" s="1"/>
      <c r="E102" s="1"/>
      <c r="F102" s="1"/>
      <c r="L102" s="110"/>
      <c r="M102" s="6"/>
      <c r="N102" s="1"/>
      <c r="O102" s="1"/>
      <c r="P102" s="1"/>
      <c r="Q102" s="1"/>
    </row>
    <row r="103" spans="2:17" x14ac:dyDescent="0.5">
      <c r="B103" s="6"/>
      <c r="C103" s="1"/>
      <c r="D103" s="1"/>
      <c r="E103" s="1"/>
      <c r="F103" s="1"/>
      <c r="L103" s="110"/>
      <c r="M103" s="6"/>
      <c r="N103" s="1"/>
      <c r="O103" s="1"/>
      <c r="P103" s="1"/>
      <c r="Q103" s="1"/>
    </row>
    <row r="104" spans="2:17" x14ac:dyDescent="0.5">
      <c r="B104" s="6"/>
      <c r="C104" s="1"/>
      <c r="D104" s="1"/>
      <c r="E104" s="1"/>
      <c r="F104" s="1"/>
      <c r="L104" s="110"/>
      <c r="M104" s="6"/>
      <c r="N104" s="1"/>
      <c r="O104" s="1"/>
      <c r="P104" s="1"/>
      <c r="Q104" s="1"/>
    </row>
    <row r="105" spans="2:17" x14ac:dyDescent="0.5">
      <c r="B105" s="6"/>
      <c r="C105" s="1"/>
      <c r="D105" s="1"/>
      <c r="E105" s="1"/>
      <c r="F105" s="1"/>
      <c r="L105" s="110"/>
      <c r="M105" s="6"/>
      <c r="N105" s="1"/>
      <c r="O105" s="1"/>
      <c r="P105" s="1"/>
      <c r="Q105" s="1"/>
    </row>
    <row r="106" spans="2:17" x14ac:dyDescent="0.5">
      <c r="B106" s="6"/>
      <c r="C106" s="1"/>
      <c r="D106" s="1"/>
      <c r="E106" s="1"/>
      <c r="F106" s="1"/>
      <c r="L106" s="110"/>
      <c r="M106" s="6"/>
      <c r="N106" s="1"/>
      <c r="O106" s="1"/>
      <c r="P106" s="1"/>
      <c r="Q106" s="1"/>
    </row>
    <row r="107" spans="2:17" x14ac:dyDescent="0.5">
      <c r="B107" s="6"/>
      <c r="C107" s="1"/>
      <c r="D107" s="1"/>
      <c r="E107" s="1"/>
      <c r="F107" s="1"/>
      <c r="L107" s="110"/>
      <c r="M107" s="6"/>
      <c r="N107" s="1"/>
      <c r="O107" s="1"/>
      <c r="P107" s="1"/>
      <c r="Q107" s="1"/>
    </row>
    <row r="108" spans="2:17" x14ac:dyDescent="0.5">
      <c r="B108" s="6"/>
      <c r="C108" s="1"/>
      <c r="D108" s="1"/>
      <c r="E108" s="1"/>
      <c r="F108" s="1"/>
      <c r="L108" s="110"/>
      <c r="M108" s="6"/>
      <c r="N108" s="1"/>
      <c r="O108" s="1"/>
      <c r="P108" s="1"/>
      <c r="Q108" s="1"/>
    </row>
    <row r="109" spans="2:17" x14ac:dyDescent="0.5">
      <c r="B109" s="6"/>
      <c r="C109" s="1"/>
      <c r="D109" s="1"/>
      <c r="E109" s="1"/>
      <c r="F109" s="1"/>
      <c r="L109" s="110"/>
      <c r="M109" s="6"/>
      <c r="N109" s="1"/>
      <c r="O109" s="1"/>
      <c r="P109" s="1"/>
      <c r="Q109" s="1"/>
    </row>
    <row r="110" spans="2:17" x14ac:dyDescent="0.5">
      <c r="B110" s="6"/>
      <c r="C110" s="1"/>
      <c r="D110" s="1"/>
      <c r="E110" s="1"/>
      <c r="F110" s="1"/>
      <c r="L110" s="110"/>
      <c r="M110" s="6"/>
      <c r="N110" s="1"/>
      <c r="O110" s="1"/>
      <c r="P110" s="1"/>
      <c r="Q110" s="1"/>
    </row>
    <row r="111" spans="2:17" x14ac:dyDescent="0.5">
      <c r="B111" s="6"/>
      <c r="C111" s="1"/>
      <c r="D111" s="1"/>
      <c r="E111" s="1"/>
      <c r="F111" s="1"/>
      <c r="L111" s="110"/>
      <c r="M111" s="6"/>
      <c r="N111" s="1"/>
      <c r="O111" s="1"/>
      <c r="P111" s="1"/>
      <c r="Q111" s="1"/>
    </row>
    <row r="112" spans="2:17" x14ac:dyDescent="0.5">
      <c r="B112" s="6"/>
      <c r="C112" s="1"/>
      <c r="D112" s="1"/>
      <c r="E112" s="1"/>
      <c r="F112" s="1"/>
      <c r="L112" s="110"/>
      <c r="M112" s="6"/>
      <c r="N112" s="1"/>
      <c r="O112" s="1"/>
      <c r="P112" s="1"/>
      <c r="Q112" s="1"/>
    </row>
    <row r="113" spans="2:17" x14ac:dyDescent="0.5">
      <c r="B113" s="6"/>
      <c r="C113" s="1"/>
      <c r="D113" s="1"/>
      <c r="E113" s="1"/>
      <c r="F113" s="1"/>
      <c r="L113" s="110"/>
      <c r="M113" s="6"/>
      <c r="N113" s="1"/>
      <c r="O113" s="1"/>
      <c r="P113" s="1"/>
      <c r="Q113" s="1"/>
    </row>
    <row r="114" spans="2:17" x14ac:dyDescent="0.5">
      <c r="B114" s="6"/>
      <c r="C114" s="1"/>
      <c r="D114" s="1"/>
      <c r="E114" s="1"/>
      <c r="F114" s="1"/>
      <c r="L114" s="110"/>
      <c r="M114" s="6"/>
      <c r="N114" s="1"/>
      <c r="O114" s="1"/>
      <c r="P114" s="1"/>
      <c r="Q114" s="1"/>
    </row>
    <row r="115" spans="2:17" x14ac:dyDescent="0.5">
      <c r="B115" s="6"/>
      <c r="C115" s="1"/>
      <c r="D115" s="1"/>
      <c r="E115" s="1"/>
      <c r="F115" s="1"/>
      <c r="L115" s="110"/>
      <c r="M115" s="6"/>
      <c r="N115" s="1"/>
      <c r="O115" s="1"/>
      <c r="P115" s="1"/>
      <c r="Q115" s="1"/>
    </row>
    <row r="116" spans="2:17" x14ac:dyDescent="0.5">
      <c r="B116" s="6"/>
      <c r="C116" s="1"/>
      <c r="D116" s="1"/>
      <c r="E116" s="1"/>
      <c r="F116" s="1"/>
      <c r="L116" s="110"/>
      <c r="M116" s="6"/>
      <c r="N116" s="1"/>
      <c r="O116" s="1"/>
      <c r="P116" s="1"/>
      <c r="Q116" s="1"/>
    </row>
    <row r="117" spans="2:17" x14ac:dyDescent="0.5">
      <c r="B117" s="6"/>
      <c r="C117" s="1"/>
      <c r="D117" s="1"/>
      <c r="E117" s="1"/>
      <c r="F117" s="1"/>
      <c r="L117" s="110"/>
      <c r="M117" s="6"/>
      <c r="N117" s="1"/>
      <c r="O117" s="1"/>
      <c r="P117" s="1"/>
      <c r="Q117" s="1"/>
    </row>
    <row r="118" spans="2:17" x14ac:dyDescent="0.5">
      <c r="B118" s="6"/>
      <c r="C118" s="1"/>
      <c r="D118" s="1"/>
      <c r="E118" s="1"/>
      <c r="F118" s="1"/>
      <c r="L118" s="110"/>
      <c r="M118" s="6"/>
      <c r="N118" s="1"/>
      <c r="O118" s="1"/>
      <c r="P118" s="1"/>
      <c r="Q118" s="1"/>
    </row>
    <row r="119" spans="2:17" x14ac:dyDescent="0.5">
      <c r="B119" s="6"/>
      <c r="C119" s="1"/>
      <c r="D119" s="1"/>
      <c r="E119" s="1"/>
      <c r="F119" s="1"/>
      <c r="L119" s="110"/>
      <c r="M119" s="6"/>
      <c r="N119" s="1"/>
      <c r="O119" s="1"/>
      <c r="P119" s="1"/>
      <c r="Q119" s="1"/>
    </row>
    <row r="120" spans="2:17" x14ac:dyDescent="0.5">
      <c r="B120" s="6"/>
      <c r="C120" s="1"/>
      <c r="D120" s="1"/>
      <c r="E120" s="1"/>
      <c r="F120" s="1"/>
      <c r="L120" s="110"/>
      <c r="M120" s="6"/>
      <c r="N120" s="1"/>
      <c r="O120" s="1"/>
      <c r="P120" s="1"/>
      <c r="Q120" s="1"/>
    </row>
    <row r="121" spans="2:17" x14ac:dyDescent="0.5">
      <c r="B121" s="6"/>
      <c r="C121" s="1"/>
      <c r="D121" s="1"/>
      <c r="E121" s="1"/>
      <c r="F121" s="1"/>
      <c r="L121" s="110"/>
      <c r="M121" s="6"/>
      <c r="N121" s="1"/>
      <c r="O121" s="1"/>
      <c r="P121" s="1"/>
      <c r="Q121" s="1"/>
    </row>
    <row r="122" spans="2:17" x14ac:dyDescent="0.5">
      <c r="B122" s="6"/>
      <c r="C122" s="1"/>
      <c r="D122" s="1"/>
      <c r="E122" s="1"/>
      <c r="F122" s="1"/>
      <c r="L122" s="110"/>
      <c r="M122" s="6"/>
      <c r="N122" s="1"/>
      <c r="O122" s="1"/>
      <c r="P122" s="1"/>
      <c r="Q122" s="1"/>
    </row>
    <row r="123" spans="2:17" x14ac:dyDescent="0.5">
      <c r="B123" s="6"/>
      <c r="C123" s="1"/>
      <c r="D123" s="1"/>
      <c r="E123" s="1"/>
      <c r="F123" s="1"/>
      <c r="L123" s="110"/>
      <c r="M123" s="6"/>
      <c r="N123" s="1"/>
      <c r="O123" s="1"/>
      <c r="P123" s="1"/>
      <c r="Q123" s="1"/>
    </row>
    <row r="124" spans="2:17" x14ac:dyDescent="0.5">
      <c r="B124" s="6"/>
      <c r="C124" s="1"/>
      <c r="D124" s="1"/>
      <c r="E124" s="1"/>
      <c r="F124" s="1"/>
      <c r="L124" s="110"/>
      <c r="M124" s="6"/>
      <c r="N124" s="1"/>
      <c r="O124" s="1"/>
      <c r="P124" s="1"/>
      <c r="Q124" s="1"/>
    </row>
    <row r="125" spans="2:17" x14ac:dyDescent="0.5">
      <c r="B125" s="6"/>
      <c r="C125" s="1"/>
      <c r="D125" s="1"/>
      <c r="E125" s="1"/>
      <c r="F125" s="1"/>
      <c r="L125" s="110"/>
      <c r="M125" s="6"/>
      <c r="N125" s="1"/>
      <c r="O125" s="1"/>
      <c r="P125" s="1"/>
      <c r="Q125" s="1"/>
    </row>
    <row r="126" spans="2:17" x14ac:dyDescent="0.5">
      <c r="B126" s="6"/>
      <c r="C126" s="1"/>
      <c r="D126" s="1"/>
      <c r="E126" s="1"/>
      <c r="F126" s="1"/>
      <c r="L126" s="110"/>
      <c r="M126" s="6"/>
      <c r="N126" s="1"/>
      <c r="O126" s="1"/>
      <c r="P126" s="1"/>
      <c r="Q126" s="1"/>
    </row>
    <row r="127" spans="2:17" x14ac:dyDescent="0.5">
      <c r="B127" s="6"/>
      <c r="C127" s="1"/>
      <c r="D127" s="1"/>
      <c r="E127" s="1"/>
      <c r="F127" s="1"/>
      <c r="L127" s="110"/>
      <c r="M127" s="6"/>
      <c r="N127" s="1"/>
      <c r="O127" s="1"/>
      <c r="P127" s="1"/>
      <c r="Q127" s="1"/>
    </row>
    <row r="128" spans="2:17" x14ac:dyDescent="0.5">
      <c r="B128" s="6"/>
      <c r="C128" s="1"/>
      <c r="D128" s="1"/>
      <c r="E128" s="1"/>
      <c r="F128" s="1"/>
      <c r="L128" s="110"/>
      <c r="M128" s="6"/>
      <c r="N128" s="1"/>
      <c r="O128" s="1"/>
      <c r="P128" s="1"/>
      <c r="Q128" s="1"/>
    </row>
    <row r="129" spans="2:17" x14ac:dyDescent="0.5">
      <c r="B129" s="6"/>
      <c r="C129" s="1"/>
      <c r="D129" s="1"/>
      <c r="E129" s="1"/>
      <c r="F129" s="1"/>
      <c r="L129" s="110"/>
      <c r="M129" s="6"/>
      <c r="N129" s="1"/>
      <c r="O129" s="1"/>
      <c r="P129" s="1"/>
      <c r="Q129" s="1"/>
    </row>
    <row r="130" spans="2:17" x14ac:dyDescent="0.5">
      <c r="B130" s="6"/>
      <c r="C130" s="1"/>
      <c r="D130" s="1"/>
      <c r="E130" s="1"/>
      <c r="F130" s="1"/>
      <c r="L130" s="110"/>
      <c r="M130" s="6"/>
      <c r="N130" s="1"/>
      <c r="O130" s="1"/>
      <c r="P130" s="1"/>
      <c r="Q130" s="1"/>
    </row>
    <row r="131" spans="2:17" x14ac:dyDescent="0.5">
      <c r="B131" s="6"/>
      <c r="C131" s="1"/>
      <c r="D131" s="1"/>
      <c r="E131" s="1"/>
      <c r="F131" s="1"/>
      <c r="L131" s="110"/>
      <c r="M131" s="6"/>
      <c r="N131" s="1"/>
      <c r="O131" s="1"/>
      <c r="P131" s="1"/>
      <c r="Q131" s="1"/>
    </row>
    <row r="132" spans="2:17" x14ac:dyDescent="0.5">
      <c r="B132" s="6"/>
      <c r="C132" s="1"/>
      <c r="D132" s="1"/>
      <c r="E132" s="1"/>
      <c r="F132" s="1"/>
      <c r="L132" s="110"/>
      <c r="M132" s="6"/>
      <c r="N132" s="1"/>
      <c r="O132" s="1"/>
      <c r="P132" s="1"/>
      <c r="Q132" s="1"/>
    </row>
    <row r="133" spans="2:17" x14ac:dyDescent="0.5">
      <c r="B133" s="6"/>
      <c r="C133" s="1"/>
      <c r="D133" s="1"/>
      <c r="E133" s="1"/>
      <c r="F133" s="1"/>
      <c r="L133" s="110"/>
      <c r="M133" s="6"/>
      <c r="N133" s="1"/>
      <c r="O133" s="1"/>
      <c r="P133" s="1"/>
      <c r="Q133" s="1"/>
    </row>
    <row r="134" spans="2:17" x14ac:dyDescent="0.5">
      <c r="B134" s="6"/>
      <c r="C134" s="1"/>
      <c r="D134" s="1"/>
      <c r="E134" s="1"/>
      <c r="F134" s="1"/>
      <c r="L134" s="110"/>
      <c r="M134" s="6"/>
      <c r="N134" s="1"/>
      <c r="O134" s="1"/>
      <c r="P134" s="1"/>
      <c r="Q134" s="1"/>
    </row>
    <row r="135" spans="2:17" x14ac:dyDescent="0.5">
      <c r="B135" s="6"/>
      <c r="C135" s="1"/>
      <c r="D135" s="1"/>
      <c r="E135" s="1"/>
      <c r="F135" s="1"/>
      <c r="L135" s="110"/>
      <c r="M135" s="6"/>
      <c r="N135" s="1"/>
      <c r="O135" s="1"/>
      <c r="P135" s="1"/>
      <c r="Q135" s="1"/>
    </row>
    <row r="136" spans="2:17" x14ac:dyDescent="0.5">
      <c r="B136" s="6"/>
      <c r="C136" s="1"/>
      <c r="D136" s="1"/>
      <c r="E136" s="1"/>
      <c r="F136" s="1"/>
      <c r="L136" s="110"/>
      <c r="M136" s="6"/>
      <c r="N136" s="1"/>
      <c r="O136" s="1"/>
      <c r="P136" s="1"/>
      <c r="Q136" s="1"/>
    </row>
    <row r="137" spans="2:17" x14ac:dyDescent="0.5">
      <c r="B137" s="6"/>
      <c r="C137" s="1"/>
      <c r="D137" s="1"/>
      <c r="E137" s="1"/>
      <c r="F137" s="1"/>
      <c r="L137" s="110"/>
      <c r="M137" s="6"/>
      <c r="N137" s="1"/>
      <c r="O137" s="1"/>
      <c r="P137" s="1"/>
      <c r="Q137" s="1"/>
    </row>
    <row r="138" spans="2:17" x14ac:dyDescent="0.5">
      <c r="B138" s="6"/>
      <c r="C138" s="1"/>
      <c r="D138" s="1"/>
      <c r="E138" s="1"/>
      <c r="F138" s="1"/>
      <c r="L138" s="110"/>
      <c r="M138" s="6"/>
      <c r="N138" s="1"/>
      <c r="O138" s="1"/>
      <c r="P138" s="1"/>
      <c r="Q138" s="1"/>
    </row>
    <row r="139" spans="2:17" x14ac:dyDescent="0.5">
      <c r="B139" s="6"/>
      <c r="C139" s="1"/>
      <c r="D139" s="1"/>
      <c r="E139" s="1"/>
      <c r="F139" s="1"/>
      <c r="L139" s="110"/>
      <c r="M139" s="6"/>
      <c r="N139" s="1"/>
      <c r="O139" s="1"/>
      <c r="P139" s="1"/>
      <c r="Q139" s="1"/>
    </row>
    <row r="140" spans="2:17" x14ac:dyDescent="0.5">
      <c r="B140" s="6"/>
      <c r="C140" s="1"/>
      <c r="D140" s="1"/>
      <c r="E140" s="1"/>
      <c r="F140" s="1"/>
      <c r="L140" s="110"/>
      <c r="M140" s="6"/>
      <c r="N140" s="1"/>
      <c r="O140" s="1"/>
      <c r="P140" s="1"/>
      <c r="Q140" s="1"/>
    </row>
    <row r="141" spans="2:17" x14ac:dyDescent="0.5">
      <c r="B141" s="6"/>
      <c r="C141" s="1"/>
      <c r="D141" s="1"/>
      <c r="E141" s="1"/>
      <c r="F141" s="1"/>
      <c r="L141" s="110"/>
      <c r="M141" s="6"/>
      <c r="N141" s="1"/>
      <c r="O141" s="1"/>
      <c r="P141" s="1"/>
      <c r="Q141" s="1"/>
    </row>
    <row r="142" spans="2:17" x14ac:dyDescent="0.5">
      <c r="B142" s="6"/>
      <c r="C142" s="1"/>
      <c r="D142" s="1"/>
      <c r="E142" s="1"/>
      <c r="F142" s="1"/>
      <c r="L142" s="110"/>
      <c r="M142" s="6"/>
      <c r="N142" s="1"/>
      <c r="O142" s="1"/>
      <c r="P142" s="1"/>
      <c r="Q142" s="1"/>
    </row>
    <row r="143" spans="2:17" x14ac:dyDescent="0.5">
      <c r="B143" s="6"/>
      <c r="C143" s="1"/>
      <c r="D143" s="1"/>
      <c r="E143" s="1"/>
      <c r="F143" s="1"/>
      <c r="L143" s="110"/>
      <c r="M143" s="6"/>
      <c r="N143" s="1"/>
      <c r="O143" s="1"/>
      <c r="P143" s="1"/>
      <c r="Q143" s="1"/>
    </row>
    <row r="144" spans="2:17" x14ac:dyDescent="0.5">
      <c r="B144" s="6"/>
      <c r="C144" s="1"/>
      <c r="D144" s="1"/>
      <c r="E144" s="1"/>
      <c r="F144" s="1"/>
      <c r="L144" s="110"/>
      <c r="M144" s="6"/>
      <c r="N144" s="1"/>
      <c r="O144" s="1"/>
      <c r="P144" s="1"/>
      <c r="Q144" s="1"/>
    </row>
    <row r="145" spans="2:17" x14ac:dyDescent="0.5">
      <c r="B145" s="6"/>
      <c r="C145" s="1"/>
      <c r="D145" s="1"/>
      <c r="E145" s="1"/>
      <c r="F145" s="1"/>
      <c r="L145" s="110"/>
      <c r="M145" s="6"/>
      <c r="N145" s="1"/>
      <c r="O145" s="1"/>
      <c r="P145" s="1"/>
      <c r="Q145" s="1"/>
    </row>
    <row r="146" spans="2:17" x14ac:dyDescent="0.5">
      <c r="B146" s="6"/>
      <c r="C146" s="1"/>
      <c r="D146" s="1"/>
      <c r="E146" s="1"/>
      <c r="F146" s="1"/>
      <c r="L146" s="110"/>
      <c r="M146" s="6"/>
      <c r="N146" s="1"/>
      <c r="O146" s="1"/>
      <c r="P146" s="1"/>
      <c r="Q146" s="1"/>
    </row>
    <row r="147" spans="2:17" x14ac:dyDescent="0.5">
      <c r="B147" s="6"/>
      <c r="C147" s="1"/>
      <c r="D147" s="1"/>
      <c r="E147" s="1"/>
      <c r="F147" s="1"/>
      <c r="L147" s="110"/>
      <c r="M147" s="6"/>
      <c r="N147" s="1"/>
      <c r="O147" s="1"/>
      <c r="P147" s="1"/>
      <c r="Q147" s="1"/>
    </row>
    <row r="148" spans="2:17" x14ac:dyDescent="0.5">
      <c r="B148" s="6"/>
      <c r="C148" s="1"/>
      <c r="D148" s="1"/>
      <c r="E148" s="1"/>
      <c r="F148" s="1"/>
      <c r="L148" s="110"/>
      <c r="M148" s="6"/>
      <c r="N148" s="1"/>
      <c r="O148" s="1"/>
      <c r="P148" s="1"/>
      <c r="Q148" s="1"/>
    </row>
    <row r="149" spans="2:17" x14ac:dyDescent="0.5">
      <c r="B149" s="6"/>
      <c r="C149" s="1"/>
      <c r="D149" s="1"/>
      <c r="E149" s="1"/>
      <c r="F149" s="1"/>
      <c r="L149" s="110"/>
      <c r="M149" s="6"/>
      <c r="N149" s="1"/>
      <c r="O149" s="1"/>
      <c r="P149" s="1"/>
      <c r="Q149" s="1"/>
    </row>
    <row r="150" spans="2:17" x14ac:dyDescent="0.5">
      <c r="B150" s="6"/>
      <c r="C150" s="1"/>
      <c r="D150" s="1"/>
      <c r="E150" s="1"/>
      <c r="F150" s="1"/>
      <c r="L150" s="110"/>
      <c r="M150" s="6"/>
      <c r="N150" s="1"/>
      <c r="O150" s="1"/>
      <c r="P150" s="1"/>
      <c r="Q150" s="1"/>
    </row>
    <row r="151" spans="2:17" x14ac:dyDescent="0.5">
      <c r="B151" s="6"/>
      <c r="C151" s="1"/>
      <c r="D151" s="1"/>
      <c r="E151" s="1"/>
      <c r="F151" s="1"/>
      <c r="L151" s="110"/>
      <c r="M151" s="6"/>
      <c r="N151" s="1"/>
      <c r="O151" s="1"/>
      <c r="P151" s="1"/>
      <c r="Q151" s="1"/>
    </row>
    <row r="152" spans="2:17" x14ac:dyDescent="0.5">
      <c r="B152" s="6"/>
      <c r="C152" s="1"/>
      <c r="D152" s="1"/>
      <c r="E152" s="1"/>
      <c r="F152" s="1"/>
      <c r="L152" s="110"/>
      <c r="M152" s="6"/>
      <c r="N152" s="1"/>
      <c r="O152" s="1"/>
      <c r="P152" s="1"/>
      <c r="Q152" s="1"/>
    </row>
    <row r="153" spans="2:17" x14ac:dyDescent="0.5">
      <c r="B153" s="6"/>
      <c r="C153" s="1"/>
      <c r="D153" s="1"/>
      <c r="E153" s="1"/>
      <c r="F153" s="1"/>
      <c r="L153" s="110"/>
      <c r="M153" s="6"/>
      <c r="N153" s="1"/>
      <c r="O153" s="1"/>
      <c r="P153" s="1"/>
      <c r="Q153" s="1"/>
    </row>
    <row r="154" spans="2:17" x14ac:dyDescent="0.5">
      <c r="B154" s="6"/>
      <c r="C154" s="1"/>
      <c r="D154" s="1"/>
      <c r="E154" s="1"/>
      <c r="F154" s="1"/>
      <c r="L154" s="110"/>
      <c r="M154" s="6"/>
      <c r="N154" s="1"/>
      <c r="O154" s="1"/>
      <c r="P154" s="1"/>
      <c r="Q154" s="1"/>
    </row>
    <row r="155" spans="2:17" x14ac:dyDescent="0.5">
      <c r="B155" s="6"/>
      <c r="C155" s="1"/>
      <c r="D155" s="1"/>
      <c r="E155" s="1"/>
      <c r="F155" s="1"/>
      <c r="L155" s="110"/>
      <c r="M155" s="6"/>
      <c r="N155" s="1"/>
      <c r="O155" s="1"/>
      <c r="P155" s="1"/>
      <c r="Q155" s="1"/>
    </row>
    <row r="156" spans="2:17" x14ac:dyDescent="0.5">
      <c r="B156" s="6"/>
      <c r="C156" s="1"/>
      <c r="D156" s="1"/>
      <c r="E156" s="1"/>
      <c r="F156" s="1"/>
      <c r="L156" s="110"/>
      <c r="M156" s="6"/>
      <c r="N156" s="1"/>
      <c r="O156" s="1"/>
      <c r="P156" s="1"/>
      <c r="Q156" s="1"/>
    </row>
    <row r="157" spans="2:17" x14ac:dyDescent="0.5">
      <c r="B157" s="6"/>
      <c r="C157" s="1"/>
      <c r="D157" s="1"/>
      <c r="E157" s="1"/>
      <c r="F157" s="1"/>
      <c r="L157" s="110"/>
      <c r="M157" s="6"/>
      <c r="N157" s="1"/>
      <c r="O157" s="1"/>
      <c r="P157" s="1"/>
      <c r="Q157" s="1"/>
    </row>
    <row r="158" spans="2:17" x14ac:dyDescent="0.5">
      <c r="B158" s="6"/>
      <c r="C158" s="1"/>
      <c r="D158" s="1"/>
      <c r="E158" s="1"/>
      <c r="F158" s="1"/>
      <c r="L158" s="110"/>
      <c r="M158" s="6"/>
      <c r="N158" s="1"/>
      <c r="O158" s="1"/>
      <c r="P158" s="1"/>
      <c r="Q158" s="1"/>
    </row>
    <row r="159" spans="2:17" x14ac:dyDescent="0.5">
      <c r="B159" s="6"/>
      <c r="C159" s="1"/>
      <c r="D159" s="1"/>
      <c r="E159" s="1"/>
      <c r="F159" s="1"/>
      <c r="L159" s="110"/>
      <c r="M159" s="6"/>
      <c r="N159" s="1"/>
      <c r="O159" s="1"/>
      <c r="P159" s="1"/>
      <c r="Q159" s="1"/>
    </row>
    <row r="160" spans="2:17" x14ac:dyDescent="0.5">
      <c r="B160" s="6"/>
      <c r="C160" s="1"/>
      <c r="D160" s="1"/>
      <c r="E160" s="1"/>
      <c r="F160" s="1"/>
      <c r="L160" s="110"/>
      <c r="M160" s="6"/>
      <c r="N160" s="1"/>
      <c r="O160" s="1"/>
      <c r="P160" s="1"/>
      <c r="Q160" s="1"/>
    </row>
    <row r="161" spans="2:17" x14ac:dyDescent="0.5">
      <c r="B161" s="6"/>
      <c r="C161" s="1"/>
      <c r="D161" s="1"/>
      <c r="E161" s="1"/>
      <c r="F161" s="1"/>
      <c r="L161" s="110"/>
      <c r="M161" s="6"/>
      <c r="N161" s="1"/>
      <c r="O161" s="1"/>
      <c r="P161" s="1"/>
      <c r="Q161" s="1"/>
    </row>
    <row r="162" spans="2:17" x14ac:dyDescent="0.5">
      <c r="B162" s="6"/>
      <c r="C162" s="1"/>
      <c r="D162" s="1"/>
      <c r="E162" s="1"/>
      <c r="F162" s="1"/>
      <c r="L162" s="110"/>
      <c r="M162" s="6"/>
      <c r="N162" s="1"/>
      <c r="O162" s="1"/>
      <c r="P162" s="1"/>
      <c r="Q162" s="1"/>
    </row>
    <row r="163" spans="2:17" x14ac:dyDescent="0.5">
      <c r="B163" s="6"/>
      <c r="C163" s="1"/>
      <c r="D163" s="1"/>
      <c r="E163" s="1"/>
      <c r="F163" s="1"/>
      <c r="L163" s="110"/>
      <c r="M163" s="6"/>
      <c r="N163" s="1"/>
      <c r="O163" s="1"/>
      <c r="P163" s="1"/>
      <c r="Q163" s="1"/>
    </row>
    <row r="164" spans="2:17" x14ac:dyDescent="0.5">
      <c r="B164" s="6"/>
      <c r="C164" s="1"/>
      <c r="D164" s="1"/>
      <c r="E164" s="1"/>
      <c r="F164" s="1"/>
      <c r="L164" s="110"/>
      <c r="M164" s="6"/>
      <c r="N164" s="1"/>
      <c r="O164" s="1"/>
      <c r="P164" s="1"/>
      <c r="Q164" s="1"/>
    </row>
    <row r="165" spans="2:17" x14ac:dyDescent="0.5">
      <c r="B165" s="6"/>
      <c r="C165" s="1"/>
      <c r="D165" s="1"/>
      <c r="E165" s="1"/>
      <c r="F165" s="1"/>
      <c r="L165" s="110"/>
      <c r="M165" s="6"/>
      <c r="N165" s="1"/>
      <c r="O165" s="1"/>
      <c r="P165" s="1"/>
      <c r="Q165" s="1"/>
    </row>
    <row r="166" spans="2:17" x14ac:dyDescent="0.5">
      <c r="B166" s="6"/>
      <c r="C166" s="1"/>
      <c r="D166" s="1"/>
      <c r="E166" s="1"/>
      <c r="F166" s="1"/>
      <c r="L166" s="110"/>
      <c r="M166" s="6"/>
      <c r="N166" s="1"/>
      <c r="O166" s="1"/>
      <c r="P166" s="1"/>
      <c r="Q166" s="1"/>
    </row>
    <row r="167" spans="2:17" x14ac:dyDescent="0.5">
      <c r="B167" s="6"/>
      <c r="C167" s="1"/>
      <c r="D167" s="1"/>
      <c r="E167" s="1"/>
      <c r="F167" s="1"/>
      <c r="L167" s="110"/>
      <c r="M167" s="6"/>
      <c r="N167" s="1"/>
      <c r="O167" s="1"/>
      <c r="P167" s="1"/>
      <c r="Q167" s="1"/>
    </row>
    <row r="168" spans="2:17" x14ac:dyDescent="0.5">
      <c r="B168" s="6"/>
      <c r="C168" s="1"/>
      <c r="D168" s="1"/>
      <c r="E168" s="1"/>
      <c r="F168" s="1"/>
      <c r="L168" s="110"/>
      <c r="M168" s="6"/>
      <c r="N168" s="1"/>
      <c r="O168" s="1"/>
      <c r="P168" s="1"/>
      <c r="Q168" s="1"/>
    </row>
    <row r="169" spans="2:17" x14ac:dyDescent="0.5">
      <c r="B169" s="6"/>
      <c r="C169" s="1"/>
      <c r="D169" s="1"/>
      <c r="E169" s="1"/>
      <c r="F169" s="1"/>
      <c r="L169" s="110"/>
      <c r="M169" s="6"/>
      <c r="N169" s="1"/>
      <c r="O169" s="1"/>
      <c r="P169" s="1"/>
      <c r="Q169" s="1"/>
    </row>
    <row r="170" spans="2:17" x14ac:dyDescent="0.5">
      <c r="B170" s="6"/>
      <c r="C170" s="1"/>
      <c r="D170" s="1"/>
      <c r="E170" s="1"/>
      <c r="F170" s="1"/>
      <c r="L170" s="110"/>
      <c r="M170" s="6"/>
      <c r="N170" s="1"/>
      <c r="O170" s="1"/>
      <c r="P170" s="1"/>
      <c r="Q170" s="1"/>
    </row>
    <row r="171" spans="2:17" x14ac:dyDescent="0.5">
      <c r="B171" s="6"/>
      <c r="C171" s="1"/>
      <c r="D171" s="1"/>
      <c r="E171" s="1"/>
      <c r="F171" s="1"/>
      <c r="L171" s="110"/>
      <c r="M171" s="6"/>
      <c r="N171" s="1"/>
      <c r="O171" s="1"/>
      <c r="P171" s="1"/>
      <c r="Q171" s="1"/>
    </row>
    <row r="172" spans="2:17" x14ac:dyDescent="0.5">
      <c r="B172" s="6"/>
      <c r="C172" s="1"/>
      <c r="D172" s="1"/>
      <c r="E172" s="1"/>
      <c r="F172" s="1"/>
      <c r="L172" s="110"/>
      <c r="M172" s="6"/>
      <c r="N172" s="1"/>
      <c r="O172" s="1"/>
      <c r="P172" s="1"/>
      <c r="Q172" s="1"/>
    </row>
    <row r="173" spans="2:17" x14ac:dyDescent="0.5">
      <c r="B173" s="6"/>
      <c r="C173" s="1"/>
      <c r="D173" s="1"/>
      <c r="E173" s="1"/>
      <c r="F173" s="1"/>
      <c r="L173" s="110"/>
      <c r="M173" s="6"/>
      <c r="N173" s="1"/>
      <c r="O173" s="1"/>
      <c r="P173" s="1"/>
      <c r="Q173" s="1"/>
    </row>
    <row r="174" spans="2:17" x14ac:dyDescent="0.5">
      <c r="B174" s="6"/>
      <c r="C174" s="1"/>
      <c r="D174" s="1"/>
      <c r="E174" s="1"/>
      <c r="F174" s="1"/>
      <c r="L174" s="110"/>
      <c r="M174" s="6"/>
      <c r="N174" s="1"/>
      <c r="O174" s="1"/>
      <c r="P174" s="1"/>
      <c r="Q174" s="1"/>
    </row>
    <row r="175" spans="2:17" x14ac:dyDescent="0.5">
      <c r="B175" s="6"/>
      <c r="C175" s="1"/>
      <c r="D175" s="1"/>
      <c r="E175" s="1"/>
      <c r="F175" s="1"/>
      <c r="L175" s="110"/>
      <c r="M175" s="6"/>
      <c r="N175" s="1"/>
      <c r="O175" s="1"/>
      <c r="P175" s="1"/>
      <c r="Q175" s="1"/>
    </row>
    <row r="176" spans="2:17" x14ac:dyDescent="0.5">
      <c r="B176" s="6"/>
      <c r="C176" s="1"/>
      <c r="D176" s="1"/>
      <c r="E176" s="1"/>
      <c r="F176" s="1"/>
      <c r="L176" s="110"/>
      <c r="M176" s="6"/>
      <c r="N176" s="1"/>
      <c r="O176" s="1"/>
      <c r="P176" s="1"/>
      <c r="Q176" s="1"/>
    </row>
    <row r="177" spans="2:17" x14ac:dyDescent="0.5">
      <c r="B177" s="6"/>
      <c r="C177" s="1"/>
      <c r="D177" s="1"/>
      <c r="E177" s="1"/>
      <c r="F177" s="1"/>
      <c r="L177" s="110"/>
      <c r="M177" s="6"/>
      <c r="N177" s="1"/>
      <c r="O177" s="1"/>
      <c r="P177" s="1"/>
      <c r="Q177" s="1"/>
    </row>
    <row r="178" spans="2:17" x14ac:dyDescent="0.5">
      <c r="B178" s="6"/>
      <c r="C178" s="1"/>
      <c r="D178" s="1"/>
      <c r="E178" s="1"/>
      <c r="F178" s="1"/>
      <c r="L178" s="110"/>
      <c r="M178" s="6"/>
      <c r="N178" s="1"/>
      <c r="O178" s="1"/>
      <c r="P178" s="1"/>
      <c r="Q178" s="1"/>
    </row>
    <row r="179" spans="2:17" x14ac:dyDescent="0.5">
      <c r="B179" s="6"/>
      <c r="C179" s="1"/>
      <c r="D179" s="1"/>
      <c r="E179" s="1"/>
      <c r="F179" s="1"/>
      <c r="L179" s="110"/>
      <c r="M179" s="6"/>
      <c r="N179" s="1"/>
      <c r="O179" s="1"/>
      <c r="P179" s="1"/>
      <c r="Q179" s="1"/>
    </row>
    <row r="180" spans="2:17" x14ac:dyDescent="0.5">
      <c r="B180" s="6"/>
      <c r="C180" s="1"/>
      <c r="D180" s="1"/>
      <c r="E180" s="1"/>
      <c r="F180" s="1"/>
      <c r="L180" s="110"/>
      <c r="M180" s="6"/>
      <c r="N180" s="1"/>
      <c r="O180" s="1"/>
      <c r="P180" s="1"/>
      <c r="Q180" s="1"/>
    </row>
    <row r="181" spans="2:17" x14ac:dyDescent="0.5">
      <c r="B181" s="6"/>
      <c r="C181" s="1"/>
      <c r="D181" s="1"/>
      <c r="E181" s="1"/>
      <c r="F181" s="1"/>
      <c r="L181" s="110"/>
      <c r="M181" s="6"/>
      <c r="N181" s="1"/>
      <c r="O181" s="1"/>
      <c r="P181" s="1"/>
      <c r="Q181" s="1"/>
    </row>
    <row r="182" spans="2:17" x14ac:dyDescent="0.5">
      <c r="B182" s="6"/>
      <c r="C182" s="1"/>
      <c r="D182" s="1"/>
      <c r="E182" s="1"/>
      <c r="F182" s="1"/>
      <c r="L182" s="110"/>
      <c r="M182" s="6"/>
      <c r="N182" s="1"/>
      <c r="O182" s="1"/>
      <c r="P182" s="1"/>
      <c r="Q182" s="1"/>
    </row>
    <row r="183" spans="2:17" x14ac:dyDescent="0.5">
      <c r="B183" s="6"/>
      <c r="C183" s="1"/>
      <c r="D183" s="1"/>
      <c r="E183" s="1"/>
      <c r="F183" s="1"/>
      <c r="L183" s="110"/>
      <c r="M183" s="6"/>
      <c r="N183" s="1"/>
      <c r="O183" s="1"/>
      <c r="P183" s="1"/>
      <c r="Q183" s="1"/>
    </row>
    <row r="184" spans="2:17" x14ac:dyDescent="0.5">
      <c r="B184" s="6"/>
      <c r="C184" s="1"/>
      <c r="D184" s="1"/>
      <c r="E184" s="1"/>
      <c r="F184" s="1"/>
      <c r="L184" s="110"/>
      <c r="M184" s="6"/>
      <c r="N184" s="1"/>
      <c r="O184" s="1"/>
      <c r="P184" s="1"/>
      <c r="Q184" s="1"/>
    </row>
    <row r="185" spans="2:17" x14ac:dyDescent="0.5">
      <c r="B185" s="6"/>
      <c r="C185" s="1"/>
      <c r="D185" s="1"/>
      <c r="E185" s="1"/>
      <c r="F185" s="1"/>
      <c r="L185" s="110"/>
      <c r="M185" s="6"/>
      <c r="N185" s="1"/>
      <c r="O185" s="1"/>
      <c r="P185" s="1"/>
      <c r="Q185" s="1"/>
    </row>
    <row r="186" spans="2:17" x14ac:dyDescent="0.5">
      <c r="B186" s="6"/>
      <c r="C186" s="1"/>
      <c r="D186" s="1"/>
      <c r="E186" s="1"/>
      <c r="F186" s="1"/>
      <c r="L186" s="110"/>
      <c r="M186" s="6"/>
      <c r="N186" s="1"/>
      <c r="O186" s="1"/>
      <c r="P186" s="1"/>
      <c r="Q186" s="1"/>
    </row>
    <row r="187" spans="2:17" x14ac:dyDescent="0.5">
      <c r="B187" s="6"/>
      <c r="C187" s="1"/>
      <c r="D187" s="1"/>
      <c r="E187" s="1"/>
      <c r="F187" s="1"/>
      <c r="L187" s="110"/>
      <c r="M187" s="6"/>
      <c r="N187" s="1"/>
      <c r="O187" s="1"/>
      <c r="P187" s="1"/>
      <c r="Q187" s="1"/>
    </row>
    <row r="188" spans="2:17" x14ac:dyDescent="0.5">
      <c r="B188" s="6"/>
      <c r="C188" s="1"/>
      <c r="D188" s="1"/>
      <c r="E188" s="1"/>
      <c r="F188" s="1"/>
      <c r="L188" s="110"/>
      <c r="M188" s="6"/>
      <c r="N188" s="1"/>
      <c r="O188" s="1"/>
      <c r="P188" s="1"/>
      <c r="Q188" s="1"/>
    </row>
    <row r="189" spans="2:17" x14ac:dyDescent="0.5">
      <c r="B189" s="6"/>
      <c r="C189" s="1"/>
      <c r="D189" s="1"/>
      <c r="E189" s="1"/>
      <c r="F189" s="1"/>
      <c r="L189" s="110"/>
      <c r="M189" s="6"/>
      <c r="N189" s="1"/>
      <c r="O189" s="1"/>
      <c r="P189" s="1"/>
      <c r="Q189" s="1"/>
    </row>
    <row r="190" spans="2:17" x14ac:dyDescent="0.5">
      <c r="B190" s="6"/>
      <c r="C190" s="1"/>
      <c r="D190" s="1"/>
      <c r="E190" s="1"/>
      <c r="F190" s="1"/>
      <c r="L190" s="110"/>
      <c r="M190" s="6"/>
      <c r="N190" s="1"/>
      <c r="O190" s="1"/>
      <c r="P190" s="1"/>
      <c r="Q190" s="1"/>
    </row>
    <row r="191" spans="2:17" x14ac:dyDescent="0.5">
      <c r="B191" s="6"/>
      <c r="C191" s="1"/>
      <c r="D191" s="1"/>
      <c r="E191" s="1"/>
      <c r="F191" s="1"/>
      <c r="L191" s="110"/>
      <c r="M191" s="6"/>
      <c r="N191" s="1"/>
      <c r="O191" s="1"/>
      <c r="P191" s="1"/>
      <c r="Q191" s="1"/>
    </row>
    <row r="192" spans="2:17" x14ac:dyDescent="0.5">
      <c r="B192" s="6"/>
      <c r="C192" s="1"/>
      <c r="D192" s="1"/>
      <c r="E192" s="1"/>
      <c r="F192" s="1"/>
      <c r="L192" s="110"/>
      <c r="M192" s="6"/>
      <c r="N192" s="1"/>
      <c r="O192" s="1"/>
      <c r="P192" s="1"/>
      <c r="Q192" s="1"/>
    </row>
    <row r="193" spans="2:17" x14ac:dyDescent="0.5">
      <c r="B193" s="6"/>
      <c r="C193" s="1"/>
      <c r="D193" s="1"/>
      <c r="E193" s="1"/>
      <c r="F193" s="1"/>
      <c r="L193" s="110"/>
      <c r="M193" s="6"/>
      <c r="N193" s="1"/>
      <c r="O193" s="1"/>
      <c r="P193" s="1"/>
      <c r="Q193" s="1"/>
    </row>
    <row r="194" spans="2:17" x14ac:dyDescent="0.5">
      <c r="B194" s="6"/>
      <c r="C194" s="1"/>
      <c r="D194" s="1"/>
      <c r="E194" s="1"/>
      <c r="F194" s="1"/>
      <c r="L194" s="110"/>
      <c r="M194" s="6"/>
      <c r="N194" s="1"/>
      <c r="O194" s="1"/>
      <c r="P194" s="1"/>
      <c r="Q194" s="1"/>
    </row>
    <row r="195" spans="2:17" x14ac:dyDescent="0.5">
      <c r="B195" s="6"/>
      <c r="C195" s="1"/>
      <c r="D195" s="1"/>
      <c r="E195" s="1"/>
      <c r="F195" s="1"/>
      <c r="L195" s="110"/>
      <c r="M195" s="6"/>
      <c r="N195" s="1"/>
      <c r="O195" s="1"/>
      <c r="P195" s="1"/>
      <c r="Q195" s="1"/>
    </row>
    <row r="196" spans="2:17" x14ac:dyDescent="0.5">
      <c r="B196" s="6"/>
      <c r="C196" s="1"/>
      <c r="D196" s="1"/>
      <c r="E196" s="1"/>
      <c r="F196" s="1"/>
      <c r="L196" s="110"/>
      <c r="M196" s="6"/>
      <c r="N196" s="1"/>
      <c r="O196" s="1"/>
      <c r="P196" s="1"/>
      <c r="Q196" s="1"/>
    </row>
    <row r="197" spans="2:17" x14ac:dyDescent="0.5">
      <c r="B197" s="6"/>
      <c r="C197" s="1"/>
      <c r="D197" s="1"/>
      <c r="E197" s="1"/>
      <c r="F197" s="1"/>
      <c r="L197" s="110"/>
      <c r="M197" s="6"/>
      <c r="N197" s="1"/>
      <c r="O197" s="1"/>
      <c r="P197" s="1"/>
      <c r="Q197" s="1"/>
    </row>
    <row r="198" spans="2:17" x14ac:dyDescent="0.5">
      <c r="B198" s="6"/>
      <c r="C198" s="1"/>
      <c r="D198" s="1"/>
      <c r="E198" s="1"/>
      <c r="F198" s="1"/>
      <c r="L198" s="110"/>
      <c r="M198" s="6"/>
      <c r="N198" s="1"/>
      <c r="O198" s="1"/>
      <c r="P198" s="1"/>
      <c r="Q198" s="1"/>
    </row>
    <row r="199" spans="2:17" x14ac:dyDescent="0.5">
      <c r="B199" s="6"/>
      <c r="C199" s="1"/>
      <c r="D199" s="1"/>
      <c r="E199" s="1"/>
      <c r="F199" s="1"/>
      <c r="L199" s="110"/>
      <c r="M199" s="6"/>
      <c r="N199" s="1"/>
      <c r="O199" s="1"/>
      <c r="P199" s="1"/>
      <c r="Q199" s="1"/>
    </row>
    <row r="200" spans="2:17" x14ac:dyDescent="0.5">
      <c r="B200" s="6"/>
      <c r="C200" s="1"/>
      <c r="D200" s="1"/>
      <c r="E200" s="1"/>
      <c r="F200" s="1"/>
      <c r="L200" s="110"/>
      <c r="M200" s="6"/>
      <c r="N200" s="1"/>
      <c r="O200" s="1"/>
      <c r="P200" s="1"/>
      <c r="Q200" s="1"/>
    </row>
    <row r="201" spans="2:17" x14ac:dyDescent="0.5">
      <c r="B201" s="6"/>
      <c r="C201" s="1"/>
      <c r="D201" s="1"/>
      <c r="E201" s="1"/>
      <c r="F201" s="1"/>
      <c r="L201" s="110"/>
      <c r="M201" s="6"/>
      <c r="N201" s="1"/>
      <c r="O201" s="1"/>
      <c r="P201" s="1"/>
      <c r="Q201" s="1"/>
    </row>
    <row r="202" spans="2:17" x14ac:dyDescent="0.5">
      <c r="B202" s="6"/>
      <c r="C202" s="1"/>
      <c r="D202" s="1"/>
      <c r="E202" s="1"/>
      <c r="F202" s="1"/>
      <c r="L202" s="110"/>
      <c r="M202" s="6"/>
      <c r="N202" s="1"/>
      <c r="O202" s="1"/>
      <c r="P202" s="1"/>
      <c r="Q202" s="1"/>
    </row>
    <row r="203" spans="2:17" x14ac:dyDescent="0.5">
      <c r="B203" s="6"/>
      <c r="C203" s="1"/>
      <c r="D203" s="1"/>
      <c r="E203" s="1"/>
      <c r="F203" s="1"/>
      <c r="L203" s="110"/>
      <c r="M203" s="6"/>
      <c r="N203" s="1"/>
      <c r="O203" s="1"/>
      <c r="P203" s="1"/>
      <c r="Q203" s="1"/>
    </row>
    <row r="204" spans="2:17" x14ac:dyDescent="0.5">
      <c r="B204" s="6"/>
      <c r="C204" s="1"/>
      <c r="D204" s="1"/>
      <c r="E204" s="1"/>
      <c r="F204" s="1"/>
      <c r="L204" s="110"/>
      <c r="M204" s="6"/>
      <c r="N204" s="1"/>
      <c r="O204" s="1"/>
      <c r="P204" s="1"/>
      <c r="Q204" s="1"/>
    </row>
    <row r="205" spans="2:17" x14ac:dyDescent="0.5">
      <c r="B205" s="6"/>
      <c r="C205" s="1"/>
      <c r="D205" s="1"/>
      <c r="E205" s="1"/>
      <c r="F205" s="1"/>
      <c r="L205" s="110"/>
      <c r="M205" s="6"/>
      <c r="N205" s="1"/>
      <c r="O205" s="1"/>
      <c r="P205" s="1"/>
      <c r="Q205" s="1"/>
    </row>
    <row r="206" spans="2:17" x14ac:dyDescent="0.5">
      <c r="B206" s="6"/>
      <c r="C206" s="1"/>
      <c r="D206" s="1"/>
      <c r="E206" s="1"/>
      <c r="F206" s="1"/>
      <c r="L206" s="110"/>
      <c r="M206" s="6"/>
      <c r="N206" s="1"/>
      <c r="O206" s="1"/>
      <c r="P206" s="1"/>
      <c r="Q206" s="1"/>
    </row>
    <row r="207" spans="2:17" x14ac:dyDescent="0.5">
      <c r="B207" s="6"/>
      <c r="C207" s="1"/>
      <c r="D207" s="1"/>
      <c r="E207" s="1"/>
      <c r="F207" s="1"/>
      <c r="L207" s="110"/>
      <c r="M207" s="6"/>
      <c r="N207" s="1"/>
      <c r="O207" s="1"/>
      <c r="P207" s="1"/>
      <c r="Q207" s="1"/>
    </row>
    <row r="208" spans="2:17" x14ac:dyDescent="0.5">
      <c r="B208" s="6"/>
      <c r="C208" s="1"/>
      <c r="D208" s="1"/>
      <c r="E208" s="1"/>
      <c r="F208" s="1"/>
      <c r="L208" s="110"/>
      <c r="M208" s="6"/>
      <c r="N208" s="1"/>
      <c r="O208" s="1"/>
      <c r="P208" s="1"/>
      <c r="Q208" s="1"/>
    </row>
    <row r="209" spans="2:17" x14ac:dyDescent="0.5">
      <c r="B209" s="6"/>
      <c r="C209" s="1"/>
      <c r="D209" s="1"/>
      <c r="E209" s="1"/>
      <c r="F209" s="1"/>
      <c r="L209" s="110"/>
      <c r="M209" s="6"/>
      <c r="N209" s="1"/>
      <c r="O209" s="1"/>
      <c r="P209" s="1"/>
      <c r="Q209" s="1"/>
    </row>
    <row r="210" spans="2:17" x14ac:dyDescent="0.5">
      <c r="B210" s="6"/>
      <c r="C210" s="1"/>
      <c r="D210" s="1"/>
      <c r="E210" s="1"/>
      <c r="F210" s="1"/>
      <c r="L210" s="110"/>
      <c r="M210" s="6"/>
      <c r="N210" s="1"/>
      <c r="O210" s="1"/>
      <c r="P210" s="1"/>
      <c r="Q210" s="1"/>
    </row>
    <row r="211" spans="2:17" x14ac:dyDescent="0.5">
      <c r="B211" s="6"/>
      <c r="C211" s="1"/>
      <c r="D211" s="1"/>
      <c r="E211" s="1"/>
      <c r="F211" s="1"/>
      <c r="L211" s="110"/>
      <c r="M211" s="6"/>
      <c r="N211" s="1"/>
      <c r="O211" s="1"/>
      <c r="P211" s="1"/>
      <c r="Q211" s="1"/>
    </row>
    <row r="212" spans="2:17" x14ac:dyDescent="0.5">
      <c r="B212" s="6"/>
      <c r="C212" s="1"/>
      <c r="D212" s="1"/>
      <c r="E212" s="1"/>
      <c r="F212" s="1"/>
      <c r="L212" s="110"/>
      <c r="M212" s="6"/>
      <c r="N212" s="1"/>
      <c r="O212" s="1"/>
      <c r="P212" s="1"/>
      <c r="Q212" s="1"/>
    </row>
    <row r="213" spans="2:17" x14ac:dyDescent="0.5">
      <c r="B213" s="6"/>
      <c r="C213" s="1"/>
      <c r="D213" s="1"/>
      <c r="E213" s="1"/>
      <c r="F213" s="1"/>
      <c r="L213" s="110"/>
      <c r="M213" s="6"/>
      <c r="N213" s="1"/>
      <c r="O213" s="1"/>
      <c r="P213" s="1"/>
      <c r="Q213" s="1"/>
    </row>
    <row r="214" spans="2:17" x14ac:dyDescent="0.5">
      <c r="B214" s="6"/>
      <c r="C214" s="1"/>
      <c r="D214" s="1"/>
      <c r="E214" s="1"/>
      <c r="F214" s="1"/>
      <c r="L214" s="110"/>
      <c r="M214" s="6"/>
      <c r="N214" s="1"/>
      <c r="O214" s="1"/>
      <c r="P214" s="1"/>
      <c r="Q214" s="1"/>
    </row>
    <row r="215" spans="2:17" x14ac:dyDescent="0.5">
      <c r="B215" s="6"/>
      <c r="C215" s="1"/>
      <c r="D215" s="1"/>
      <c r="E215" s="1"/>
      <c r="F215" s="1"/>
      <c r="L215" s="110"/>
      <c r="M215" s="6"/>
      <c r="N215" s="1"/>
      <c r="O215" s="1"/>
      <c r="P215" s="1"/>
      <c r="Q215" s="1"/>
    </row>
    <row r="216" spans="2:17" x14ac:dyDescent="0.5">
      <c r="B216" s="6"/>
      <c r="C216" s="1"/>
      <c r="D216" s="1"/>
      <c r="E216" s="1"/>
      <c r="F216" s="1"/>
      <c r="L216" s="110"/>
      <c r="M216" s="6"/>
      <c r="N216" s="1"/>
      <c r="O216" s="1"/>
      <c r="P216" s="1"/>
      <c r="Q216" s="1"/>
    </row>
    <row r="217" spans="2:17" x14ac:dyDescent="0.5">
      <c r="B217" s="6"/>
      <c r="C217" s="1"/>
      <c r="D217" s="1"/>
      <c r="E217" s="1"/>
      <c r="F217" s="1"/>
      <c r="L217" s="110"/>
      <c r="M217" s="6"/>
      <c r="N217" s="1"/>
      <c r="O217" s="1"/>
      <c r="P217" s="1"/>
      <c r="Q217" s="1"/>
    </row>
    <row r="218" spans="2:17" x14ac:dyDescent="0.5">
      <c r="B218" s="6"/>
      <c r="C218" s="1"/>
      <c r="D218" s="1"/>
      <c r="E218" s="1"/>
      <c r="F218" s="1"/>
      <c r="L218" s="110"/>
      <c r="M218" s="6"/>
      <c r="N218" s="1"/>
      <c r="O218" s="1"/>
      <c r="P218" s="1"/>
      <c r="Q218" s="1"/>
    </row>
    <row r="219" spans="2:17" x14ac:dyDescent="0.5">
      <c r="B219" s="6"/>
      <c r="C219" s="1"/>
      <c r="D219" s="1"/>
      <c r="E219" s="1"/>
      <c r="F219" s="1"/>
      <c r="L219" s="110"/>
      <c r="M219" s="6"/>
      <c r="N219" s="1"/>
      <c r="O219" s="1"/>
      <c r="P219" s="1"/>
      <c r="Q219" s="1"/>
    </row>
    <row r="220" spans="2:17" x14ac:dyDescent="0.5">
      <c r="B220" s="6"/>
      <c r="C220" s="1"/>
      <c r="D220" s="1"/>
      <c r="E220" s="1"/>
      <c r="F220" s="1"/>
      <c r="L220" s="110"/>
      <c r="M220" s="6"/>
      <c r="N220" s="1"/>
      <c r="O220" s="1"/>
      <c r="P220" s="1"/>
      <c r="Q220" s="1"/>
    </row>
    <row r="221" spans="2:17" x14ac:dyDescent="0.5">
      <c r="B221" s="6"/>
      <c r="C221" s="1"/>
      <c r="D221" s="1"/>
      <c r="E221" s="1"/>
      <c r="F221" s="1"/>
      <c r="L221" s="110"/>
      <c r="M221" s="6"/>
      <c r="N221" s="1"/>
      <c r="O221" s="1"/>
      <c r="P221" s="1"/>
      <c r="Q221" s="1"/>
    </row>
    <row r="222" spans="2:17" x14ac:dyDescent="0.5">
      <c r="B222" s="6"/>
      <c r="C222" s="1"/>
      <c r="D222" s="1"/>
      <c r="E222" s="1"/>
      <c r="F222" s="1"/>
      <c r="L222" s="110"/>
      <c r="M222" s="6"/>
      <c r="N222" s="1"/>
      <c r="O222" s="1"/>
      <c r="P222" s="1"/>
      <c r="Q222" s="1"/>
    </row>
    <row r="223" spans="2:17" x14ac:dyDescent="0.5">
      <c r="B223" s="6"/>
      <c r="C223" s="1"/>
      <c r="D223" s="1"/>
      <c r="E223" s="1"/>
      <c r="F223" s="1"/>
      <c r="L223" s="110"/>
      <c r="M223" s="6"/>
      <c r="N223" s="1"/>
      <c r="O223" s="1"/>
      <c r="P223" s="1"/>
      <c r="Q223" s="1"/>
    </row>
    <row r="224" spans="2:17" x14ac:dyDescent="0.5">
      <c r="B224" s="6"/>
      <c r="C224" s="1"/>
      <c r="D224" s="1"/>
      <c r="E224" s="1"/>
      <c r="F224" s="1"/>
      <c r="L224" s="110"/>
      <c r="M224" s="6"/>
      <c r="N224" s="1"/>
      <c r="O224" s="1"/>
      <c r="P224" s="1"/>
      <c r="Q224" s="1"/>
    </row>
    <row r="225" spans="2:17" x14ac:dyDescent="0.5">
      <c r="B225" s="6"/>
      <c r="C225" s="1"/>
      <c r="D225" s="1"/>
      <c r="E225" s="1"/>
      <c r="F225" s="1"/>
      <c r="L225" s="110"/>
      <c r="M225" s="6"/>
      <c r="N225" s="1"/>
      <c r="O225" s="1"/>
      <c r="P225" s="1"/>
      <c r="Q225" s="1"/>
    </row>
    <row r="226" spans="2:17" x14ac:dyDescent="0.5">
      <c r="B226" s="6"/>
      <c r="C226" s="1"/>
      <c r="D226" s="1"/>
      <c r="E226" s="1"/>
      <c r="F226" s="1"/>
      <c r="L226" s="110"/>
      <c r="M226" s="6"/>
      <c r="N226" s="1"/>
      <c r="O226" s="1"/>
      <c r="P226" s="1"/>
      <c r="Q226" s="1"/>
    </row>
    <row r="227" spans="2:17" x14ac:dyDescent="0.5">
      <c r="B227" s="6"/>
      <c r="C227" s="1"/>
      <c r="D227" s="1"/>
      <c r="E227" s="1"/>
      <c r="F227" s="1"/>
      <c r="L227" s="110"/>
      <c r="M227" s="6"/>
      <c r="N227" s="1"/>
      <c r="O227" s="1"/>
      <c r="P227" s="1"/>
      <c r="Q227" s="1"/>
    </row>
    <row r="228" spans="2:17" x14ac:dyDescent="0.5">
      <c r="B228" s="6"/>
      <c r="C228" s="1"/>
      <c r="D228" s="1"/>
      <c r="E228" s="1"/>
      <c r="F228" s="1"/>
      <c r="L228" s="110"/>
      <c r="M228" s="6"/>
      <c r="N228" s="1"/>
      <c r="O228" s="1"/>
      <c r="P228" s="1"/>
      <c r="Q228" s="1"/>
    </row>
    <row r="229" spans="2:17" x14ac:dyDescent="0.5">
      <c r="B229" s="6"/>
      <c r="C229" s="1"/>
      <c r="D229" s="1"/>
      <c r="E229" s="1"/>
      <c r="F229" s="1"/>
      <c r="L229" s="110"/>
      <c r="M229" s="6"/>
      <c r="N229" s="1"/>
      <c r="O229" s="1"/>
      <c r="P229" s="1"/>
      <c r="Q229" s="1"/>
    </row>
    <row r="230" spans="2:17" x14ac:dyDescent="0.5">
      <c r="B230" s="6"/>
      <c r="C230" s="1"/>
      <c r="D230" s="1"/>
      <c r="E230" s="1"/>
      <c r="F230" s="1"/>
      <c r="L230" s="110"/>
      <c r="M230" s="6"/>
      <c r="N230" s="1"/>
      <c r="O230" s="1"/>
      <c r="P230" s="1"/>
      <c r="Q230" s="1"/>
    </row>
    <row r="231" spans="2:17" x14ac:dyDescent="0.5">
      <c r="B231" s="6"/>
      <c r="C231" s="1"/>
      <c r="D231" s="1"/>
      <c r="E231" s="1"/>
      <c r="F231" s="1"/>
      <c r="L231" s="110"/>
      <c r="M231" s="6"/>
      <c r="N231" s="1"/>
      <c r="O231" s="1"/>
      <c r="P231" s="1"/>
      <c r="Q231" s="1"/>
    </row>
    <row r="232" spans="2:17" x14ac:dyDescent="0.5">
      <c r="B232" s="6"/>
      <c r="C232" s="1"/>
      <c r="D232" s="1"/>
      <c r="E232" s="1"/>
      <c r="F232" s="1"/>
      <c r="L232" s="110"/>
      <c r="M232" s="6"/>
      <c r="N232" s="1"/>
      <c r="O232" s="1"/>
      <c r="P232" s="1"/>
      <c r="Q232" s="1"/>
    </row>
    <row r="233" spans="2:17" x14ac:dyDescent="0.5">
      <c r="B233" s="6"/>
      <c r="C233" s="1"/>
      <c r="D233" s="1"/>
      <c r="E233" s="1"/>
      <c r="F233" s="1"/>
      <c r="L233" s="110"/>
      <c r="M233" s="6"/>
      <c r="N233" s="1"/>
      <c r="O233" s="1"/>
      <c r="P233" s="1"/>
      <c r="Q233" s="1"/>
    </row>
    <row r="234" spans="2:17" x14ac:dyDescent="0.5">
      <c r="B234" s="6"/>
      <c r="C234" s="1"/>
      <c r="D234" s="1"/>
      <c r="E234" s="1"/>
      <c r="F234" s="1"/>
      <c r="L234" s="110"/>
      <c r="M234" s="6"/>
      <c r="N234" s="1"/>
      <c r="O234" s="1"/>
      <c r="P234" s="1"/>
      <c r="Q234" s="1"/>
    </row>
    <row r="235" spans="2:17" x14ac:dyDescent="0.5">
      <c r="B235" s="6"/>
      <c r="C235" s="1"/>
      <c r="D235" s="1"/>
      <c r="E235" s="1"/>
      <c r="F235" s="1"/>
      <c r="L235" s="110"/>
      <c r="M235" s="6"/>
      <c r="N235" s="1"/>
      <c r="O235" s="1"/>
      <c r="P235" s="1"/>
      <c r="Q235" s="1"/>
    </row>
    <row r="236" spans="2:17" x14ac:dyDescent="0.5">
      <c r="B236" s="6"/>
      <c r="C236" s="1"/>
      <c r="D236" s="1"/>
      <c r="E236" s="1"/>
      <c r="F236" s="1"/>
      <c r="L236" s="110"/>
      <c r="M236" s="6"/>
      <c r="N236" s="1"/>
      <c r="O236" s="1"/>
      <c r="P236" s="1"/>
      <c r="Q236" s="1"/>
    </row>
    <row r="237" spans="2:17" x14ac:dyDescent="0.5">
      <c r="B237" s="6"/>
      <c r="C237" s="1"/>
      <c r="D237" s="1"/>
      <c r="E237" s="1"/>
      <c r="F237" s="1"/>
      <c r="L237" s="110"/>
      <c r="M237" s="6"/>
      <c r="N237" s="1"/>
      <c r="O237" s="1"/>
      <c r="P237" s="1"/>
      <c r="Q237" s="1"/>
    </row>
    <row r="238" spans="2:17" x14ac:dyDescent="0.5">
      <c r="B238" s="6"/>
      <c r="C238" s="1"/>
      <c r="D238" s="1"/>
      <c r="E238" s="1"/>
      <c r="F238" s="1"/>
      <c r="L238" s="110"/>
      <c r="M238" s="6"/>
      <c r="N238" s="1"/>
      <c r="O238" s="1"/>
      <c r="P238" s="1"/>
      <c r="Q238" s="1"/>
    </row>
    <row r="239" spans="2:17" x14ac:dyDescent="0.5">
      <c r="B239" s="6"/>
      <c r="C239" s="1"/>
      <c r="D239" s="1"/>
      <c r="E239" s="1"/>
      <c r="F239" s="1"/>
      <c r="L239" s="110"/>
      <c r="M239" s="6"/>
      <c r="N239" s="1"/>
      <c r="O239" s="1"/>
      <c r="P239" s="1"/>
      <c r="Q239" s="1"/>
    </row>
    <row r="240" spans="2:17" x14ac:dyDescent="0.5">
      <c r="B240" s="6"/>
      <c r="C240" s="1"/>
      <c r="D240" s="1"/>
      <c r="E240" s="1"/>
      <c r="F240" s="1"/>
      <c r="L240" s="110"/>
      <c r="M240" s="6"/>
      <c r="N240" s="1"/>
      <c r="O240" s="1"/>
      <c r="P240" s="1"/>
      <c r="Q240" s="1"/>
    </row>
    <row r="241" spans="2:17" x14ac:dyDescent="0.5">
      <c r="B241" s="6"/>
      <c r="C241" s="1"/>
      <c r="D241" s="1"/>
      <c r="E241" s="1"/>
      <c r="F241" s="1"/>
      <c r="L241" s="110"/>
      <c r="M241" s="6"/>
      <c r="N241" s="1"/>
      <c r="O241" s="1"/>
      <c r="P241" s="1"/>
      <c r="Q241" s="1"/>
    </row>
    <row r="242" spans="2:17" x14ac:dyDescent="0.5">
      <c r="B242" s="6"/>
      <c r="C242" s="1"/>
      <c r="D242" s="1"/>
      <c r="E242" s="1"/>
      <c r="F242" s="1"/>
      <c r="L242" s="110"/>
      <c r="M242" s="6"/>
      <c r="N242" s="1"/>
      <c r="O242" s="1"/>
      <c r="P242" s="1"/>
      <c r="Q242" s="1"/>
    </row>
    <row r="243" spans="2:17" x14ac:dyDescent="0.5">
      <c r="B243" s="6"/>
      <c r="C243" s="1"/>
      <c r="D243" s="1"/>
      <c r="E243" s="1"/>
      <c r="F243" s="1"/>
      <c r="L243" s="110"/>
      <c r="M243" s="6"/>
      <c r="N243" s="1"/>
      <c r="O243" s="1"/>
      <c r="P243" s="1"/>
      <c r="Q243" s="1"/>
    </row>
    <row r="244" spans="2:17" x14ac:dyDescent="0.5">
      <c r="B244" s="6"/>
      <c r="C244" s="1"/>
      <c r="D244" s="1"/>
      <c r="E244" s="1"/>
      <c r="F244" s="1"/>
      <c r="L244" s="110"/>
      <c r="M244" s="6"/>
      <c r="N244" s="1"/>
      <c r="O244" s="1"/>
      <c r="P244" s="1"/>
      <c r="Q244" s="1"/>
    </row>
    <row r="245" spans="2:17" x14ac:dyDescent="0.5">
      <c r="B245" s="6"/>
      <c r="C245" s="1"/>
      <c r="D245" s="1"/>
      <c r="E245" s="1"/>
      <c r="F245" s="1"/>
      <c r="L245" s="110"/>
      <c r="M245" s="6"/>
      <c r="N245" s="1"/>
      <c r="O245" s="1"/>
      <c r="P245" s="1"/>
      <c r="Q245" s="1"/>
    </row>
    <row r="246" spans="2:17" x14ac:dyDescent="0.5">
      <c r="B246" s="6"/>
      <c r="C246" s="1"/>
      <c r="D246" s="1"/>
      <c r="E246" s="1"/>
      <c r="F246" s="1"/>
      <c r="L246" s="110"/>
      <c r="M246" s="6"/>
      <c r="N246" s="1"/>
      <c r="O246" s="1"/>
      <c r="P246" s="1"/>
      <c r="Q246" s="1"/>
    </row>
    <row r="247" spans="2:17" x14ac:dyDescent="0.5">
      <c r="B247" s="6"/>
      <c r="C247" s="1"/>
      <c r="D247" s="1"/>
      <c r="E247" s="1"/>
      <c r="F247" s="1"/>
      <c r="L247" s="110"/>
      <c r="M247" s="6"/>
      <c r="N247" s="1"/>
      <c r="O247" s="1"/>
      <c r="P247" s="1"/>
      <c r="Q247" s="1"/>
    </row>
    <row r="248" spans="2:17" x14ac:dyDescent="0.5">
      <c r="B248" s="6"/>
      <c r="C248" s="1"/>
      <c r="D248" s="1"/>
      <c r="E248" s="1"/>
      <c r="F248" s="1"/>
      <c r="L248" s="110"/>
      <c r="M248" s="6"/>
      <c r="N248" s="1"/>
      <c r="O248" s="1"/>
      <c r="P248" s="1"/>
      <c r="Q248" s="1"/>
    </row>
    <row r="249" spans="2:17" x14ac:dyDescent="0.5">
      <c r="B249" s="6"/>
      <c r="C249" s="1"/>
      <c r="D249" s="1"/>
      <c r="E249" s="1"/>
      <c r="F249" s="1"/>
      <c r="L249" s="110"/>
      <c r="M249" s="6"/>
      <c r="N249" s="1"/>
      <c r="O249" s="1"/>
      <c r="P249" s="1"/>
      <c r="Q249" s="1"/>
    </row>
    <row r="250" spans="2:17" x14ac:dyDescent="0.5">
      <c r="B250" s="6"/>
      <c r="C250" s="1"/>
      <c r="D250" s="1"/>
      <c r="E250" s="1"/>
      <c r="F250" s="1"/>
      <c r="L250" s="110"/>
      <c r="M250" s="6"/>
      <c r="N250" s="1"/>
      <c r="O250" s="1"/>
      <c r="P250" s="1"/>
      <c r="Q250" s="1"/>
    </row>
    <row r="251" spans="2:17" x14ac:dyDescent="0.5">
      <c r="B251" s="6"/>
      <c r="C251" s="1"/>
      <c r="D251" s="1"/>
      <c r="E251" s="1"/>
      <c r="F251" s="1"/>
      <c r="L251" s="110"/>
      <c r="M251" s="6"/>
      <c r="N251" s="1"/>
      <c r="O251" s="1"/>
      <c r="P251" s="1"/>
      <c r="Q251" s="1"/>
    </row>
    <row r="252" spans="2:17" x14ac:dyDescent="0.5">
      <c r="B252" s="6"/>
      <c r="C252" s="1"/>
      <c r="D252" s="1"/>
      <c r="E252" s="1"/>
      <c r="F252" s="1"/>
      <c r="L252" s="110"/>
      <c r="M252" s="6"/>
      <c r="N252" s="1"/>
      <c r="O252" s="1"/>
      <c r="P252" s="1"/>
      <c r="Q252" s="1"/>
    </row>
    <row r="253" spans="2:17" x14ac:dyDescent="0.5">
      <c r="B253" s="6"/>
      <c r="C253" s="1"/>
      <c r="D253" s="1"/>
      <c r="E253" s="1"/>
      <c r="F253" s="1"/>
      <c r="L253" s="110"/>
      <c r="M253" s="6"/>
      <c r="N253" s="1"/>
      <c r="O253" s="1"/>
      <c r="P253" s="1"/>
      <c r="Q253" s="1"/>
    </row>
    <row r="254" spans="2:17" x14ac:dyDescent="0.5">
      <c r="B254" s="6"/>
      <c r="C254" s="1"/>
      <c r="D254" s="1"/>
      <c r="E254" s="1"/>
      <c r="F254" s="1"/>
      <c r="L254" s="110"/>
      <c r="M254" s="6"/>
      <c r="N254" s="1"/>
      <c r="O254" s="1"/>
      <c r="P254" s="1"/>
      <c r="Q254" s="1"/>
    </row>
    <row r="255" spans="2:17" x14ac:dyDescent="0.5">
      <c r="B255" s="6"/>
      <c r="C255" s="1"/>
      <c r="D255" s="1"/>
      <c r="E255" s="1"/>
      <c r="F255" s="1"/>
      <c r="L255" s="110"/>
      <c r="M255" s="6"/>
      <c r="N255" s="1"/>
      <c r="O255" s="1"/>
      <c r="P255" s="1"/>
      <c r="Q255" s="1"/>
    </row>
    <row r="256" spans="2:17" x14ac:dyDescent="0.5">
      <c r="B256" s="6"/>
      <c r="C256" s="1"/>
      <c r="D256" s="1"/>
      <c r="E256" s="1"/>
      <c r="F256" s="1"/>
      <c r="L256" s="110"/>
      <c r="M256" s="6"/>
      <c r="N256" s="1"/>
      <c r="O256" s="1"/>
      <c r="P256" s="1"/>
      <c r="Q256" s="1"/>
    </row>
    <row r="257" spans="2:17" x14ac:dyDescent="0.5">
      <c r="B257" s="6"/>
      <c r="C257" s="1"/>
      <c r="D257" s="1"/>
      <c r="E257" s="1"/>
      <c r="F257" s="1"/>
      <c r="L257" s="110"/>
      <c r="M257" s="6"/>
      <c r="N257" s="1"/>
      <c r="O257" s="1"/>
      <c r="P257" s="1"/>
      <c r="Q257" s="1"/>
    </row>
    <row r="258" spans="2:17" x14ac:dyDescent="0.5">
      <c r="B258" s="6"/>
      <c r="C258" s="1"/>
      <c r="D258" s="1"/>
      <c r="E258" s="1"/>
      <c r="F258" s="1"/>
      <c r="L258" s="110"/>
      <c r="M258" s="6"/>
      <c r="N258" s="1"/>
      <c r="O258" s="1"/>
      <c r="P258" s="1"/>
      <c r="Q258" s="1"/>
    </row>
    <row r="259" spans="2:17" x14ac:dyDescent="0.5">
      <c r="B259" s="6"/>
      <c r="C259" s="1"/>
      <c r="D259" s="1"/>
      <c r="E259" s="1"/>
      <c r="F259" s="1"/>
      <c r="L259" s="110"/>
      <c r="M259" s="6"/>
      <c r="N259" s="1"/>
      <c r="O259" s="1"/>
      <c r="P259" s="1"/>
      <c r="Q259" s="1"/>
    </row>
    <row r="260" spans="2:17" x14ac:dyDescent="0.5">
      <c r="B260" s="6"/>
      <c r="C260" s="1"/>
      <c r="D260" s="1"/>
      <c r="E260" s="1"/>
      <c r="F260" s="1"/>
      <c r="L260" s="110"/>
      <c r="M260" s="6"/>
      <c r="N260" s="1"/>
      <c r="O260" s="1"/>
      <c r="P260" s="1"/>
      <c r="Q260" s="1"/>
    </row>
    <row r="261" spans="2:17" x14ac:dyDescent="0.5">
      <c r="B261" s="6"/>
      <c r="C261" s="1"/>
      <c r="D261" s="1"/>
      <c r="E261" s="1"/>
      <c r="F261" s="1"/>
      <c r="L261" s="110"/>
      <c r="M261" s="6"/>
      <c r="N261" s="1"/>
      <c r="O261" s="1"/>
      <c r="P261" s="1"/>
      <c r="Q261" s="1"/>
    </row>
    <row r="262" spans="2:17" x14ac:dyDescent="0.5">
      <c r="B262" s="6"/>
      <c r="C262" s="1"/>
      <c r="D262" s="1"/>
      <c r="E262" s="1"/>
      <c r="F262" s="1"/>
      <c r="L262" s="110"/>
      <c r="M262" s="6"/>
      <c r="N262" s="1"/>
      <c r="O262" s="1"/>
      <c r="P262" s="1"/>
      <c r="Q262" s="1"/>
    </row>
    <row r="263" spans="2:17" x14ac:dyDescent="0.5">
      <c r="B263" s="6"/>
      <c r="C263" s="1"/>
      <c r="D263" s="1"/>
      <c r="E263" s="1"/>
      <c r="F263" s="1"/>
      <c r="L263" s="110"/>
      <c r="M263" s="6"/>
      <c r="N263" s="1"/>
      <c r="O263" s="1"/>
      <c r="P263" s="1"/>
      <c r="Q263" s="1"/>
    </row>
    <row r="264" spans="2:17" x14ac:dyDescent="0.5">
      <c r="B264" s="6"/>
      <c r="C264" s="1"/>
      <c r="D264" s="1"/>
      <c r="E264" s="1"/>
      <c r="F264" s="1"/>
      <c r="L264" s="110"/>
      <c r="M264" s="6"/>
      <c r="N264" s="1"/>
      <c r="O264" s="1"/>
      <c r="P264" s="1"/>
      <c r="Q264" s="1"/>
    </row>
    <row r="265" spans="2:17" x14ac:dyDescent="0.5">
      <c r="B265" s="6"/>
      <c r="C265" s="1"/>
      <c r="D265" s="1"/>
      <c r="E265" s="1"/>
      <c r="F265" s="1"/>
      <c r="L265" s="110"/>
      <c r="M265" s="6"/>
      <c r="N265" s="1"/>
      <c r="O265" s="1"/>
      <c r="P265" s="1"/>
      <c r="Q265" s="1"/>
    </row>
    <row r="266" spans="2:17" x14ac:dyDescent="0.5">
      <c r="B266" s="6"/>
      <c r="C266" s="1"/>
      <c r="D266" s="1"/>
      <c r="E266" s="1"/>
      <c r="F266" s="1"/>
      <c r="L266" s="110"/>
      <c r="M266" s="6"/>
      <c r="N266" s="1"/>
      <c r="O266" s="1"/>
      <c r="P266" s="1"/>
      <c r="Q266" s="1"/>
    </row>
    <row r="267" spans="2:17" x14ac:dyDescent="0.5">
      <c r="B267" s="6"/>
      <c r="C267" s="1"/>
      <c r="D267" s="1"/>
      <c r="E267" s="1"/>
      <c r="F267" s="1"/>
      <c r="L267" s="110"/>
      <c r="M267" s="6"/>
      <c r="N267" s="1"/>
      <c r="O267" s="1"/>
      <c r="P267" s="1"/>
      <c r="Q267" s="1"/>
    </row>
    <row r="268" spans="2:17" x14ac:dyDescent="0.5">
      <c r="B268" s="6"/>
      <c r="C268" s="1"/>
      <c r="D268" s="1"/>
      <c r="E268" s="1"/>
      <c r="F268" s="1"/>
      <c r="L268" s="110"/>
      <c r="M268" s="6"/>
      <c r="N268" s="1"/>
      <c r="O268" s="1"/>
      <c r="P268" s="1"/>
      <c r="Q268" s="1"/>
    </row>
    <row r="269" spans="2:17" x14ac:dyDescent="0.5">
      <c r="B269" s="6"/>
      <c r="C269" s="1"/>
      <c r="D269" s="1"/>
      <c r="E269" s="1"/>
      <c r="F269" s="1"/>
      <c r="L269" s="110"/>
      <c r="M269" s="6"/>
      <c r="N269" s="1"/>
      <c r="O269" s="1"/>
      <c r="P269" s="1"/>
      <c r="Q269" s="1"/>
    </row>
    <row r="270" spans="2:17" x14ac:dyDescent="0.5">
      <c r="B270" s="6"/>
      <c r="C270" s="1"/>
      <c r="D270" s="1"/>
      <c r="E270" s="1"/>
      <c r="F270" s="1"/>
      <c r="L270" s="110"/>
      <c r="M270" s="6"/>
      <c r="N270" s="1"/>
      <c r="O270" s="1"/>
      <c r="P270" s="1"/>
      <c r="Q270" s="1"/>
    </row>
    <row r="271" spans="2:17" x14ac:dyDescent="0.5">
      <c r="B271" s="6"/>
      <c r="C271" s="1"/>
      <c r="D271" s="1"/>
      <c r="E271" s="1"/>
      <c r="F271" s="1"/>
      <c r="L271" s="110"/>
      <c r="M271" s="6"/>
      <c r="N271" s="1"/>
      <c r="O271" s="1"/>
      <c r="P271" s="1"/>
      <c r="Q271" s="1"/>
    </row>
    <row r="272" spans="2:17" x14ac:dyDescent="0.5">
      <c r="B272" s="6"/>
      <c r="C272" s="1"/>
      <c r="D272" s="1"/>
      <c r="E272" s="1"/>
      <c r="F272" s="1"/>
      <c r="L272" s="110"/>
      <c r="M272" s="6"/>
      <c r="N272" s="1"/>
      <c r="O272" s="1"/>
      <c r="P272" s="1"/>
      <c r="Q272" s="1"/>
    </row>
    <row r="273" spans="2:17" x14ac:dyDescent="0.5">
      <c r="B273" s="6"/>
      <c r="C273" s="1"/>
      <c r="D273" s="1"/>
      <c r="E273" s="1"/>
      <c r="F273" s="1"/>
      <c r="L273" s="110"/>
      <c r="M273" s="6"/>
      <c r="N273" s="1"/>
      <c r="O273" s="1"/>
      <c r="P273" s="1"/>
      <c r="Q273" s="1"/>
    </row>
    <row r="274" spans="2:17" x14ac:dyDescent="0.5">
      <c r="B274" s="6"/>
      <c r="C274" s="1"/>
      <c r="D274" s="1"/>
      <c r="E274" s="1"/>
      <c r="F274" s="1"/>
      <c r="L274" s="110"/>
      <c r="M274" s="6"/>
      <c r="N274" s="1"/>
      <c r="O274" s="1"/>
      <c r="P274" s="1"/>
      <c r="Q274" s="1"/>
    </row>
    <row r="275" spans="2:17" x14ac:dyDescent="0.5">
      <c r="B275" s="6"/>
      <c r="C275" s="1"/>
      <c r="D275" s="1"/>
      <c r="E275" s="1"/>
      <c r="F275" s="1"/>
      <c r="L275" s="110"/>
      <c r="M275" s="6"/>
      <c r="N275" s="1"/>
      <c r="O275" s="1"/>
      <c r="P275" s="1"/>
      <c r="Q275" s="1"/>
    </row>
    <row r="276" spans="2:17" x14ac:dyDescent="0.5">
      <c r="B276" s="6"/>
      <c r="C276" s="1"/>
      <c r="D276" s="1"/>
      <c r="E276" s="1"/>
      <c r="F276" s="1"/>
      <c r="L276" s="110"/>
      <c r="M276" s="6"/>
      <c r="N276" s="1"/>
      <c r="O276" s="1"/>
      <c r="P276" s="1"/>
      <c r="Q276" s="1"/>
    </row>
    <row r="277" spans="2:17" x14ac:dyDescent="0.5">
      <c r="B277" s="6"/>
      <c r="C277" s="1"/>
      <c r="D277" s="1"/>
      <c r="E277" s="1"/>
      <c r="F277" s="1"/>
      <c r="L277" s="110"/>
      <c r="M277" s="6"/>
      <c r="N277" s="1"/>
      <c r="O277" s="1"/>
      <c r="P277" s="1"/>
      <c r="Q277" s="1"/>
    </row>
    <row r="278" spans="2:17" x14ac:dyDescent="0.5">
      <c r="B278" s="6"/>
      <c r="C278" s="1"/>
      <c r="D278" s="1"/>
      <c r="E278" s="1"/>
      <c r="F278" s="1"/>
      <c r="L278" s="110"/>
      <c r="M278" s="6"/>
      <c r="N278" s="1"/>
      <c r="O278" s="1"/>
      <c r="P278" s="1"/>
      <c r="Q278" s="1"/>
    </row>
    <row r="279" spans="2:17" x14ac:dyDescent="0.5">
      <c r="B279" s="6"/>
      <c r="C279" s="1"/>
      <c r="D279" s="1"/>
      <c r="E279" s="1"/>
      <c r="F279" s="1"/>
      <c r="L279" s="110"/>
      <c r="M279" s="6"/>
      <c r="N279" s="1"/>
      <c r="O279" s="1"/>
      <c r="P279" s="1"/>
      <c r="Q279" s="1"/>
    </row>
    <row r="280" spans="2:17" x14ac:dyDescent="0.5">
      <c r="B280" s="6"/>
      <c r="C280" s="1"/>
      <c r="D280" s="1"/>
      <c r="E280" s="1"/>
      <c r="F280" s="1"/>
      <c r="L280" s="110"/>
      <c r="M280" s="6"/>
      <c r="N280" s="1"/>
      <c r="O280" s="1"/>
      <c r="P280" s="1"/>
      <c r="Q280" s="1"/>
    </row>
    <row r="281" spans="2:17" x14ac:dyDescent="0.5">
      <c r="B281" s="6"/>
      <c r="C281" s="1"/>
      <c r="D281" s="1"/>
      <c r="E281" s="1"/>
      <c r="F281" s="1"/>
      <c r="L281" s="110"/>
      <c r="M281" s="6"/>
      <c r="N281" s="1"/>
      <c r="O281" s="1"/>
      <c r="P281" s="1"/>
      <c r="Q281" s="1"/>
    </row>
    <row r="282" spans="2:17" x14ac:dyDescent="0.5">
      <c r="B282" s="6"/>
      <c r="C282" s="1"/>
      <c r="D282" s="1"/>
      <c r="E282" s="1"/>
      <c r="F282" s="1"/>
      <c r="L282" s="110"/>
      <c r="M282" s="6"/>
      <c r="N282" s="1"/>
      <c r="O282" s="1"/>
      <c r="P282" s="1"/>
      <c r="Q282" s="1"/>
    </row>
    <row r="283" spans="2:17" x14ac:dyDescent="0.5">
      <c r="B283" s="6"/>
      <c r="C283" s="1"/>
      <c r="D283" s="1"/>
      <c r="E283" s="1"/>
      <c r="F283" s="1"/>
      <c r="L283" s="110"/>
      <c r="M283" s="6"/>
      <c r="N283" s="1"/>
      <c r="O283" s="1"/>
      <c r="P283" s="1"/>
      <c r="Q283" s="1"/>
    </row>
    <row r="284" spans="2:17" x14ac:dyDescent="0.5">
      <c r="B284" s="6"/>
      <c r="C284" s="1"/>
      <c r="D284" s="1"/>
      <c r="E284" s="1"/>
      <c r="F284" s="1"/>
      <c r="L284" s="110"/>
      <c r="M284" s="6"/>
      <c r="N284" s="1"/>
      <c r="O284" s="1"/>
      <c r="P284" s="1"/>
      <c r="Q284" s="1"/>
    </row>
    <row r="285" spans="2:17" x14ac:dyDescent="0.5">
      <c r="B285" s="6"/>
      <c r="C285" s="1"/>
      <c r="D285" s="1"/>
      <c r="E285" s="1"/>
      <c r="F285" s="1"/>
      <c r="L285" s="110"/>
      <c r="M285" s="6"/>
      <c r="N285" s="1"/>
      <c r="O285" s="1"/>
      <c r="P285" s="1"/>
      <c r="Q285" s="1"/>
    </row>
    <row r="286" spans="2:17" x14ac:dyDescent="0.5">
      <c r="B286" s="6"/>
      <c r="C286" s="1"/>
      <c r="D286" s="1"/>
      <c r="E286" s="1"/>
      <c r="F286" s="1"/>
      <c r="L286" s="110"/>
      <c r="M286" s="6"/>
      <c r="N286" s="1"/>
      <c r="O286" s="1"/>
      <c r="P286" s="1"/>
      <c r="Q286" s="1"/>
    </row>
    <row r="287" spans="2:17" x14ac:dyDescent="0.5">
      <c r="B287" s="6"/>
      <c r="C287" s="1"/>
      <c r="D287" s="1"/>
      <c r="E287" s="1"/>
      <c r="F287" s="1"/>
      <c r="L287" s="110"/>
      <c r="M287" s="6"/>
      <c r="N287" s="1"/>
      <c r="O287" s="1"/>
      <c r="P287" s="1"/>
      <c r="Q287" s="1"/>
    </row>
    <row r="288" spans="2:17" x14ac:dyDescent="0.5">
      <c r="B288" s="6"/>
      <c r="C288" s="1"/>
      <c r="D288" s="1"/>
      <c r="E288" s="1"/>
      <c r="F288" s="1"/>
      <c r="L288" s="110"/>
      <c r="M288" s="6"/>
      <c r="N288" s="1"/>
      <c r="O288" s="1"/>
      <c r="P288" s="1"/>
      <c r="Q288" s="1"/>
    </row>
    <row r="289" spans="2:17" x14ac:dyDescent="0.5">
      <c r="B289" s="6"/>
      <c r="C289" s="1"/>
      <c r="D289" s="1"/>
      <c r="E289" s="1"/>
      <c r="F289" s="1"/>
      <c r="L289" s="110"/>
      <c r="M289" s="6"/>
      <c r="N289" s="1"/>
      <c r="O289" s="1"/>
      <c r="P289" s="1"/>
      <c r="Q289" s="1"/>
    </row>
    <row r="290" spans="2:17" x14ac:dyDescent="0.5">
      <c r="B290" s="6"/>
      <c r="C290" s="1"/>
      <c r="D290" s="1"/>
      <c r="E290" s="1"/>
      <c r="F290" s="1"/>
      <c r="L290" s="110"/>
      <c r="M290" s="6"/>
      <c r="N290" s="1"/>
      <c r="O290" s="1"/>
      <c r="P290" s="1"/>
      <c r="Q290" s="1"/>
    </row>
    <row r="291" spans="2:17" x14ac:dyDescent="0.5">
      <c r="B291" s="6"/>
      <c r="C291" s="1"/>
      <c r="D291" s="1"/>
      <c r="E291" s="1"/>
      <c r="F291" s="1"/>
      <c r="L291" s="110"/>
      <c r="M291" s="6"/>
      <c r="N291" s="1"/>
      <c r="O291" s="1"/>
      <c r="P291" s="1"/>
      <c r="Q291" s="1"/>
    </row>
    <row r="292" spans="2:17" x14ac:dyDescent="0.5">
      <c r="B292" s="6"/>
      <c r="C292" s="1"/>
      <c r="D292" s="1"/>
      <c r="E292" s="1"/>
      <c r="F292" s="1"/>
      <c r="L292" s="110"/>
      <c r="M292" s="6"/>
      <c r="N292" s="1"/>
      <c r="O292" s="1"/>
      <c r="P292" s="1"/>
      <c r="Q292" s="1"/>
    </row>
    <row r="293" spans="2:17" x14ac:dyDescent="0.5">
      <c r="B293" s="6"/>
      <c r="C293" s="1"/>
      <c r="D293" s="1"/>
      <c r="E293" s="1"/>
      <c r="F293" s="1"/>
      <c r="L293" s="110"/>
      <c r="M293" s="6"/>
      <c r="N293" s="1"/>
      <c r="O293" s="1"/>
      <c r="P293" s="1"/>
      <c r="Q293" s="1"/>
    </row>
    <row r="294" spans="2:17" x14ac:dyDescent="0.5">
      <c r="B294" s="6"/>
      <c r="C294" s="1"/>
      <c r="D294" s="1"/>
      <c r="E294" s="1"/>
      <c r="F294" s="1"/>
      <c r="L294" s="110"/>
      <c r="M294" s="6"/>
      <c r="N294" s="1"/>
      <c r="O294" s="1"/>
      <c r="P294" s="1"/>
      <c r="Q294" s="1"/>
    </row>
    <row r="295" spans="2:17" x14ac:dyDescent="0.5">
      <c r="B295" s="6"/>
      <c r="C295" s="1"/>
      <c r="D295" s="1"/>
      <c r="E295" s="1"/>
      <c r="F295" s="1"/>
      <c r="L295" s="110"/>
      <c r="M295" s="6"/>
      <c r="N295" s="1"/>
      <c r="O295" s="1"/>
      <c r="P295" s="1"/>
      <c r="Q295" s="1"/>
    </row>
    <row r="296" spans="2:17" x14ac:dyDescent="0.5">
      <c r="B296" s="6"/>
      <c r="C296" s="1"/>
      <c r="D296" s="1"/>
      <c r="E296" s="1"/>
      <c r="F296" s="1"/>
      <c r="L296" s="110"/>
      <c r="M296" s="6"/>
      <c r="N296" s="1"/>
      <c r="O296" s="1"/>
      <c r="P296" s="1"/>
      <c r="Q296" s="1"/>
    </row>
    <row r="297" spans="2:17" x14ac:dyDescent="0.5">
      <c r="B297" s="6"/>
      <c r="C297" s="1"/>
      <c r="D297" s="1"/>
      <c r="E297" s="1"/>
      <c r="F297" s="1"/>
      <c r="L297" s="110"/>
      <c r="M297" s="6"/>
      <c r="N297" s="1"/>
      <c r="O297" s="1"/>
      <c r="P297" s="1"/>
      <c r="Q297" s="1"/>
    </row>
    <row r="298" spans="2:17" x14ac:dyDescent="0.5">
      <c r="B298" s="6"/>
      <c r="C298" s="1"/>
      <c r="D298" s="1"/>
      <c r="E298" s="1"/>
      <c r="F298" s="1"/>
      <c r="L298" s="110"/>
      <c r="M298" s="6"/>
      <c r="N298" s="1"/>
      <c r="O298" s="1"/>
      <c r="P298" s="1"/>
      <c r="Q298" s="1"/>
    </row>
    <row r="299" spans="2:17" x14ac:dyDescent="0.5">
      <c r="B299" s="6"/>
      <c r="C299" s="1"/>
      <c r="D299" s="1"/>
      <c r="E299" s="1"/>
      <c r="F299" s="1"/>
      <c r="L299" s="110"/>
      <c r="M299" s="6"/>
      <c r="N299" s="1"/>
      <c r="O299" s="1"/>
      <c r="P299" s="1"/>
      <c r="Q299" s="1"/>
    </row>
    <row r="300" spans="2:17" x14ac:dyDescent="0.5">
      <c r="B300" s="6"/>
      <c r="C300" s="1"/>
      <c r="D300" s="1"/>
      <c r="E300" s="1"/>
      <c r="F300" s="1"/>
      <c r="L300" s="110"/>
      <c r="M300" s="6"/>
      <c r="N300" s="1"/>
      <c r="O300" s="1"/>
      <c r="P300" s="1"/>
      <c r="Q300" s="1"/>
    </row>
    <row r="301" spans="2:17" x14ac:dyDescent="0.5">
      <c r="B301" s="6"/>
      <c r="C301" s="1"/>
      <c r="D301" s="1"/>
      <c r="E301" s="1"/>
      <c r="F301" s="1"/>
      <c r="L301" s="110"/>
      <c r="M301" s="6"/>
      <c r="N301" s="1"/>
      <c r="O301" s="1"/>
      <c r="P301" s="1"/>
      <c r="Q301" s="1"/>
    </row>
    <row r="302" spans="2:17" x14ac:dyDescent="0.5">
      <c r="B302" s="6"/>
      <c r="C302" s="1"/>
      <c r="D302" s="1"/>
      <c r="E302" s="1"/>
      <c r="F302" s="1"/>
      <c r="L302" s="110"/>
      <c r="M302" s="6"/>
      <c r="N302" s="1"/>
      <c r="O302" s="1"/>
      <c r="P302" s="1"/>
      <c r="Q302" s="1"/>
    </row>
    <row r="303" spans="2:17" x14ac:dyDescent="0.5">
      <c r="B303" s="6"/>
      <c r="C303" s="1"/>
      <c r="D303" s="1"/>
      <c r="E303" s="1"/>
      <c r="F303" s="1"/>
      <c r="L303" s="110"/>
      <c r="M303" s="6"/>
      <c r="N303" s="1"/>
      <c r="O303" s="1"/>
      <c r="P303" s="1"/>
      <c r="Q303" s="1"/>
    </row>
    <row r="304" spans="2:17" x14ac:dyDescent="0.5">
      <c r="B304" s="6"/>
      <c r="C304" s="1"/>
      <c r="D304" s="1"/>
      <c r="E304" s="1"/>
      <c r="F304" s="1"/>
      <c r="L304" s="110"/>
      <c r="M304" s="6"/>
      <c r="N304" s="1"/>
      <c r="O304" s="1"/>
      <c r="P304" s="1"/>
      <c r="Q304" s="1"/>
    </row>
    <row r="305" spans="2:17" x14ac:dyDescent="0.5">
      <c r="B305" s="6"/>
      <c r="C305" s="1"/>
      <c r="D305" s="1"/>
      <c r="E305" s="1"/>
      <c r="F305" s="1"/>
      <c r="L305" s="110"/>
      <c r="M305" s="6"/>
      <c r="N305" s="1"/>
      <c r="O305" s="1"/>
      <c r="P305" s="1"/>
      <c r="Q305" s="1"/>
    </row>
    <row r="306" spans="2:17" x14ac:dyDescent="0.5">
      <c r="B306" s="6"/>
      <c r="C306" s="1"/>
      <c r="D306" s="1"/>
      <c r="E306" s="1"/>
      <c r="F306" s="1"/>
      <c r="L306" s="110"/>
      <c r="M306" s="6"/>
      <c r="N306" s="1"/>
      <c r="O306" s="1"/>
      <c r="P306" s="1"/>
      <c r="Q306" s="1"/>
    </row>
    <row r="307" spans="2:17" x14ac:dyDescent="0.5">
      <c r="B307" s="6"/>
      <c r="C307" s="1"/>
      <c r="D307" s="1"/>
      <c r="E307" s="1"/>
      <c r="F307" s="1"/>
      <c r="L307" s="110"/>
      <c r="M307" s="6"/>
      <c r="N307" s="1"/>
      <c r="O307" s="1"/>
      <c r="P307" s="1"/>
      <c r="Q307" s="1"/>
    </row>
    <row r="308" spans="2:17" x14ac:dyDescent="0.5">
      <c r="B308" s="6"/>
      <c r="C308" s="1"/>
      <c r="D308" s="1"/>
      <c r="E308" s="1"/>
      <c r="F308" s="1"/>
      <c r="L308" s="110"/>
      <c r="M308" s="6"/>
      <c r="N308" s="1"/>
      <c r="O308" s="1"/>
      <c r="P308" s="1"/>
      <c r="Q308" s="1"/>
    </row>
    <row r="309" spans="2:17" x14ac:dyDescent="0.5">
      <c r="B309" s="6"/>
      <c r="C309" s="1"/>
      <c r="D309" s="1"/>
      <c r="E309" s="1"/>
      <c r="F309" s="1"/>
      <c r="L309" s="110"/>
      <c r="M309" s="6"/>
      <c r="N309" s="1"/>
      <c r="O309" s="1"/>
      <c r="P309" s="1"/>
      <c r="Q309" s="1"/>
    </row>
    <row r="310" spans="2:17" x14ac:dyDescent="0.5">
      <c r="B310" s="6"/>
      <c r="C310" s="1"/>
      <c r="D310" s="1"/>
      <c r="E310" s="1"/>
      <c r="F310" s="1"/>
      <c r="L310" s="110"/>
      <c r="M310" s="6"/>
      <c r="N310" s="1"/>
      <c r="O310" s="1"/>
      <c r="P310" s="1"/>
      <c r="Q310" s="1"/>
    </row>
    <row r="311" spans="2:17" x14ac:dyDescent="0.5">
      <c r="B311" s="6"/>
      <c r="C311" s="1"/>
      <c r="D311" s="1"/>
      <c r="E311" s="1"/>
      <c r="F311" s="1"/>
      <c r="L311" s="110"/>
      <c r="M311" s="6"/>
      <c r="N311" s="1"/>
      <c r="O311" s="1"/>
      <c r="P311" s="1"/>
      <c r="Q311" s="1"/>
    </row>
    <row r="312" spans="2:17" x14ac:dyDescent="0.5">
      <c r="B312" s="6"/>
      <c r="C312" s="1"/>
      <c r="D312" s="1"/>
      <c r="E312" s="1"/>
      <c r="F312" s="1"/>
      <c r="L312" s="110"/>
      <c r="M312" s="6"/>
      <c r="N312" s="1"/>
      <c r="O312" s="1"/>
      <c r="P312" s="1"/>
      <c r="Q312" s="1"/>
    </row>
    <row r="313" spans="2:17" x14ac:dyDescent="0.5">
      <c r="B313" s="6"/>
      <c r="C313" s="1"/>
      <c r="D313" s="1"/>
      <c r="E313" s="1"/>
      <c r="F313" s="1"/>
      <c r="L313" s="110"/>
      <c r="M313" s="6"/>
      <c r="N313" s="1"/>
      <c r="O313" s="1"/>
      <c r="P313" s="1"/>
      <c r="Q313" s="1"/>
    </row>
    <row r="314" spans="2:17" x14ac:dyDescent="0.5">
      <c r="B314" s="6"/>
      <c r="C314" s="1"/>
      <c r="D314" s="1"/>
      <c r="E314" s="1"/>
      <c r="F314" s="1"/>
      <c r="L314" s="110"/>
      <c r="M314" s="6"/>
      <c r="N314" s="1"/>
      <c r="O314" s="1"/>
      <c r="P314" s="1"/>
      <c r="Q314" s="1"/>
    </row>
    <row r="315" spans="2:17" x14ac:dyDescent="0.5">
      <c r="B315" s="6"/>
      <c r="C315" s="1"/>
      <c r="D315" s="1"/>
      <c r="E315" s="1"/>
      <c r="F315" s="1"/>
      <c r="L315" s="110"/>
      <c r="M315" s="6"/>
      <c r="N315" s="1"/>
      <c r="O315" s="1"/>
      <c r="P315" s="1"/>
      <c r="Q315" s="1"/>
    </row>
    <row r="316" spans="2:17" x14ac:dyDescent="0.5">
      <c r="B316" s="6"/>
      <c r="C316" s="1"/>
      <c r="D316" s="1"/>
      <c r="E316" s="1"/>
      <c r="F316" s="1"/>
      <c r="L316" s="110"/>
      <c r="M316" s="6"/>
      <c r="N316" s="1"/>
      <c r="O316" s="1"/>
      <c r="P316" s="1"/>
      <c r="Q316" s="1"/>
    </row>
    <row r="317" spans="2:17" x14ac:dyDescent="0.5">
      <c r="B317" s="6"/>
      <c r="C317" s="1"/>
      <c r="D317" s="1"/>
      <c r="E317" s="1"/>
      <c r="F317" s="1"/>
      <c r="L317" s="110"/>
      <c r="M317" s="6"/>
      <c r="N317" s="1"/>
      <c r="O317" s="1"/>
      <c r="P317" s="1"/>
      <c r="Q317" s="1"/>
    </row>
    <row r="318" spans="2:17" x14ac:dyDescent="0.5">
      <c r="B318" s="6"/>
      <c r="C318" s="1"/>
      <c r="D318" s="1"/>
      <c r="E318" s="1"/>
      <c r="F318" s="1"/>
      <c r="L318" s="110"/>
      <c r="M318" s="6"/>
      <c r="N318" s="1"/>
      <c r="O318" s="1"/>
      <c r="P318" s="1"/>
      <c r="Q318" s="1"/>
    </row>
    <row r="319" spans="2:17" x14ac:dyDescent="0.5">
      <c r="B319" s="6"/>
      <c r="C319" s="1"/>
      <c r="D319" s="1"/>
      <c r="E319" s="1"/>
      <c r="F319" s="1"/>
      <c r="L319" s="110"/>
      <c r="M319" s="6"/>
      <c r="N319" s="1"/>
      <c r="O319" s="1"/>
      <c r="P319" s="1"/>
      <c r="Q319" s="1"/>
    </row>
    <row r="320" spans="2:17" x14ac:dyDescent="0.5">
      <c r="B320" s="6"/>
      <c r="C320" s="1"/>
      <c r="D320" s="1"/>
      <c r="E320" s="1"/>
      <c r="F320" s="1"/>
      <c r="L320" s="110"/>
      <c r="M320" s="6"/>
      <c r="N320" s="1"/>
      <c r="O320" s="1"/>
      <c r="P320" s="1"/>
      <c r="Q320" s="1"/>
    </row>
    <row r="321" spans="2:17" x14ac:dyDescent="0.5">
      <c r="B321" s="6"/>
      <c r="C321" s="1"/>
      <c r="D321" s="1"/>
      <c r="E321" s="1"/>
      <c r="F321" s="1"/>
      <c r="L321" s="110"/>
      <c r="M321" s="6"/>
      <c r="N321" s="1"/>
      <c r="O321" s="1"/>
      <c r="P321" s="1"/>
      <c r="Q321" s="1"/>
    </row>
    <row r="322" spans="2:17" x14ac:dyDescent="0.5">
      <c r="B322" s="6"/>
      <c r="C322" s="1"/>
      <c r="D322" s="1"/>
      <c r="E322" s="1"/>
      <c r="F322" s="1"/>
      <c r="L322" s="110"/>
      <c r="M322" s="6"/>
      <c r="N322" s="1"/>
      <c r="O322" s="1"/>
      <c r="P322" s="1"/>
      <c r="Q322" s="1"/>
    </row>
    <row r="323" spans="2:17" x14ac:dyDescent="0.5">
      <c r="B323" s="6"/>
      <c r="C323" s="1"/>
      <c r="D323" s="1"/>
      <c r="E323" s="1"/>
      <c r="F323" s="1"/>
      <c r="L323" s="110"/>
      <c r="M323" s="6"/>
      <c r="N323" s="1"/>
      <c r="O323" s="1"/>
      <c r="P323" s="1"/>
      <c r="Q323" s="1"/>
    </row>
    <row r="324" spans="2:17" x14ac:dyDescent="0.5">
      <c r="B324" s="6"/>
      <c r="C324" s="1"/>
      <c r="D324" s="1"/>
      <c r="E324" s="1"/>
      <c r="F324" s="1"/>
      <c r="L324" s="110"/>
      <c r="M324" s="6"/>
      <c r="N324" s="1"/>
      <c r="O324" s="1"/>
      <c r="P324" s="1"/>
      <c r="Q324" s="1"/>
    </row>
    <row r="325" spans="2:17" x14ac:dyDescent="0.5">
      <c r="B325" s="6"/>
      <c r="C325" s="1"/>
      <c r="D325" s="1"/>
      <c r="E325" s="1"/>
      <c r="F325" s="1"/>
      <c r="L325" s="110"/>
      <c r="M325" s="6"/>
      <c r="N325" s="1"/>
      <c r="O325" s="1"/>
      <c r="P325" s="1"/>
      <c r="Q325" s="1"/>
    </row>
    <row r="326" spans="2:17" x14ac:dyDescent="0.5">
      <c r="B326" s="6"/>
      <c r="C326" s="1"/>
      <c r="D326" s="1"/>
      <c r="E326" s="1"/>
      <c r="F326" s="1"/>
      <c r="L326" s="110"/>
      <c r="M326" s="6"/>
      <c r="N326" s="1"/>
      <c r="O326" s="1"/>
      <c r="P326" s="1"/>
      <c r="Q326" s="1"/>
    </row>
    <row r="327" spans="2:17" x14ac:dyDescent="0.5">
      <c r="B327" s="6"/>
      <c r="C327" s="1"/>
      <c r="D327" s="1"/>
      <c r="E327" s="1"/>
      <c r="F327" s="1"/>
      <c r="L327" s="110"/>
      <c r="M327" s="6"/>
      <c r="N327" s="1"/>
      <c r="O327" s="1"/>
      <c r="P327" s="1"/>
      <c r="Q327" s="1"/>
    </row>
    <row r="328" spans="2:17" x14ac:dyDescent="0.5">
      <c r="B328" s="6"/>
      <c r="C328" s="1"/>
      <c r="D328" s="1"/>
      <c r="E328" s="1"/>
      <c r="F328" s="1"/>
      <c r="L328" s="110"/>
      <c r="M328" s="6"/>
      <c r="N328" s="1"/>
      <c r="O328" s="1"/>
      <c r="P328" s="1"/>
      <c r="Q328" s="1"/>
    </row>
    <row r="329" spans="2:17" x14ac:dyDescent="0.5">
      <c r="B329" s="6"/>
      <c r="C329" s="1"/>
      <c r="D329" s="1"/>
      <c r="E329" s="1"/>
      <c r="F329" s="1"/>
      <c r="L329" s="110"/>
      <c r="M329" s="6"/>
      <c r="N329" s="1"/>
      <c r="O329" s="1"/>
      <c r="P329" s="1"/>
      <c r="Q329" s="1"/>
    </row>
    <row r="330" spans="2:17" x14ac:dyDescent="0.5">
      <c r="B330" s="6"/>
      <c r="C330" s="1"/>
      <c r="D330" s="1"/>
      <c r="E330" s="1"/>
      <c r="F330" s="1"/>
      <c r="L330" s="110"/>
      <c r="M330" s="6"/>
      <c r="N330" s="1"/>
      <c r="O330" s="1"/>
      <c r="P330" s="1"/>
      <c r="Q330" s="1"/>
    </row>
    <row r="331" spans="2:17" x14ac:dyDescent="0.5">
      <c r="B331" s="6"/>
      <c r="C331" s="1"/>
      <c r="D331" s="1"/>
      <c r="E331" s="1"/>
      <c r="F331" s="1"/>
      <c r="L331" s="110"/>
      <c r="M331" s="6"/>
      <c r="N331" s="1"/>
      <c r="O331" s="1"/>
      <c r="P331" s="1"/>
      <c r="Q331" s="1"/>
    </row>
    <row r="332" spans="2:17" x14ac:dyDescent="0.5">
      <c r="B332" s="6"/>
      <c r="C332" s="1"/>
      <c r="D332" s="1"/>
      <c r="E332" s="1"/>
      <c r="F332" s="1"/>
      <c r="L332" s="110"/>
      <c r="M332" s="6"/>
      <c r="N332" s="1"/>
      <c r="O332" s="1"/>
      <c r="P332" s="1"/>
      <c r="Q332" s="1"/>
    </row>
    <row r="333" spans="2:17" x14ac:dyDescent="0.5">
      <c r="B333" s="6"/>
      <c r="C333" s="1"/>
      <c r="D333" s="1"/>
      <c r="E333" s="1"/>
      <c r="F333" s="1"/>
      <c r="L333" s="110"/>
      <c r="M333" s="6"/>
      <c r="N333" s="1"/>
      <c r="O333" s="1"/>
      <c r="P333" s="1"/>
      <c r="Q333" s="1"/>
    </row>
    <row r="334" spans="2:17" x14ac:dyDescent="0.5">
      <c r="B334" s="6"/>
      <c r="C334" s="1"/>
      <c r="D334" s="1"/>
      <c r="E334" s="1"/>
      <c r="F334" s="1"/>
      <c r="L334" s="110"/>
      <c r="M334" s="6"/>
      <c r="N334" s="1"/>
      <c r="O334" s="1"/>
      <c r="P334" s="1"/>
      <c r="Q334" s="1"/>
    </row>
    <row r="335" spans="2:17" x14ac:dyDescent="0.5">
      <c r="B335" s="6"/>
      <c r="C335" s="1"/>
      <c r="D335" s="1"/>
      <c r="E335" s="1"/>
      <c r="F335" s="1"/>
      <c r="L335" s="110"/>
      <c r="M335" s="6"/>
      <c r="N335" s="1"/>
      <c r="O335" s="1"/>
      <c r="P335" s="1"/>
      <c r="Q335" s="1"/>
    </row>
    <row r="336" spans="2:17" x14ac:dyDescent="0.5">
      <c r="B336" s="6"/>
      <c r="C336" s="1"/>
      <c r="D336" s="1"/>
      <c r="E336" s="1"/>
      <c r="F336" s="1"/>
      <c r="L336" s="110"/>
      <c r="M336" s="6"/>
      <c r="N336" s="1"/>
      <c r="O336" s="1"/>
      <c r="P336" s="1"/>
      <c r="Q336" s="1"/>
    </row>
    <row r="337" spans="2:17" x14ac:dyDescent="0.5">
      <c r="B337" s="6"/>
      <c r="C337" s="1"/>
      <c r="D337" s="1"/>
      <c r="E337" s="1"/>
      <c r="F337" s="1"/>
      <c r="L337" s="110"/>
      <c r="M337" s="6"/>
      <c r="N337" s="1"/>
      <c r="O337" s="1"/>
      <c r="P337" s="1"/>
      <c r="Q337" s="1"/>
    </row>
    <row r="338" spans="2:17" x14ac:dyDescent="0.5">
      <c r="B338" s="6"/>
      <c r="C338" s="1"/>
      <c r="D338" s="1"/>
      <c r="E338" s="1"/>
      <c r="F338" s="1"/>
      <c r="L338" s="110"/>
      <c r="M338" s="6"/>
      <c r="N338" s="1"/>
      <c r="O338" s="1"/>
      <c r="P338" s="1"/>
      <c r="Q338" s="1"/>
    </row>
    <row r="339" spans="2:17" x14ac:dyDescent="0.5">
      <c r="B339" s="6"/>
      <c r="C339" s="1"/>
      <c r="D339" s="1"/>
      <c r="E339" s="1"/>
      <c r="F339" s="1"/>
      <c r="L339" s="110"/>
      <c r="M339" s="6"/>
      <c r="N339" s="1"/>
      <c r="O339" s="1"/>
      <c r="P339" s="1"/>
      <c r="Q339" s="1"/>
    </row>
    <row r="340" spans="2:17" x14ac:dyDescent="0.5">
      <c r="B340" s="6"/>
      <c r="C340" s="1"/>
      <c r="D340" s="1"/>
      <c r="E340" s="1"/>
      <c r="F340" s="1"/>
      <c r="L340" s="110"/>
      <c r="M340" s="6"/>
      <c r="N340" s="1"/>
      <c r="O340" s="1"/>
      <c r="P340" s="1"/>
      <c r="Q340" s="1"/>
    </row>
    <row r="341" spans="2:17" x14ac:dyDescent="0.5">
      <c r="B341" s="6"/>
      <c r="C341" s="1"/>
      <c r="D341" s="1"/>
      <c r="E341" s="1"/>
      <c r="F341" s="1"/>
      <c r="L341" s="110"/>
      <c r="M341" s="6"/>
      <c r="N341" s="1"/>
      <c r="O341" s="1"/>
      <c r="P341" s="1"/>
      <c r="Q341" s="1"/>
    </row>
    <row r="342" spans="2:17" x14ac:dyDescent="0.5">
      <c r="B342" s="6"/>
      <c r="C342" s="1"/>
      <c r="D342" s="1"/>
      <c r="E342" s="1"/>
      <c r="F342" s="1"/>
      <c r="L342" s="110"/>
      <c r="M342" s="6"/>
      <c r="N342" s="1"/>
      <c r="O342" s="1"/>
      <c r="P342" s="1"/>
      <c r="Q342" s="1"/>
    </row>
    <row r="343" spans="2:17" x14ac:dyDescent="0.5">
      <c r="B343" s="6"/>
      <c r="C343" s="1"/>
      <c r="D343" s="1"/>
      <c r="E343" s="1"/>
      <c r="F343" s="1"/>
      <c r="L343" s="110"/>
      <c r="M343" s="6"/>
      <c r="N343" s="1"/>
      <c r="O343" s="1"/>
      <c r="P343" s="1"/>
      <c r="Q343" s="1"/>
    </row>
    <row r="344" spans="2:17" x14ac:dyDescent="0.5">
      <c r="B344" s="6"/>
      <c r="C344" s="1"/>
      <c r="D344" s="1"/>
      <c r="E344" s="1"/>
      <c r="F344" s="1"/>
      <c r="L344" s="110"/>
      <c r="M344" s="6"/>
      <c r="N344" s="1"/>
      <c r="O344" s="1"/>
      <c r="P344" s="1"/>
      <c r="Q344" s="1"/>
    </row>
    <row r="345" spans="2:17" x14ac:dyDescent="0.5">
      <c r="B345" s="6"/>
      <c r="C345" s="1"/>
      <c r="D345" s="1"/>
      <c r="E345" s="1"/>
      <c r="F345" s="1"/>
      <c r="L345" s="110"/>
      <c r="M345" s="6"/>
      <c r="N345" s="1"/>
      <c r="O345" s="1"/>
      <c r="P345" s="1"/>
      <c r="Q345" s="1"/>
    </row>
    <row r="346" spans="2:17" x14ac:dyDescent="0.5">
      <c r="B346" s="6"/>
      <c r="C346" s="1"/>
      <c r="D346" s="1"/>
      <c r="E346" s="1"/>
      <c r="F346" s="1"/>
      <c r="L346" s="110"/>
      <c r="M346" s="6"/>
      <c r="N346" s="1"/>
      <c r="O346" s="1"/>
      <c r="P346" s="1"/>
      <c r="Q346" s="1"/>
    </row>
    <row r="347" spans="2:17" x14ac:dyDescent="0.5">
      <c r="B347" s="6"/>
      <c r="C347" s="1"/>
      <c r="D347" s="1"/>
      <c r="E347" s="1"/>
      <c r="F347" s="1"/>
      <c r="L347" s="110"/>
      <c r="M347" s="6"/>
      <c r="N347" s="1"/>
      <c r="O347" s="1"/>
      <c r="P347" s="1"/>
      <c r="Q347" s="1"/>
    </row>
    <row r="348" spans="2:17" x14ac:dyDescent="0.5">
      <c r="B348" s="6"/>
      <c r="C348" s="1"/>
      <c r="D348" s="1"/>
      <c r="E348" s="1"/>
      <c r="F348" s="1"/>
      <c r="L348" s="110"/>
      <c r="M348" s="6"/>
      <c r="N348" s="1"/>
      <c r="O348" s="1"/>
      <c r="P348" s="1"/>
      <c r="Q348" s="1"/>
    </row>
    <row r="349" spans="2:17" x14ac:dyDescent="0.5">
      <c r="B349" s="6"/>
      <c r="C349" s="1"/>
      <c r="D349" s="1"/>
      <c r="E349" s="1"/>
      <c r="F349" s="1"/>
      <c r="L349" s="110"/>
      <c r="M349" s="6"/>
      <c r="N349" s="1"/>
      <c r="O349" s="1"/>
      <c r="P349" s="1"/>
      <c r="Q349" s="1"/>
    </row>
    <row r="350" spans="2:17" x14ac:dyDescent="0.5">
      <c r="B350" s="6"/>
      <c r="C350" s="1"/>
      <c r="D350" s="1"/>
      <c r="E350" s="1"/>
      <c r="F350" s="1"/>
      <c r="L350" s="110"/>
      <c r="M350" s="6"/>
      <c r="N350" s="1"/>
      <c r="O350" s="1"/>
      <c r="P350" s="1"/>
      <c r="Q350" s="1"/>
    </row>
    <row r="351" spans="2:17" x14ac:dyDescent="0.5">
      <c r="B351" s="6"/>
      <c r="C351" s="1"/>
      <c r="D351" s="1"/>
      <c r="E351" s="1"/>
      <c r="F351" s="1"/>
      <c r="L351" s="110"/>
      <c r="M351" s="6"/>
      <c r="N351" s="1"/>
      <c r="O351" s="1"/>
      <c r="P351" s="1"/>
      <c r="Q351" s="1"/>
    </row>
    <row r="352" spans="2:17" x14ac:dyDescent="0.5">
      <c r="B352" s="6"/>
      <c r="C352" s="1"/>
      <c r="D352" s="1"/>
      <c r="E352" s="1"/>
      <c r="F352" s="1"/>
      <c r="L352" s="110"/>
      <c r="M352" s="6"/>
      <c r="N352" s="1"/>
      <c r="O352" s="1"/>
      <c r="P352" s="1"/>
      <c r="Q352" s="1"/>
    </row>
    <row r="353" spans="2:17" x14ac:dyDescent="0.5">
      <c r="B353" s="6"/>
      <c r="C353" s="1"/>
      <c r="D353" s="1"/>
      <c r="E353" s="1"/>
      <c r="F353" s="1"/>
      <c r="L353" s="110"/>
      <c r="M353" s="6"/>
      <c r="N353" s="1"/>
      <c r="O353" s="1"/>
      <c r="P353" s="1"/>
      <c r="Q353" s="1"/>
    </row>
    <row r="354" spans="2:17" x14ac:dyDescent="0.5">
      <c r="B354" s="6"/>
      <c r="C354" s="1"/>
      <c r="D354" s="1"/>
      <c r="E354" s="1"/>
      <c r="F354" s="1"/>
      <c r="L354" s="110"/>
      <c r="M354" s="6"/>
      <c r="N354" s="1"/>
      <c r="O354" s="1"/>
      <c r="P354" s="1"/>
      <c r="Q354" s="1"/>
    </row>
    <row r="355" spans="2:17" x14ac:dyDescent="0.5">
      <c r="B355" s="6"/>
      <c r="C355" s="1"/>
      <c r="D355" s="1"/>
      <c r="E355" s="1"/>
      <c r="F355" s="1"/>
      <c r="L355" s="110"/>
      <c r="M355" s="6"/>
      <c r="N355" s="1"/>
      <c r="O355" s="1"/>
      <c r="P355" s="1"/>
      <c r="Q355" s="1"/>
    </row>
    <row r="356" spans="2:17" x14ac:dyDescent="0.5">
      <c r="B356" s="6"/>
      <c r="C356" s="1"/>
      <c r="D356" s="1"/>
      <c r="E356" s="1"/>
      <c r="F356" s="1"/>
      <c r="L356" s="110"/>
      <c r="M356" s="6"/>
      <c r="N356" s="1"/>
      <c r="O356" s="1"/>
      <c r="P356" s="1"/>
      <c r="Q356" s="1"/>
    </row>
    <row r="357" spans="2:17" x14ac:dyDescent="0.5">
      <c r="B357" s="6"/>
      <c r="C357" s="1"/>
      <c r="D357" s="1"/>
      <c r="E357" s="1"/>
      <c r="F357" s="1"/>
      <c r="L357" s="110"/>
      <c r="M357" s="6"/>
      <c r="N357" s="1"/>
      <c r="O357" s="1"/>
      <c r="P357" s="1"/>
      <c r="Q357" s="1"/>
    </row>
    <row r="358" spans="2:17" x14ac:dyDescent="0.5">
      <c r="B358" s="6"/>
      <c r="C358" s="1"/>
      <c r="D358" s="1"/>
      <c r="E358" s="1"/>
      <c r="F358" s="1"/>
      <c r="L358" s="110"/>
      <c r="M358" s="6"/>
      <c r="N358" s="1"/>
      <c r="O358" s="1"/>
      <c r="P358" s="1"/>
      <c r="Q358" s="1"/>
    </row>
    <row r="359" spans="2:17" x14ac:dyDescent="0.5">
      <c r="B359" s="6"/>
      <c r="C359" s="1"/>
      <c r="D359" s="1"/>
      <c r="E359" s="1"/>
      <c r="F359" s="1"/>
      <c r="L359" s="110"/>
      <c r="M359" s="6"/>
      <c r="N359" s="1"/>
      <c r="O359" s="1"/>
      <c r="P359" s="1"/>
      <c r="Q359" s="1"/>
    </row>
    <row r="360" spans="2:17" x14ac:dyDescent="0.5">
      <c r="B360" s="6"/>
      <c r="C360" s="1"/>
      <c r="D360" s="1"/>
      <c r="E360" s="1"/>
      <c r="F360" s="1"/>
      <c r="L360" s="110"/>
      <c r="M360" s="6"/>
      <c r="N360" s="1"/>
      <c r="O360" s="1"/>
      <c r="P360" s="1"/>
      <c r="Q360" s="1"/>
    </row>
    <row r="361" spans="2:17" x14ac:dyDescent="0.5">
      <c r="B361" s="6"/>
      <c r="C361" s="1"/>
      <c r="D361" s="1"/>
      <c r="E361" s="1"/>
      <c r="F361" s="1"/>
      <c r="L361" s="110"/>
      <c r="M361" s="6"/>
      <c r="N361" s="1"/>
      <c r="O361" s="1"/>
      <c r="P361" s="1"/>
      <c r="Q361" s="1"/>
    </row>
    <row r="362" spans="2:17" x14ac:dyDescent="0.5">
      <c r="B362" s="6"/>
      <c r="C362" s="1"/>
      <c r="D362" s="1"/>
      <c r="E362" s="1"/>
      <c r="F362" s="1"/>
      <c r="L362" s="110"/>
      <c r="M362" s="6"/>
      <c r="N362" s="1"/>
      <c r="O362" s="1"/>
      <c r="P362" s="1"/>
      <c r="Q362" s="1"/>
    </row>
    <row r="363" spans="2:17" x14ac:dyDescent="0.5">
      <c r="B363" s="6"/>
      <c r="C363" s="1"/>
      <c r="D363" s="1"/>
      <c r="E363" s="1"/>
      <c r="F363" s="1"/>
      <c r="L363" s="110"/>
      <c r="M363" s="6"/>
      <c r="N363" s="1"/>
      <c r="O363" s="1"/>
      <c r="P363" s="1"/>
      <c r="Q363" s="1"/>
    </row>
    <row r="364" spans="2:17" x14ac:dyDescent="0.5">
      <c r="B364" s="6"/>
      <c r="C364" s="1"/>
      <c r="D364" s="1"/>
      <c r="E364" s="1"/>
      <c r="F364" s="1"/>
      <c r="L364" s="110"/>
      <c r="M364" s="6"/>
      <c r="N364" s="1"/>
      <c r="O364" s="1"/>
      <c r="P364" s="1"/>
      <c r="Q364" s="1"/>
    </row>
    <row r="365" spans="2:17" x14ac:dyDescent="0.5">
      <c r="B365" s="6"/>
      <c r="C365" s="1"/>
      <c r="D365" s="1"/>
      <c r="E365" s="1"/>
      <c r="F365" s="1"/>
      <c r="L365" s="111"/>
      <c r="M365" s="6"/>
      <c r="N365" s="1"/>
      <c r="O365" s="1"/>
      <c r="P365" s="1"/>
      <c r="Q365" s="1"/>
    </row>
    <row r="366" spans="2:17" x14ac:dyDescent="0.5">
      <c r="B366" s="6"/>
      <c r="C366" s="1"/>
      <c r="D366" s="1"/>
      <c r="E366" s="1"/>
      <c r="F366" s="1"/>
      <c r="L366" s="111"/>
      <c r="M366" s="6"/>
      <c r="N366" s="1"/>
      <c r="O366" s="1"/>
      <c r="P366" s="1"/>
      <c r="Q366" s="1"/>
    </row>
    <row r="367" spans="2:17" x14ac:dyDescent="0.5">
      <c r="B367" s="6"/>
      <c r="C367" s="1"/>
      <c r="D367" s="1"/>
      <c r="E367" s="1"/>
      <c r="F367" s="1"/>
      <c r="L367" s="111"/>
      <c r="M367" s="6"/>
      <c r="N367" s="1"/>
      <c r="O367" s="1"/>
      <c r="P367" s="1"/>
      <c r="Q367" s="1"/>
    </row>
    <row r="368" spans="2:17" x14ac:dyDescent="0.5">
      <c r="B368" s="6"/>
      <c r="C368" s="1"/>
      <c r="D368" s="1"/>
      <c r="E368" s="1"/>
      <c r="F368" s="1"/>
      <c r="L368" s="111"/>
      <c r="M368" s="6"/>
      <c r="N368" s="1"/>
      <c r="O368" s="1"/>
      <c r="P368" s="1"/>
      <c r="Q368" s="1"/>
    </row>
    <row r="369" spans="2:17" x14ac:dyDescent="0.5">
      <c r="B369" s="6"/>
      <c r="C369" s="1"/>
      <c r="D369" s="1"/>
      <c r="E369" s="1"/>
      <c r="F369" s="1"/>
      <c r="L369" s="111"/>
      <c r="M369" s="6"/>
      <c r="N369" s="1"/>
      <c r="O369" s="1"/>
      <c r="P369" s="1"/>
      <c r="Q369" s="1"/>
    </row>
    <row r="370" spans="2:17" x14ac:dyDescent="0.5">
      <c r="B370" s="6"/>
      <c r="C370" s="1"/>
      <c r="D370" s="1"/>
      <c r="E370" s="1"/>
      <c r="F370" s="1"/>
      <c r="L370" s="111"/>
      <c r="M370" s="6"/>
      <c r="N370" s="1"/>
      <c r="O370" s="1"/>
      <c r="P370" s="1"/>
      <c r="Q370" s="1"/>
    </row>
    <row r="371" spans="2:17" x14ac:dyDescent="0.5">
      <c r="B371" s="6"/>
      <c r="C371" s="1"/>
      <c r="D371" s="1"/>
      <c r="E371" s="1"/>
      <c r="F371" s="1"/>
      <c r="L371" s="111"/>
      <c r="M371" s="6"/>
      <c r="N371" s="1"/>
      <c r="O371" s="1"/>
      <c r="P371" s="1"/>
      <c r="Q371" s="1"/>
    </row>
    <row r="372" spans="2:17" x14ac:dyDescent="0.5">
      <c r="B372" s="6"/>
      <c r="C372" s="1"/>
      <c r="D372" s="1"/>
      <c r="E372" s="1"/>
      <c r="F372" s="1"/>
      <c r="L372" s="111"/>
      <c r="M372" s="6"/>
      <c r="N372" s="1"/>
      <c r="O372" s="1"/>
      <c r="P372" s="1"/>
      <c r="Q372" s="1"/>
    </row>
    <row r="373" spans="2:17" x14ac:dyDescent="0.5">
      <c r="B373" s="6"/>
      <c r="C373" s="1"/>
      <c r="D373" s="1"/>
      <c r="E373" s="1"/>
      <c r="F373" s="1"/>
      <c r="L373" s="111"/>
      <c r="M373" s="6"/>
      <c r="N373" s="1"/>
      <c r="O373" s="1"/>
      <c r="P373" s="1"/>
      <c r="Q373" s="1"/>
    </row>
    <row r="374" spans="2:17" x14ac:dyDescent="0.5">
      <c r="B374" s="6"/>
      <c r="C374" s="1"/>
      <c r="D374" s="1"/>
      <c r="E374" s="1"/>
      <c r="F374" s="1"/>
      <c r="L374" s="111"/>
      <c r="M374" s="6"/>
      <c r="N374" s="1"/>
      <c r="O374" s="1"/>
      <c r="P374" s="1"/>
      <c r="Q374" s="1"/>
    </row>
    <row r="375" spans="2:17" x14ac:dyDescent="0.5">
      <c r="B375" s="6"/>
      <c r="C375" s="1"/>
      <c r="D375" s="1"/>
      <c r="E375" s="1"/>
      <c r="F375" s="1"/>
      <c r="L375" s="111"/>
      <c r="M375" s="6"/>
      <c r="N375" s="1"/>
      <c r="O375" s="1"/>
      <c r="P375" s="1"/>
      <c r="Q375" s="1"/>
    </row>
    <row r="376" spans="2:17" x14ac:dyDescent="0.5">
      <c r="B376" s="6"/>
      <c r="C376" s="1"/>
      <c r="D376" s="1"/>
      <c r="E376" s="1"/>
      <c r="F376" s="1"/>
      <c r="L376" s="111"/>
      <c r="M376" s="6"/>
      <c r="N376" s="1"/>
      <c r="O376" s="1"/>
      <c r="P376" s="1"/>
      <c r="Q376" s="1"/>
    </row>
    <row r="377" spans="2:17" x14ac:dyDescent="0.5">
      <c r="B377" s="6"/>
      <c r="C377" s="1"/>
      <c r="D377" s="1"/>
      <c r="E377" s="1"/>
      <c r="F377" s="1"/>
      <c r="L377" s="111"/>
      <c r="M377" s="6"/>
      <c r="N377" s="1"/>
      <c r="O377" s="1"/>
      <c r="P377" s="1"/>
      <c r="Q377" s="1"/>
    </row>
    <row r="378" spans="2:17" x14ac:dyDescent="0.5">
      <c r="B378" s="6"/>
      <c r="C378" s="1"/>
      <c r="D378" s="1"/>
      <c r="E378" s="1"/>
      <c r="F378" s="1"/>
      <c r="L378" s="111"/>
      <c r="M378" s="6"/>
      <c r="N378" s="1"/>
      <c r="O378" s="1"/>
      <c r="P378" s="1"/>
      <c r="Q378" s="1"/>
    </row>
    <row r="379" spans="2:17" x14ac:dyDescent="0.5">
      <c r="B379" s="6"/>
      <c r="C379" s="1"/>
      <c r="D379" s="1"/>
      <c r="E379" s="1"/>
      <c r="F379" s="1"/>
      <c r="L379" s="111"/>
      <c r="M379" s="6"/>
      <c r="N379" s="1"/>
      <c r="O379" s="1"/>
      <c r="P379" s="1"/>
      <c r="Q379" s="1"/>
    </row>
    <row r="380" spans="2:17" x14ac:dyDescent="0.5">
      <c r="B380" s="6"/>
      <c r="C380" s="1"/>
      <c r="D380" s="1"/>
      <c r="E380" s="1"/>
      <c r="F380" s="1"/>
      <c r="L380" s="111"/>
      <c r="M380" s="6"/>
      <c r="N380" s="1"/>
      <c r="O380" s="1"/>
      <c r="P380" s="1"/>
      <c r="Q380" s="1"/>
    </row>
    <row r="381" spans="2:17" x14ac:dyDescent="0.5">
      <c r="B381" s="6"/>
      <c r="C381" s="1"/>
      <c r="D381" s="1"/>
      <c r="E381" s="1"/>
      <c r="F381" s="1"/>
      <c r="L381" s="111"/>
      <c r="M381" s="6"/>
      <c r="N381" s="1"/>
    </row>
    <row r="382" spans="2:17" x14ac:dyDescent="0.5">
      <c r="B382" s="6"/>
      <c r="C382" s="1"/>
      <c r="D382" s="1"/>
      <c r="E382" s="1"/>
      <c r="F382" s="1"/>
      <c r="L382" s="111"/>
      <c r="M382" s="6"/>
      <c r="N382" s="1"/>
    </row>
    <row r="383" spans="2:17" x14ac:dyDescent="0.5">
      <c r="B383" s="6"/>
      <c r="C383" s="1"/>
      <c r="D383" s="1"/>
      <c r="E383" s="1"/>
      <c r="F383" s="1"/>
      <c r="L383" s="111"/>
      <c r="M383" s="6"/>
      <c r="N383" s="1"/>
    </row>
    <row r="384" spans="2:17" x14ac:dyDescent="0.5">
      <c r="B384" s="6"/>
      <c r="C384" s="1"/>
      <c r="D384" s="1"/>
      <c r="E384" s="1"/>
      <c r="F384" s="1"/>
      <c r="L384" s="111"/>
      <c r="M384" s="6"/>
      <c r="N384" s="1"/>
    </row>
    <row r="385" spans="2:14" x14ac:dyDescent="0.5">
      <c r="B385" s="6"/>
      <c r="C385" s="1"/>
      <c r="D385" s="1"/>
      <c r="E385" s="1"/>
      <c r="F385" s="1"/>
      <c r="L385" s="111"/>
      <c r="M385" s="6"/>
      <c r="N385" s="1"/>
    </row>
    <row r="386" spans="2:14" x14ac:dyDescent="0.5">
      <c r="B386" s="6"/>
      <c r="C386" s="1"/>
      <c r="D386" s="1"/>
      <c r="E386" s="1"/>
      <c r="F386" s="1"/>
      <c r="L386" s="111"/>
      <c r="M386" s="6"/>
      <c r="N386" s="1"/>
    </row>
    <row r="387" spans="2:14" x14ac:dyDescent="0.5">
      <c r="B387" s="6"/>
      <c r="C387" s="1"/>
      <c r="D387" s="1"/>
      <c r="E387" s="1"/>
      <c r="F387" s="1"/>
      <c r="L387" s="111"/>
      <c r="M387" s="6"/>
      <c r="N387" s="1"/>
    </row>
    <row r="388" spans="2:14" x14ac:dyDescent="0.5">
      <c r="B388" s="6"/>
      <c r="C388" s="1"/>
      <c r="D388" s="1"/>
      <c r="E388" s="1"/>
      <c r="F388" s="1"/>
      <c r="L388" s="111"/>
      <c r="M388" s="6"/>
      <c r="N388" s="1"/>
    </row>
    <row r="389" spans="2:14" x14ac:dyDescent="0.5">
      <c r="B389" s="6"/>
      <c r="C389" s="1"/>
      <c r="D389" s="1"/>
      <c r="E389" s="1"/>
      <c r="F389" s="1"/>
      <c r="L389" s="111"/>
      <c r="M389" s="6"/>
      <c r="N389" s="1"/>
    </row>
    <row r="390" spans="2:14" x14ac:dyDescent="0.5">
      <c r="B390" s="6"/>
      <c r="C390" s="1"/>
      <c r="D390" s="1"/>
      <c r="E390" s="1"/>
      <c r="F390" s="1"/>
      <c r="L390" s="111"/>
      <c r="M390" s="6"/>
      <c r="N390" s="1"/>
    </row>
    <row r="391" spans="2:14" x14ac:dyDescent="0.5">
      <c r="B391" s="6"/>
      <c r="C391" s="1"/>
      <c r="D391" s="1"/>
      <c r="E391" s="1"/>
      <c r="F391" s="1"/>
      <c r="L391" s="111"/>
      <c r="M391" s="6"/>
      <c r="N391" s="1"/>
    </row>
    <row r="392" spans="2:14" x14ac:dyDescent="0.5">
      <c r="B392" s="6"/>
      <c r="C392" s="1"/>
      <c r="D392" s="1"/>
      <c r="E392" s="1"/>
      <c r="F392" s="1"/>
      <c r="L392" s="111"/>
      <c r="M392" s="6"/>
      <c r="N392" s="1"/>
    </row>
    <row r="393" spans="2:14" x14ac:dyDescent="0.5">
      <c r="B393" s="6"/>
      <c r="C393" s="1"/>
      <c r="D393" s="1"/>
      <c r="E393" s="1"/>
      <c r="F393" s="1"/>
      <c r="L393" s="111"/>
      <c r="M393" s="6"/>
      <c r="N393" s="1"/>
    </row>
    <row r="394" spans="2:14" x14ac:dyDescent="0.5">
      <c r="B394" s="6"/>
      <c r="C394" s="1"/>
      <c r="D394" s="1"/>
      <c r="E394" s="1"/>
      <c r="F394" s="1"/>
      <c r="L394" s="111"/>
      <c r="M394" s="6"/>
      <c r="N394" s="1"/>
    </row>
    <row r="395" spans="2:14" x14ac:dyDescent="0.5">
      <c r="B395" s="6"/>
      <c r="C395" s="1"/>
      <c r="D395" s="1"/>
      <c r="E395" s="1"/>
      <c r="F395" s="1"/>
      <c r="L395" s="111"/>
      <c r="M395" s="6"/>
      <c r="N395" s="1"/>
    </row>
    <row r="396" spans="2:14" x14ac:dyDescent="0.5">
      <c r="B396" s="6"/>
      <c r="C396" s="1"/>
      <c r="D396" s="1"/>
      <c r="E396" s="1"/>
      <c r="F396" s="1"/>
      <c r="L396" s="111"/>
      <c r="M396" s="6"/>
      <c r="N396" s="1"/>
    </row>
    <row r="397" spans="2:14" x14ac:dyDescent="0.5">
      <c r="B397" s="6"/>
      <c r="C397" s="1"/>
      <c r="D397" s="1"/>
      <c r="E397" s="1"/>
      <c r="F397" s="1"/>
      <c r="L397" s="111"/>
      <c r="M397" s="6"/>
      <c r="N397" s="1"/>
    </row>
    <row r="398" spans="2:14" x14ac:dyDescent="0.5">
      <c r="B398" s="6"/>
      <c r="C398" s="1"/>
      <c r="D398" s="1"/>
      <c r="E398" s="1"/>
      <c r="F398" s="1"/>
      <c r="L398" s="111"/>
      <c r="M398" s="6"/>
      <c r="N398" s="1"/>
    </row>
    <row r="399" spans="2:14" x14ac:dyDescent="0.5">
      <c r="B399" s="6"/>
      <c r="C399" s="1"/>
      <c r="D399" s="1"/>
      <c r="E399" s="1"/>
      <c r="F399" s="1"/>
      <c r="L399" s="111"/>
      <c r="M399" s="6"/>
      <c r="N399" s="1"/>
    </row>
    <row r="400" spans="2:14" x14ac:dyDescent="0.5">
      <c r="B400" s="6"/>
      <c r="C400" s="1"/>
      <c r="D400" s="1"/>
      <c r="E400" s="1"/>
      <c r="F400" s="1"/>
      <c r="L400" s="111"/>
      <c r="M400" s="6"/>
      <c r="N400" s="1"/>
    </row>
    <row r="401" spans="2:14" x14ac:dyDescent="0.5">
      <c r="B401" s="6"/>
      <c r="C401" s="1"/>
      <c r="D401" s="1"/>
      <c r="E401" s="1"/>
      <c r="F401" s="1"/>
      <c r="L401" s="111"/>
      <c r="M401" s="6"/>
      <c r="N401" s="1"/>
    </row>
    <row r="402" spans="2:14" x14ac:dyDescent="0.5">
      <c r="B402" s="6"/>
      <c r="C402" s="1"/>
      <c r="D402" s="1"/>
      <c r="E402" s="1"/>
      <c r="F402" s="1"/>
      <c r="L402" s="111"/>
      <c r="M402" s="6"/>
      <c r="N402" s="1"/>
    </row>
    <row r="403" spans="2:14" x14ac:dyDescent="0.5">
      <c r="B403" s="6"/>
      <c r="C403" s="1"/>
      <c r="D403" s="1"/>
      <c r="E403" s="1"/>
      <c r="F403" s="1"/>
      <c r="L403" s="111"/>
      <c r="M403" s="6"/>
      <c r="N403" s="1"/>
    </row>
    <row r="404" spans="2:14" x14ac:dyDescent="0.5">
      <c r="B404" s="6"/>
      <c r="C404" s="1"/>
      <c r="D404" s="1"/>
      <c r="E404" s="1"/>
      <c r="F404" s="1"/>
      <c r="L404" s="111"/>
      <c r="M404" s="6"/>
      <c r="N404" s="1"/>
    </row>
    <row r="405" spans="2:14" x14ac:dyDescent="0.5">
      <c r="B405" s="6"/>
      <c r="C405" s="1"/>
      <c r="D405" s="1"/>
      <c r="E405" s="1"/>
      <c r="F405" s="1"/>
      <c r="L405" s="111"/>
      <c r="M405" s="6"/>
      <c r="N405" s="1"/>
    </row>
    <row r="406" spans="2:14" x14ac:dyDescent="0.5">
      <c r="B406" s="6"/>
      <c r="C406" s="1"/>
      <c r="D406" s="1"/>
      <c r="E406" s="1"/>
      <c r="F406" s="1"/>
      <c r="L406" s="111"/>
      <c r="M406" s="6"/>
      <c r="N406" s="1"/>
    </row>
    <row r="407" spans="2:14" x14ac:dyDescent="0.5">
      <c r="B407" s="6"/>
      <c r="C407" s="1"/>
      <c r="D407" s="1"/>
      <c r="E407" s="1"/>
      <c r="F407" s="1"/>
      <c r="L407" s="111"/>
      <c r="M407" s="6"/>
      <c r="N407" s="1"/>
    </row>
    <row r="408" spans="2:14" x14ac:dyDescent="0.5">
      <c r="B408" s="6"/>
      <c r="C408" s="1"/>
      <c r="D408" s="1"/>
      <c r="E408" s="1"/>
      <c r="F408" s="1"/>
      <c r="L408" s="111"/>
      <c r="M408" s="6"/>
      <c r="N408" s="1"/>
    </row>
    <row r="409" spans="2:14" x14ac:dyDescent="0.5">
      <c r="B409" s="6"/>
      <c r="C409" s="1"/>
      <c r="D409" s="1"/>
      <c r="E409" s="1"/>
      <c r="F409" s="1"/>
      <c r="L409" s="111"/>
      <c r="M409" s="6"/>
      <c r="N409" s="1"/>
    </row>
    <row r="410" spans="2:14" x14ac:dyDescent="0.5">
      <c r="B410" s="6"/>
      <c r="C410" s="1"/>
      <c r="D410" s="1"/>
      <c r="E410" s="1"/>
      <c r="F410" s="1"/>
      <c r="L410" s="111"/>
      <c r="M410" s="6"/>
      <c r="N410" s="1"/>
    </row>
    <row r="411" spans="2:14" x14ac:dyDescent="0.5">
      <c r="B411" s="6"/>
      <c r="C411" s="1"/>
      <c r="D411" s="1"/>
      <c r="E411" s="1"/>
      <c r="F411" s="1"/>
      <c r="L411" s="111"/>
      <c r="M411" s="6"/>
      <c r="N411" s="1"/>
    </row>
    <row r="412" spans="2:14" x14ac:dyDescent="0.5">
      <c r="B412" s="6"/>
      <c r="C412" s="1"/>
      <c r="D412" s="1"/>
      <c r="E412" s="1"/>
      <c r="F412" s="1"/>
      <c r="L412" s="111"/>
      <c r="M412" s="6"/>
      <c r="N412" s="1"/>
    </row>
    <row r="413" spans="2:14" x14ac:dyDescent="0.5">
      <c r="B413" s="6"/>
      <c r="C413" s="1"/>
      <c r="D413" s="1"/>
      <c r="E413" s="1"/>
      <c r="F413" s="1"/>
      <c r="L413" s="111"/>
      <c r="M413" s="6"/>
      <c r="N413" s="1"/>
    </row>
    <row r="414" spans="2:14" x14ac:dyDescent="0.5">
      <c r="B414" s="6"/>
      <c r="C414" s="1"/>
      <c r="D414" s="1"/>
      <c r="E414" s="1"/>
      <c r="F414" s="1"/>
      <c r="L414" s="111"/>
      <c r="M414" s="6"/>
      <c r="N414" s="1"/>
    </row>
    <row r="415" spans="2:14" x14ac:dyDescent="0.5">
      <c r="B415" s="6"/>
      <c r="C415" s="1"/>
      <c r="D415" s="1"/>
      <c r="E415" s="1"/>
      <c r="F415" s="1"/>
      <c r="L415" s="111"/>
      <c r="M415" s="6"/>
      <c r="N415" s="1"/>
    </row>
    <row r="416" spans="2:14" x14ac:dyDescent="0.5">
      <c r="B416" s="6"/>
      <c r="C416" s="1"/>
      <c r="D416" s="1"/>
      <c r="E416" s="1"/>
      <c r="F416" s="1"/>
      <c r="L416" s="111"/>
      <c r="M416" s="6"/>
      <c r="N416" s="1"/>
    </row>
    <row r="417" spans="2:14" x14ac:dyDescent="0.5">
      <c r="B417" s="6"/>
      <c r="C417" s="1"/>
      <c r="D417" s="1"/>
      <c r="E417" s="1"/>
      <c r="F417" s="1"/>
      <c r="L417" s="111"/>
      <c r="M417" s="6"/>
      <c r="N417" s="1"/>
    </row>
    <row r="418" spans="2:14" x14ac:dyDescent="0.5">
      <c r="B418" s="6"/>
      <c r="C418" s="1"/>
      <c r="D418" s="1"/>
      <c r="E418" s="1"/>
      <c r="F418" s="1"/>
      <c r="L418" s="111"/>
      <c r="M418" s="6"/>
      <c r="N418" s="1"/>
    </row>
    <row r="419" spans="2:14" x14ac:dyDescent="0.5">
      <c r="B419" s="6"/>
      <c r="C419" s="1"/>
      <c r="D419" s="1"/>
      <c r="E419" s="1"/>
      <c r="F419" s="1"/>
      <c r="L419" s="111"/>
      <c r="M419" s="6"/>
      <c r="N419" s="1"/>
    </row>
    <row r="420" spans="2:14" x14ac:dyDescent="0.5">
      <c r="B420" s="6"/>
      <c r="C420" s="1"/>
      <c r="D420" s="1"/>
      <c r="E420" s="1"/>
      <c r="F420" s="1"/>
      <c r="L420" s="111"/>
      <c r="M420" s="6"/>
      <c r="N420" s="1"/>
    </row>
    <row r="421" spans="2:14" x14ac:dyDescent="0.5">
      <c r="B421" s="6"/>
      <c r="C421" s="1"/>
      <c r="D421" s="1"/>
      <c r="E421" s="1"/>
      <c r="F421" s="1"/>
      <c r="L421" s="111"/>
      <c r="M421" s="6"/>
      <c r="N421" s="1"/>
    </row>
    <row r="422" spans="2:14" x14ac:dyDescent="0.5">
      <c r="B422" s="6"/>
      <c r="C422" s="1"/>
      <c r="D422" s="1"/>
      <c r="E422" s="1"/>
      <c r="F422" s="1"/>
      <c r="L422" s="111"/>
      <c r="M422" s="6"/>
      <c r="N422" s="1"/>
    </row>
    <row r="423" spans="2:14" x14ac:dyDescent="0.5">
      <c r="B423" s="6"/>
      <c r="C423" s="1"/>
      <c r="D423" s="1"/>
      <c r="E423" s="1"/>
      <c r="F423" s="1"/>
      <c r="L423" s="111"/>
      <c r="M423" s="6"/>
      <c r="N423" s="1"/>
    </row>
    <row r="424" spans="2:14" x14ac:dyDescent="0.5">
      <c r="B424" s="6"/>
      <c r="C424" s="1"/>
      <c r="D424" s="1"/>
      <c r="E424" s="1"/>
      <c r="F424" s="1"/>
      <c r="L424" s="111"/>
      <c r="M424" s="6"/>
      <c r="N424" s="1"/>
    </row>
    <row r="425" spans="2:14" x14ac:dyDescent="0.5">
      <c r="B425" s="6"/>
      <c r="C425" s="1"/>
      <c r="D425" s="1"/>
      <c r="E425" s="1"/>
      <c r="F425" s="1"/>
      <c r="L425" s="111"/>
      <c r="M425" s="6"/>
      <c r="N425" s="1"/>
    </row>
    <row r="426" spans="2:14" x14ac:dyDescent="0.5">
      <c r="B426" s="6"/>
      <c r="C426" s="1"/>
      <c r="D426" s="1"/>
      <c r="E426" s="1"/>
      <c r="F426" s="1"/>
      <c r="L426" s="111"/>
      <c r="M426" s="6"/>
      <c r="N426" s="1"/>
    </row>
    <row r="427" spans="2:14" x14ac:dyDescent="0.5">
      <c r="B427" s="6"/>
      <c r="C427" s="1"/>
      <c r="D427" s="1"/>
      <c r="E427" s="1"/>
      <c r="F427" s="1"/>
      <c r="L427" s="111"/>
      <c r="M427" s="6"/>
      <c r="N427" s="1"/>
    </row>
    <row r="428" spans="2:14" x14ac:dyDescent="0.5">
      <c r="B428" s="6"/>
      <c r="C428" s="1"/>
      <c r="D428" s="1"/>
      <c r="E428" s="1"/>
      <c r="F428" s="1"/>
      <c r="L428" s="111"/>
      <c r="M428" s="6"/>
      <c r="N428" s="1"/>
    </row>
    <row r="429" spans="2:14" x14ac:dyDescent="0.5">
      <c r="B429" s="6"/>
      <c r="C429" s="1"/>
      <c r="D429" s="1"/>
      <c r="E429" s="1"/>
      <c r="F429" s="1"/>
      <c r="L429" s="111"/>
      <c r="M429" s="6"/>
      <c r="N429" s="1"/>
    </row>
    <row r="430" spans="2:14" x14ac:dyDescent="0.5">
      <c r="B430" s="6"/>
      <c r="C430" s="1"/>
      <c r="D430" s="1"/>
      <c r="E430" s="1"/>
      <c r="F430" s="1"/>
      <c r="L430" s="111"/>
      <c r="M430" s="6"/>
      <c r="N430" s="1"/>
    </row>
    <row r="431" spans="2:14" x14ac:dyDescent="0.5">
      <c r="B431" s="6"/>
      <c r="C431" s="1"/>
      <c r="D431" s="1"/>
      <c r="E431" s="1"/>
      <c r="F431" s="1"/>
      <c r="L431" s="111"/>
      <c r="M431" s="6"/>
      <c r="N431" s="1"/>
    </row>
    <row r="432" spans="2:14" x14ac:dyDescent="0.5">
      <c r="B432" s="6"/>
      <c r="C432" s="1"/>
      <c r="D432" s="1"/>
      <c r="E432" s="1"/>
      <c r="F432" s="1"/>
      <c r="L432" s="111"/>
      <c r="M432" s="6"/>
      <c r="N432" s="1"/>
    </row>
    <row r="433" spans="2:14" x14ac:dyDescent="0.5">
      <c r="B433" s="6"/>
      <c r="C433" s="1"/>
      <c r="D433" s="1"/>
      <c r="E433" s="1"/>
      <c r="F433" s="1"/>
      <c r="L433" s="111"/>
      <c r="M433" s="6"/>
      <c r="N433" s="1"/>
    </row>
    <row r="434" spans="2:14" x14ac:dyDescent="0.5">
      <c r="B434" s="6"/>
      <c r="C434" s="1"/>
      <c r="D434" s="1"/>
      <c r="E434" s="1"/>
      <c r="F434" s="1"/>
      <c r="L434" s="111"/>
      <c r="M434" s="6"/>
      <c r="N434" s="1"/>
    </row>
    <row r="435" spans="2:14" x14ac:dyDescent="0.5">
      <c r="B435" s="6"/>
      <c r="C435" s="1"/>
      <c r="D435" s="1"/>
      <c r="E435" s="1"/>
      <c r="F435" s="1"/>
      <c r="L435" s="111"/>
      <c r="M435" s="6"/>
      <c r="N435" s="1"/>
    </row>
    <row r="436" spans="2:14" x14ac:dyDescent="0.5">
      <c r="B436" s="6"/>
      <c r="C436" s="1"/>
      <c r="D436" s="1"/>
      <c r="E436" s="1"/>
      <c r="F436" s="1"/>
      <c r="L436" s="111"/>
      <c r="M436" s="6"/>
      <c r="N436" s="1"/>
    </row>
    <row r="437" spans="2:14" x14ac:dyDescent="0.5">
      <c r="B437" s="6"/>
      <c r="C437" s="1"/>
      <c r="D437" s="1"/>
      <c r="E437" s="1"/>
      <c r="F437" s="1"/>
      <c r="L437" s="111"/>
      <c r="M437" s="6"/>
      <c r="N437" s="1"/>
    </row>
    <row r="438" spans="2:14" x14ac:dyDescent="0.5">
      <c r="B438" s="6"/>
      <c r="C438" s="1"/>
      <c r="D438" s="1"/>
      <c r="E438" s="1"/>
      <c r="F438" s="1"/>
      <c r="L438" s="111"/>
      <c r="M438" s="6"/>
      <c r="N438" s="1"/>
    </row>
    <row r="439" spans="2:14" x14ac:dyDescent="0.5">
      <c r="B439" s="6"/>
      <c r="C439" s="1"/>
      <c r="D439" s="1"/>
      <c r="E439" s="1"/>
      <c r="F439" s="1"/>
      <c r="L439" s="111"/>
      <c r="M439" s="6"/>
      <c r="N439" s="1"/>
    </row>
    <row r="440" spans="2:14" x14ac:dyDescent="0.5">
      <c r="B440" s="6"/>
      <c r="C440" s="1"/>
      <c r="D440" s="1"/>
      <c r="E440" s="1"/>
      <c r="F440" s="1"/>
      <c r="L440" s="111"/>
      <c r="M440" s="6"/>
      <c r="N440" s="1"/>
    </row>
    <row r="441" spans="2:14" x14ac:dyDescent="0.5">
      <c r="B441" s="6"/>
      <c r="C441" s="1"/>
      <c r="D441" s="1"/>
      <c r="E441" s="1"/>
      <c r="F441" s="1"/>
      <c r="L441" s="111"/>
      <c r="M441" s="6"/>
      <c r="N441" s="1"/>
    </row>
    <row r="442" spans="2:14" x14ac:dyDescent="0.5">
      <c r="B442" s="6"/>
      <c r="C442" s="1"/>
      <c r="D442" s="1"/>
      <c r="E442" s="1"/>
      <c r="F442" s="1"/>
      <c r="L442" s="111"/>
      <c r="M442" s="6"/>
      <c r="N442" s="1"/>
    </row>
    <row r="443" spans="2:14" x14ac:dyDescent="0.5">
      <c r="B443" s="6"/>
      <c r="C443" s="1"/>
      <c r="D443" s="1"/>
      <c r="E443" s="1"/>
      <c r="F443" s="1"/>
      <c r="L443" s="111"/>
      <c r="M443" s="6"/>
      <c r="N443" s="1"/>
    </row>
    <row r="444" spans="2:14" x14ac:dyDescent="0.5">
      <c r="B444" s="6"/>
      <c r="C444" s="1"/>
      <c r="D444" s="1"/>
      <c r="E444" s="1"/>
      <c r="F444" s="1"/>
      <c r="L444" s="111"/>
      <c r="M444" s="6"/>
      <c r="N444" s="1"/>
    </row>
    <row r="445" spans="2:14" x14ac:dyDescent="0.5">
      <c r="B445" s="6"/>
      <c r="C445" s="1"/>
      <c r="D445" s="1"/>
      <c r="E445" s="1"/>
      <c r="F445" s="1"/>
      <c r="L445" s="111"/>
      <c r="M445" s="6"/>
      <c r="N445" s="1"/>
    </row>
    <row r="446" spans="2:14" x14ac:dyDescent="0.5">
      <c r="B446" s="6"/>
      <c r="C446" s="1"/>
      <c r="D446" s="1"/>
      <c r="E446" s="1"/>
      <c r="F446" s="1"/>
      <c r="L446" s="111"/>
      <c r="M446" s="6"/>
      <c r="N446" s="1"/>
    </row>
    <row r="447" spans="2:14" x14ac:dyDescent="0.5">
      <c r="B447" s="6"/>
      <c r="C447" s="1"/>
      <c r="D447" s="1"/>
      <c r="E447" s="1"/>
      <c r="F447" s="1"/>
      <c r="L447" s="111"/>
      <c r="M447" s="6"/>
      <c r="N447" s="1"/>
    </row>
    <row r="448" spans="2:14" x14ac:dyDescent="0.5">
      <c r="B448" s="6"/>
      <c r="C448" s="1"/>
      <c r="D448" s="1"/>
      <c r="E448" s="1"/>
      <c r="F448" s="1"/>
      <c r="L448" s="111"/>
      <c r="M448" s="6"/>
      <c r="N448" s="1"/>
    </row>
    <row r="449" spans="2:14" x14ac:dyDescent="0.5">
      <c r="B449" s="6"/>
      <c r="C449" s="1"/>
      <c r="D449" s="1"/>
      <c r="E449" s="1"/>
      <c r="F449" s="1"/>
      <c r="L449" s="111"/>
      <c r="M449" s="6"/>
      <c r="N449" s="1"/>
    </row>
    <row r="450" spans="2:14" x14ac:dyDescent="0.5">
      <c r="B450" s="6"/>
      <c r="C450" s="1"/>
      <c r="D450" s="1"/>
      <c r="E450" s="1"/>
      <c r="F450" s="1"/>
      <c r="L450" s="111"/>
      <c r="M450" s="6"/>
      <c r="N450" s="1"/>
    </row>
    <row r="451" spans="2:14" x14ac:dyDescent="0.5">
      <c r="B451" s="6"/>
      <c r="C451" s="1"/>
      <c r="D451" s="1"/>
      <c r="E451" s="1"/>
      <c r="F451" s="1"/>
      <c r="L451" s="111"/>
      <c r="M451" s="6"/>
      <c r="N451" s="1"/>
    </row>
    <row r="452" spans="2:14" x14ac:dyDescent="0.5">
      <c r="B452" s="6"/>
      <c r="C452" s="1"/>
      <c r="D452" s="1"/>
      <c r="E452" s="1"/>
      <c r="F452" s="1"/>
      <c r="L452" s="111"/>
      <c r="M452" s="6"/>
      <c r="N452" s="1"/>
    </row>
    <row r="453" spans="2:14" x14ac:dyDescent="0.5">
      <c r="B453" s="6"/>
      <c r="C453" s="1"/>
      <c r="D453" s="1"/>
      <c r="E453" s="1"/>
      <c r="F453" s="1"/>
      <c r="L453" s="111"/>
      <c r="M453" s="6"/>
      <c r="N453" s="1"/>
    </row>
    <row r="454" spans="2:14" x14ac:dyDescent="0.5">
      <c r="B454" s="6"/>
      <c r="C454" s="1"/>
      <c r="D454" s="1"/>
      <c r="E454" s="1"/>
      <c r="F454" s="1"/>
      <c r="L454" s="111"/>
      <c r="M454" s="6"/>
      <c r="N454" s="1"/>
    </row>
    <row r="455" spans="2:14" x14ac:dyDescent="0.5">
      <c r="B455" s="6"/>
      <c r="C455" s="1"/>
      <c r="D455" s="1"/>
      <c r="E455" s="1"/>
      <c r="F455" s="1"/>
      <c r="L455" s="111"/>
      <c r="M455" s="6"/>
      <c r="N455" s="1"/>
    </row>
    <row r="456" spans="2:14" x14ac:dyDescent="0.5">
      <c r="B456" s="6"/>
      <c r="C456" s="1"/>
      <c r="D456" s="1"/>
      <c r="E456" s="1"/>
      <c r="F456" s="1"/>
      <c r="L456" s="111"/>
      <c r="M456" s="6"/>
      <c r="N456" s="1"/>
    </row>
    <row r="457" spans="2:14" x14ac:dyDescent="0.5">
      <c r="B457" s="6"/>
      <c r="C457" s="1"/>
      <c r="D457" s="1"/>
      <c r="E457" s="1"/>
      <c r="F457" s="1"/>
      <c r="L457" s="111"/>
      <c r="M457" s="6"/>
      <c r="N457" s="1"/>
    </row>
    <row r="458" spans="2:14" x14ac:dyDescent="0.5">
      <c r="B458" s="6"/>
      <c r="C458" s="1"/>
      <c r="D458" s="1"/>
      <c r="E458" s="1"/>
      <c r="F458" s="1"/>
      <c r="L458" s="111"/>
      <c r="M458" s="6"/>
      <c r="N458" s="1"/>
    </row>
    <row r="459" spans="2:14" x14ac:dyDescent="0.5">
      <c r="B459" s="6"/>
      <c r="C459" s="1"/>
      <c r="D459" s="1"/>
      <c r="E459" s="1"/>
      <c r="F459" s="1"/>
      <c r="L459" s="111"/>
      <c r="M459" s="6"/>
      <c r="N459" s="1"/>
    </row>
    <row r="460" spans="2:14" x14ac:dyDescent="0.5">
      <c r="B460" s="6"/>
      <c r="C460" s="1"/>
      <c r="D460" s="1"/>
      <c r="E460" s="1"/>
      <c r="F460" s="1"/>
      <c r="L460" s="111"/>
      <c r="M460" s="6"/>
      <c r="N460" s="1"/>
    </row>
    <row r="461" spans="2:14" x14ac:dyDescent="0.5">
      <c r="B461" s="6"/>
      <c r="C461" s="1"/>
      <c r="D461" s="1"/>
      <c r="E461" s="1"/>
      <c r="F461" s="1"/>
      <c r="L461" s="111"/>
      <c r="M461" s="6"/>
      <c r="N461" s="1"/>
    </row>
    <row r="462" spans="2:14" x14ac:dyDescent="0.5">
      <c r="B462" s="6"/>
      <c r="C462" s="1"/>
      <c r="D462" s="1"/>
      <c r="E462" s="1"/>
      <c r="F462" s="1"/>
      <c r="L462" s="111"/>
      <c r="M462" s="6"/>
      <c r="N462" s="1"/>
    </row>
    <row r="463" spans="2:14" x14ac:dyDescent="0.5">
      <c r="B463" s="6"/>
      <c r="C463" s="1"/>
      <c r="D463" s="1"/>
      <c r="E463" s="1"/>
      <c r="F463" s="1"/>
      <c r="L463" s="111"/>
      <c r="M463" s="6"/>
      <c r="N463" s="1"/>
    </row>
    <row r="464" spans="2:14" x14ac:dyDescent="0.5">
      <c r="B464" s="6"/>
      <c r="C464" s="1"/>
      <c r="D464" s="1"/>
      <c r="E464" s="1"/>
      <c r="F464" s="1"/>
      <c r="L464" s="111"/>
      <c r="M464" s="6"/>
      <c r="N464" s="1"/>
    </row>
    <row r="465" spans="2:14" x14ac:dyDescent="0.5">
      <c r="B465" s="6"/>
      <c r="C465" s="1"/>
      <c r="D465" s="1"/>
      <c r="E465" s="1"/>
      <c r="F465" s="1"/>
      <c r="L465" s="111"/>
      <c r="M465" s="6"/>
      <c r="N465" s="1"/>
    </row>
    <row r="466" spans="2:14" x14ac:dyDescent="0.5">
      <c r="B466" s="6"/>
      <c r="C466" s="1"/>
      <c r="D466" s="1"/>
      <c r="E466" s="1"/>
      <c r="F466" s="1"/>
      <c r="L466" s="111"/>
      <c r="M466" s="6"/>
      <c r="N466" s="1"/>
    </row>
    <row r="467" spans="2:14" x14ac:dyDescent="0.5">
      <c r="B467" s="6"/>
      <c r="C467" s="1"/>
      <c r="D467" s="1"/>
      <c r="E467" s="1"/>
      <c r="F467" s="1"/>
      <c r="L467" s="111"/>
      <c r="M467" s="6"/>
      <c r="N467" s="1"/>
    </row>
    <row r="468" spans="2:14" x14ac:dyDescent="0.5">
      <c r="B468" s="6"/>
      <c r="C468" s="1"/>
      <c r="D468" s="1"/>
      <c r="E468" s="1"/>
      <c r="F468" s="1"/>
      <c r="L468" s="111"/>
      <c r="M468" s="6"/>
      <c r="N468" s="1"/>
    </row>
    <row r="469" spans="2:14" x14ac:dyDescent="0.5">
      <c r="B469" s="6"/>
      <c r="C469" s="1"/>
      <c r="D469" s="1"/>
      <c r="E469" s="1"/>
      <c r="F469" s="1"/>
      <c r="L469" s="111"/>
      <c r="M469" s="6"/>
      <c r="N469" s="1"/>
    </row>
    <row r="470" spans="2:14" x14ac:dyDescent="0.5">
      <c r="B470" s="6"/>
      <c r="C470" s="1"/>
      <c r="D470" s="1"/>
      <c r="E470" s="1"/>
      <c r="F470" s="1"/>
      <c r="L470" s="111"/>
      <c r="M470" s="6"/>
      <c r="N470" s="1"/>
    </row>
    <row r="471" spans="2:14" x14ac:dyDescent="0.5">
      <c r="B471" s="6"/>
      <c r="C471" s="1"/>
      <c r="D471" s="1"/>
      <c r="E471" s="1"/>
      <c r="F471" s="1"/>
      <c r="L471" s="111"/>
      <c r="M471" s="6"/>
      <c r="N471" s="1"/>
    </row>
    <row r="472" spans="2:14" x14ac:dyDescent="0.5">
      <c r="B472" s="6"/>
      <c r="C472" s="1"/>
      <c r="D472" s="1"/>
      <c r="E472" s="1"/>
      <c r="F472" s="1"/>
      <c r="L472" s="111"/>
      <c r="M472" s="6"/>
      <c r="N472" s="1"/>
    </row>
    <row r="473" spans="2:14" x14ac:dyDescent="0.5">
      <c r="B473" s="6"/>
      <c r="C473" s="1"/>
      <c r="D473" s="1"/>
      <c r="E473" s="1"/>
      <c r="F473" s="1"/>
      <c r="L473" s="111"/>
      <c r="M473" s="6"/>
      <c r="N473" s="1"/>
    </row>
    <row r="474" spans="2:14" x14ac:dyDescent="0.5">
      <c r="B474" s="6"/>
      <c r="C474" s="1"/>
      <c r="D474" s="1"/>
      <c r="E474" s="1"/>
      <c r="F474" s="1"/>
      <c r="L474" s="111"/>
      <c r="M474" s="6"/>
      <c r="N474" s="1"/>
    </row>
    <row r="475" spans="2:14" x14ac:dyDescent="0.5">
      <c r="B475" s="6"/>
      <c r="C475" s="1"/>
      <c r="D475" s="1"/>
      <c r="E475" s="1"/>
      <c r="F475" s="1"/>
      <c r="L475" s="111"/>
      <c r="M475" s="6"/>
      <c r="N475" s="1"/>
    </row>
    <row r="476" spans="2:14" x14ac:dyDescent="0.5">
      <c r="B476" s="6"/>
      <c r="C476" s="1"/>
      <c r="D476" s="1"/>
      <c r="E476" s="1"/>
      <c r="F476" s="1"/>
      <c r="L476" s="111"/>
      <c r="M476" s="6"/>
      <c r="N476" s="1"/>
    </row>
    <row r="477" spans="2:14" x14ac:dyDescent="0.5">
      <c r="B477" s="6"/>
      <c r="C477" s="1"/>
      <c r="D477" s="1"/>
      <c r="E477" s="1"/>
      <c r="F477" s="1"/>
      <c r="L477" s="111"/>
      <c r="M477" s="6"/>
      <c r="N477" s="1"/>
    </row>
    <row r="478" spans="2:14" x14ac:dyDescent="0.5">
      <c r="B478" s="6"/>
      <c r="C478" s="1"/>
      <c r="D478" s="1"/>
      <c r="E478" s="1"/>
      <c r="F478" s="1"/>
      <c r="L478" s="111"/>
      <c r="M478" s="6"/>
      <c r="N478" s="1"/>
    </row>
    <row r="479" spans="2:14" x14ac:dyDescent="0.5">
      <c r="B479" s="6"/>
      <c r="C479" s="1"/>
      <c r="D479" s="1"/>
      <c r="E479" s="1"/>
      <c r="F479" s="1"/>
      <c r="L479" s="111"/>
      <c r="M479" s="6"/>
      <c r="N479" s="1"/>
    </row>
    <row r="480" spans="2:14" x14ac:dyDescent="0.5">
      <c r="B480" s="6"/>
      <c r="C480" s="1"/>
      <c r="D480" s="1"/>
      <c r="E480" s="1"/>
      <c r="F480" s="1"/>
      <c r="L480" s="111"/>
      <c r="M480" s="6"/>
      <c r="N480" s="1"/>
    </row>
    <row r="481" spans="2:14" x14ac:dyDescent="0.5">
      <c r="B481" s="6"/>
      <c r="C481" s="1"/>
      <c r="D481" s="1"/>
      <c r="E481" s="1"/>
      <c r="F481" s="1"/>
      <c r="L481" s="111"/>
      <c r="M481" s="6"/>
      <c r="N481" s="1"/>
    </row>
    <row r="482" spans="2:14" x14ac:dyDescent="0.5">
      <c r="B482" s="6"/>
      <c r="C482" s="1"/>
      <c r="D482" s="1"/>
      <c r="E482" s="1"/>
      <c r="F482" s="1"/>
      <c r="L482" s="111"/>
      <c r="M482" s="6"/>
      <c r="N482" s="1"/>
    </row>
    <row r="483" spans="2:14" x14ac:dyDescent="0.5">
      <c r="B483" s="6"/>
      <c r="C483" s="1"/>
      <c r="D483" s="1"/>
      <c r="E483" s="1"/>
      <c r="F483" s="1"/>
      <c r="L483" s="111"/>
      <c r="M483" s="6"/>
      <c r="N483" s="1"/>
    </row>
    <row r="484" spans="2:14" x14ac:dyDescent="0.5">
      <c r="B484" s="6"/>
      <c r="C484" s="1"/>
      <c r="D484" s="1"/>
      <c r="E484" s="1"/>
      <c r="F484" s="1"/>
      <c r="L484" s="111"/>
      <c r="M484" s="6"/>
      <c r="N484" s="1"/>
    </row>
    <row r="485" spans="2:14" x14ac:dyDescent="0.5">
      <c r="B485" s="6"/>
      <c r="C485" s="1"/>
      <c r="D485" s="1"/>
      <c r="E485" s="1"/>
      <c r="F485" s="1"/>
      <c r="L485" s="111"/>
      <c r="M485" s="6"/>
      <c r="N485" s="1"/>
    </row>
    <row r="486" spans="2:14" x14ac:dyDescent="0.5">
      <c r="B486" s="6"/>
      <c r="C486" s="1"/>
      <c r="D486" s="1"/>
      <c r="E486" s="1"/>
      <c r="F486" s="1"/>
      <c r="L486" s="111"/>
      <c r="M486" s="6"/>
      <c r="N486" s="1"/>
    </row>
    <row r="487" spans="2:14" x14ac:dyDescent="0.5">
      <c r="B487" s="6"/>
      <c r="C487" s="1"/>
      <c r="D487" s="1"/>
      <c r="E487" s="1"/>
      <c r="F487" s="1"/>
      <c r="L487" s="111"/>
      <c r="M487" s="6"/>
      <c r="N487" s="1"/>
    </row>
    <row r="488" spans="2:14" x14ac:dyDescent="0.5">
      <c r="B488" s="6"/>
      <c r="C488" s="1"/>
      <c r="D488" s="1"/>
      <c r="E488" s="1"/>
      <c r="F488" s="1"/>
      <c r="L488" s="111"/>
      <c r="M488" s="6"/>
      <c r="N488" s="1"/>
    </row>
    <row r="489" spans="2:14" x14ac:dyDescent="0.5">
      <c r="B489" s="6"/>
      <c r="C489" s="1"/>
      <c r="D489" s="1"/>
      <c r="E489" s="1"/>
      <c r="F489" s="1"/>
      <c r="L489" s="111"/>
      <c r="M489" s="6"/>
      <c r="N489" s="1"/>
    </row>
    <row r="490" spans="2:14" x14ac:dyDescent="0.5">
      <c r="B490" s="6"/>
      <c r="C490" s="1"/>
      <c r="D490" s="1"/>
      <c r="E490" s="1"/>
      <c r="F490" s="1"/>
      <c r="L490" s="111"/>
      <c r="M490" s="6"/>
      <c r="N490" s="1"/>
    </row>
    <row r="491" spans="2:14" x14ac:dyDescent="0.5">
      <c r="B491" s="6"/>
      <c r="C491" s="1"/>
      <c r="D491" s="1"/>
      <c r="E491" s="1"/>
      <c r="F491" s="1"/>
      <c r="L491" s="111"/>
      <c r="M491" s="6"/>
      <c r="N491" s="1"/>
    </row>
    <row r="492" spans="2:14" x14ac:dyDescent="0.5">
      <c r="B492" s="6"/>
      <c r="C492" s="1"/>
      <c r="D492" s="1"/>
      <c r="E492" s="1"/>
      <c r="F492" s="1"/>
      <c r="L492" s="111"/>
      <c r="M492" s="6"/>
      <c r="N492" s="1"/>
    </row>
    <row r="493" spans="2:14" x14ac:dyDescent="0.5">
      <c r="M493" s="6"/>
      <c r="N493" s="1"/>
    </row>
    <row r="494" spans="2:14" x14ac:dyDescent="0.5">
      <c r="M494" s="6"/>
      <c r="N494" s="1"/>
    </row>
    <row r="495" spans="2:14" x14ac:dyDescent="0.5">
      <c r="M495" s="6"/>
      <c r="N495" s="1"/>
    </row>
    <row r="496" spans="2:14" x14ac:dyDescent="0.5">
      <c r="M496" s="6"/>
      <c r="N496" s="1"/>
    </row>
    <row r="497" spans="13:14" x14ac:dyDescent="0.5">
      <c r="M497" s="6"/>
      <c r="N497" s="1"/>
    </row>
    <row r="498" spans="13:14" x14ac:dyDescent="0.5">
      <c r="M498" s="6"/>
      <c r="N498" s="1"/>
    </row>
    <row r="499" spans="13:14" x14ac:dyDescent="0.5">
      <c r="M499" s="6"/>
      <c r="N499" s="1"/>
    </row>
    <row r="500" spans="13:14" x14ac:dyDescent="0.5">
      <c r="M500" s="6"/>
      <c r="N500" s="1"/>
    </row>
    <row r="501" spans="13:14" x14ac:dyDescent="0.5">
      <c r="M501" s="6"/>
      <c r="N501" s="1"/>
    </row>
    <row r="502" spans="13:14" x14ac:dyDescent="0.5">
      <c r="M502" s="6"/>
      <c r="N502" s="1"/>
    </row>
    <row r="503" spans="13:14" x14ac:dyDescent="0.5">
      <c r="M503" s="6"/>
      <c r="N503" s="1"/>
    </row>
    <row r="504" spans="13:14" x14ac:dyDescent="0.5">
      <c r="M504" s="6"/>
      <c r="N504" s="1"/>
    </row>
    <row r="505" spans="13:14" x14ac:dyDescent="0.5">
      <c r="M505" s="6"/>
      <c r="N505" s="1"/>
    </row>
    <row r="506" spans="13:14" x14ac:dyDescent="0.5">
      <c r="M506" s="6"/>
      <c r="N506" s="1"/>
    </row>
    <row r="507" spans="13:14" x14ac:dyDescent="0.5">
      <c r="M507" s="6"/>
      <c r="N507" s="1"/>
    </row>
    <row r="508" spans="13:14" x14ac:dyDescent="0.5">
      <c r="M508" s="6"/>
      <c r="N508" s="1"/>
    </row>
  </sheetData>
  <sheetProtection algorithmName="SHA-512" hashValue="yk6z3TaITrn/X9kHocQdmMSoX3FkfrVBEUuBO698dQePzhCyfJfmNLXDmR35DzFpcZTqHdtjTFkpLtauBTSXnw==" saltValue="d8Hef+EIxWaiGF26Rv+OwQ==" spinCount="100000" sheet="1" objects="1" scenarios="1" selectLockedCells="1"/>
  <mergeCells count="4">
    <mergeCell ref="C12:F12"/>
    <mergeCell ref="G12:K12"/>
    <mergeCell ref="N12:Q12"/>
    <mergeCell ref="R12:V12"/>
  </mergeCells>
  <conditionalFormatting sqref="R15:V29">
    <cfRule type="cellIs" dxfId="210" priority="13" operator="equal">
      <formula>$W15</formula>
    </cfRule>
  </conditionalFormatting>
  <conditionalFormatting sqref="G13:K13 R13:V13">
    <cfRule type="cellIs" dxfId="209" priority="11" operator="equal">
      <formula>$B$2</formula>
    </cfRule>
  </conditionalFormatting>
  <conditionalFormatting sqref="R14:V14">
    <cfRule type="expression" dxfId="208" priority="10">
      <formula>$B$2=R13</formula>
    </cfRule>
  </conditionalFormatting>
  <conditionalFormatting sqref="C14:F29">
    <cfRule type="expression" dxfId="207" priority="9">
      <formula>AND($B$11&lt;&gt;$B14,$B$10&gt;0)</formula>
    </cfRule>
  </conditionalFormatting>
  <conditionalFormatting sqref="B14:B29">
    <cfRule type="cellIs" dxfId="206" priority="8" operator="equal">
      <formula>$B$11</formula>
    </cfRule>
  </conditionalFormatting>
  <conditionalFormatting sqref="M14:M29">
    <cfRule type="cellIs" dxfId="205" priority="6" operator="equal">
      <formula>$M$11</formula>
    </cfRule>
  </conditionalFormatting>
  <conditionalFormatting sqref="N14:Q29">
    <cfRule type="expression" dxfId="204" priority="3">
      <formula>AND($M14&lt;&gt;$M$11,$M$10&gt;0)</formula>
    </cfRule>
  </conditionalFormatting>
  <conditionalFormatting sqref="G14:K29">
    <cfRule type="expression" dxfId="203" priority="28">
      <formula>AND($B$11=$B14,$B$2=G$13)</formula>
    </cfRule>
    <cfRule type="cellIs" dxfId="202" priority="29" operator="equal">
      <formula>$L14</formula>
    </cfRule>
  </conditionalFormatting>
  <conditionalFormatting sqref="R14:V29">
    <cfRule type="expression" dxfId="201" priority="31">
      <formula>AND($M$11=$M14,R$13=$B$2)</formula>
    </cfRule>
  </conditionalFormatting>
  <dataValidations count="4">
    <dataValidation allowBlank="1" showInputMessage="1" showErrorMessage="1" errorTitle="Select the amp rating" error="Possible values are:_x000a_10_x000a_25_x000a_60_x000a_100_x000a_125" sqref="B11 M11" xr:uid="{08C7BFC4-04E8-412F-993B-7AEE3221D89D}"/>
    <dataValidation type="list" allowBlank="1" showInputMessage="1" showErrorMessage="1" sqref="B2" xr:uid="{58797128-6F84-4505-9475-6A394E7058B9}">
      <formula1>$G$13:$K$13</formula1>
    </dataValidation>
    <dataValidation type="list" allowBlank="1" showInputMessage="1" showErrorMessage="1" sqref="M10" xr:uid="{50453D3D-C217-4E03-83E1-FC535B5437F6}">
      <formula1>$W$14:$W$29</formula1>
    </dataValidation>
    <dataValidation type="list" allowBlank="1" showInputMessage="1" showErrorMessage="1" sqref="B10" xr:uid="{83C083B2-0BB7-4B95-A7DF-DF034DEBED2F}">
      <formula1>$L$14:$L$29</formula1>
    </dataValidation>
  </dataValidations>
  <pageMargins left="0.7" right="0.7" top="0.75" bottom="0.75" header="0.3" footer="0.3"/>
  <pageSetup scale="59" orientation="landscape" r:id="rId1"/>
  <headerFooter>
    <oddHeader>&amp;L&amp;"ABB Logo,Plain"&amp;40&amp;KFF0000ABB&amp;24&amp;KFF0000
&amp;"-,Regular"&amp;18&amp;KFF0000___</oddHeader>
    <oddFooter>&amp;F</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DD462-CBE1-446F-98B0-BC2487E71647}">
  <sheetPr>
    <pageSetUpPr fitToPage="1"/>
  </sheetPr>
  <dimension ref="B1:AI508"/>
  <sheetViews>
    <sheetView showGridLines="0" zoomScale="70" zoomScaleNormal="70" workbookViewId="0">
      <pane ySplit="13" topLeftCell="A14" activePane="bottomLeft" state="frozen"/>
      <selection activeCell="B1" sqref="B1"/>
      <selection pane="bottomLeft" activeCell="B2" sqref="B2"/>
    </sheetView>
  </sheetViews>
  <sheetFormatPr defaultColWidth="9.1796875" defaultRowHeight="21" x14ac:dyDescent="0.5"/>
  <cols>
    <col min="1" max="1" width="1.81640625" style="3" customWidth="1"/>
    <col min="2" max="2" width="12.1796875" style="7" customWidth="1"/>
    <col min="3" max="7" width="3" style="2" customWidth="1"/>
    <col min="8" max="10" width="6.81640625" style="8" bestFit="1" customWidth="1"/>
    <col min="11" max="11" width="6" style="8" bestFit="1" customWidth="1"/>
    <col min="12" max="12" width="8.453125" style="8" bestFit="1" customWidth="1"/>
    <col min="13" max="13" width="9.1796875" style="107"/>
    <col min="14" max="14" width="12.1796875" style="7" customWidth="1"/>
    <col min="15" max="18" width="3" style="3" customWidth="1"/>
    <col min="19" max="23" width="7.54296875" style="3" bestFit="1" customWidth="1"/>
    <col min="24" max="24" width="9.1796875" style="112"/>
    <col min="25" max="25" width="12.1796875" style="7" customWidth="1"/>
    <col min="26" max="29" width="3" style="3" customWidth="1"/>
    <col min="30" max="34" width="7.54296875" style="3" bestFit="1" customWidth="1"/>
    <col min="35" max="35" width="9.1796875" style="112"/>
    <col min="36" max="16384" width="9.1796875" style="3"/>
  </cols>
  <sheetData>
    <row r="1" spans="2:35" ht="21.5" thickBot="1" x14ac:dyDescent="0.55000000000000004"/>
    <row r="2" spans="2:35" s="165" customFormat="1" ht="21.5" thickBot="1" x14ac:dyDescent="0.55000000000000004">
      <c r="B2" s="146"/>
      <c r="C2" s="9" t="s">
        <v>142</v>
      </c>
      <c r="D2" s="166"/>
      <c r="E2" s="166"/>
      <c r="F2" s="166"/>
      <c r="G2" s="166"/>
      <c r="I2" s="8"/>
      <c r="J2" s="8"/>
      <c r="K2" s="8"/>
      <c r="L2" s="8"/>
      <c r="M2" s="167"/>
      <c r="X2" s="168"/>
      <c r="AH2" s="169"/>
      <c r="AI2" s="168"/>
    </row>
    <row r="3" spans="2:35" s="171" customFormat="1" ht="26" x14ac:dyDescent="0.6">
      <c r="C3" s="172"/>
      <c r="D3" s="172"/>
      <c r="E3" s="172"/>
      <c r="F3" s="172"/>
      <c r="G3" s="172"/>
      <c r="H3" s="172"/>
      <c r="I3" s="172"/>
      <c r="J3" s="172"/>
      <c r="K3" s="172"/>
      <c r="L3" s="172"/>
      <c r="M3" s="172"/>
      <c r="N3" s="172"/>
      <c r="O3" s="172"/>
      <c r="P3" s="172"/>
      <c r="Q3" s="172"/>
      <c r="R3" s="172"/>
      <c r="S3" s="172"/>
      <c r="T3" s="172"/>
      <c r="U3" s="172"/>
      <c r="V3" s="172"/>
      <c r="W3" s="172"/>
      <c r="X3" s="172"/>
      <c r="Y3" s="172"/>
      <c r="Z3" s="172"/>
    </row>
    <row r="4" spans="2:35" s="171" customFormat="1" ht="26" x14ac:dyDescent="0.6">
      <c r="C4" s="172"/>
      <c r="D4" s="172"/>
      <c r="E4" s="172"/>
      <c r="F4" s="172"/>
      <c r="G4" s="172"/>
      <c r="H4" s="172"/>
      <c r="I4" s="172"/>
      <c r="J4" s="172"/>
      <c r="K4" s="172"/>
      <c r="L4" s="172"/>
      <c r="M4" s="172"/>
      <c r="N4" s="172"/>
      <c r="O4" s="172"/>
      <c r="P4" s="172"/>
      <c r="Q4" s="172"/>
      <c r="R4" s="172"/>
      <c r="S4" s="172"/>
      <c r="T4" s="172"/>
      <c r="U4" s="172"/>
      <c r="V4" s="172"/>
      <c r="W4" s="172"/>
      <c r="X4" s="172"/>
      <c r="Z4" s="172"/>
    </row>
    <row r="5" spans="2:35" s="171" customFormat="1" ht="26" x14ac:dyDescent="0.6">
      <c r="C5" s="172"/>
      <c r="D5" s="172"/>
      <c r="E5" s="172"/>
      <c r="F5" s="172"/>
      <c r="G5" s="172"/>
      <c r="H5" s="172"/>
      <c r="I5" s="172"/>
      <c r="J5" s="172"/>
      <c r="K5" s="172"/>
      <c r="L5" s="172"/>
      <c r="M5" s="172"/>
      <c r="N5" s="172"/>
      <c r="O5" s="172"/>
      <c r="P5" s="172"/>
      <c r="Q5" s="172"/>
      <c r="R5" s="172"/>
      <c r="S5" s="172"/>
      <c r="T5" s="172"/>
      <c r="U5" s="172"/>
      <c r="V5" s="172"/>
      <c r="W5" s="172"/>
      <c r="X5" s="172"/>
      <c r="Y5" s="323" t="s">
        <v>169</v>
      </c>
      <c r="Z5" s="172"/>
    </row>
    <row r="6" spans="2:35" s="171" customFormat="1" ht="26" x14ac:dyDescent="0.6">
      <c r="C6" s="172"/>
      <c r="D6" s="172"/>
      <c r="E6" s="172"/>
      <c r="F6" s="172"/>
      <c r="G6" s="172"/>
      <c r="H6" s="172"/>
      <c r="I6" s="172"/>
      <c r="J6" s="172"/>
      <c r="K6" s="172"/>
      <c r="L6" s="172"/>
      <c r="M6" s="172"/>
      <c r="N6" s="172"/>
      <c r="O6" s="172"/>
      <c r="P6" s="172"/>
      <c r="Q6" s="172"/>
      <c r="R6" s="172"/>
      <c r="S6" s="172"/>
      <c r="T6" s="172"/>
      <c r="U6" s="172"/>
      <c r="V6" s="172"/>
      <c r="W6" s="172"/>
      <c r="X6" s="172"/>
      <c r="Y6" s="323" t="s">
        <v>168</v>
      </c>
      <c r="Z6" s="172"/>
    </row>
    <row r="7" spans="2:35" s="171" customFormat="1" ht="26" x14ac:dyDescent="0.6">
      <c r="C7" s="172"/>
      <c r="D7" s="172"/>
      <c r="E7" s="172"/>
      <c r="F7" s="172"/>
      <c r="G7" s="172"/>
      <c r="H7" s="172"/>
      <c r="I7" s="172"/>
      <c r="J7" s="172"/>
      <c r="K7" s="172"/>
      <c r="L7" s="172"/>
      <c r="M7" s="172"/>
      <c r="N7" s="172"/>
      <c r="O7" s="172"/>
      <c r="P7" s="172"/>
      <c r="Q7" s="172"/>
      <c r="R7" s="172"/>
      <c r="S7" s="172"/>
      <c r="T7" s="172"/>
      <c r="U7" s="172"/>
      <c r="V7" s="172"/>
      <c r="W7" s="172"/>
      <c r="X7" s="172"/>
      <c r="Y7" s="172"/>
      <c r="Z7" s="172"/>
    </row>
    <row r="8" spans="2:35" s="171" customFormat="1" ht="26" x14ac:dyDescent="0.6">
      <c r="C8" s="172"/>
      <c r="D8" s="172"/>
      <c r="E8" s="172"/>
      <c r="F8" s="172"/>
      <c r="G8" s="172"/>
      <c r="H8" s="172"/>
      <c r="I8" s="172"/>
      <c r="J8" s="172"/>
      <c r="K8" s="172"/>
      <c r="L8" s="172"/>
      <c r="M8" s="172"/>
      <c r="N8" s="172"/>
      <c r="O8" s="172"/>
      <c r="P8" s="172"/>
      <c r="Q8" s="172"/>
      <c r="R8" s="172"/>
      <c r="S8" s="172"/>
      <c r="T8" s="172"/>
      <c r="U8" s="172"/>
      <c r="V8" s="172"/>
      <c r="W8" s="172"/>
      <c r="X8" s="172"/>
      <c r="Y8" s="172"/>
      <c r="Z8" s="172"/>
    </row>
    <row r="9" spans="2:35" s="171" customFormat="1" ht="26.5" thickBot="1" x14ac:dyDescent="0.65">
      <c r="C9" s="172"/>
      <c r="D9" s="172"/>
      <c r="E9" s="172"/>
      <c r="F9" s="172"/>
      <c r="G9" s="172"/>
      <c r="H9" s="172"/>
      <c r="I9" s="172"/>
      <c r="J9" s="172"/>
      <c r="K9" s="172"/>
      <c r="L9" s="172"/>
      <c r="M9" s="172"/>
      <c r="N9" s="172"/>
      <c r="O9" s="172"/>
      <c r="P9" s="172"/>
      <c r="Q9" s="172"/>
      <c r="R9" s="172"/>
      <c r="S9" s="172"/>
      <c r="T9" s="172"/>
      <c r="U9" s="172"/>
      <c r="V9" s="172"/>
      <c r="W9" s="172"/>
      <c r="X9" s="172"/>
      <c r="Y9" s="172"/>
      <c r="Z9" s="172"/>
    </row>
    <row r="10" spans="2:35" s="165" customFormat="1" ht="21.5" thickBot="1" x14ac:dyDescent="0.55000000000000004">
      <c r="B10" s="146"/>
      <c r="C10" s="9" t="s">
        <v>18</v>
      </c>
      <c r="D10" s="166"/>
      <c r="E10" s="166"/>
      <c r="F10" s="166"/>
      <c r="G10" s="166"/>
      <c r="I10" s="8"/>
      <c r="J10" s="8"/>
      <c r="K10" s="8"/>
      <c r="L10" s="8"/>
      <c r="M10" s="167"/>
      <c r="N10" s="146"/>
      <c r="O10" s="9" t="s">
        <v>163</v>
      </c>
      <c r="X10" s="168"/>
      <c r="Y10" s="146"/>
      <c r="Z10" s="9" t="s">
        <v>164</v>
      </c>
      <c r="AH10" s="169"/>
      <c r="AI10" s="168"/>
    </row>
    <row r="11" spans="2:35" s="112" customFormat="1" ht="21.5" thickBot="1" x14ac:dyDescent="0.55000000000000004">
      <c r="B11" s="142">
        <f>IFERROR(B10/$B$2,0)</f>
        <v>0</v>
      </c>
      <c r="C11" s="143" t="s">
        <v>8</v>
      </c>
      <c r="D11" s="144"/>
      <c r="E11" s="144"/>
      <c r="F11" s="144"/>
      <c r="G11" s="144"/>
      <c r="I11" s="145"/>
      <c r="J11" s="145"/>
      <c r="K11" s="145"/>
      <c r="L11" s="145"/>
      <c r="M11" s="107"/>
      <c r="N11" s="142">
        <f>IFERROR(N10/$B$2,N10)</f>
        <v>0</v>
      </c>
      <c r="O11" s="143" t="s">
        <v>8</v>
      </c>
      <c r="Y11" s="142">
        <f>IFERROR(Y10/$B$2,Y10)</f>
        <v>0</v>
      </c>
      <c r="Z11" s="143" t="s">
        <v>8</v>
      </c>
    </row>
    <row r="12" spans="2:35" ht="21.75" customHeight="1" thickBot="1" x14ac:dyDescent="0.55000000000000004">
      <c r="B12" s="116" t="s">
        <v>0</v>
      </c>
      <c r="C12" s="368" t="s">
        <v>29</v>
      </c>
      <c r="D12" s="369"/>
      <c r="E12" s="369"/>
      <c r="F12" s="369"/>
      <c r="G12" s="370"/>
      <c r="H12" s="362" t="s">
        <v>141</v>
      </c>
      <c r="I12" s="363"/>
      <c r="J12" s="363"/>
      <c r="K12" s="363"/>
      <c r="L12" s="364"/>
      <c r="N12" s="116" t="str">
        <f>B12</f>
        <v>XT2</v>
      </c>
      <c r="O12" s="365" t="s">
        <v>15</v>
      </c>
      <c r="P12" s="366"/>
      <c r="Q12" s="366"/>
      <c r="R12" s="367"/>
      <c r="S12" s="362" t="s">
        <v>165</v>
      </c>
      <c r="T12" s="363"/>
      <c r="U12" s="363"/>
      <c r="V12" s="363"/>
      <c r="W12" s="364"/>
      <c r="Y12" s="116" t="str">
        <f>B12</f>
        <v>XT2</v>
      </c>
      <c r="Z12" s="365" t="s">
        <v>15</v>
      </c>
      <c r="AA12" s="366"/>
      <c r="AB12" s="366"/>
      <c r="AC12" s="367"/>
      <c r="AD12" s="362" t="s">
        <v>166</v>
      </c>
      <c r="AE12" s="363"/>
      <c r="AF12" s="363"/>
      <c r="AG12" s="363"/>
      <c r="AH12" s="364"/>
    </row>
    <row r="13" spans="2:35" s="134" customFormat="1" ht="39.75" customHeight="1" thickBot="1" x14ac:dyDescent="0.4">
      <c r="B13" s="135" t="s">
        <v>5</v>
      </c>
      <c r="C13" s="16">
        <v>0.02</v>
      </c>
      <c r="D13" s="17">
        <v>0.04</v>
      </c>
      <c r="E13" s="17">
        <v>0.08</v>
      </c>
      <c r="F13" s="17">
        <v>0.16</v>
      </c>
      <c r="G13" s="18">
        <v>0.32</v>
      </c>
      <c r="H13" s="28">
        <v>10</v>
      </c>
      <c r="I13" s="29">
        <v>25</v>
      </c>
      <c r="J13" s="29">
        <v>60</v>
      </c>
      <c r="K13" s="29">
        <v>100</v>
      </c>
      <c r="L13" s="30">
        <v>125</v>
      </c>
      <c r="M13" s="136">
        <f>IFERROR(MATCH($B$2,H13:L13,0),6)</f>
        <v>6</v>
      </c>
      <c r="N13" s="93" t="s">
        <v>5</v>
      </c>
      <c r="O13" s="35">
        <v>1</v>
      </c>
      <c r="P13" s="26">
        <v>1.5</v>
      </c>
      <c r="Q13" s="26">
        <v>2</v>
      </c>
      <c r="R13" s="36">
        <v>5.5</v>
      </c>
      <c r="S13" s="34">
        <f>H13</f>
        <v>10</v>
      </c>
      <c r="T13" s="31">
        <f t="shared" ref="T13:W13" si="0">I13</f>
        <v>25</v>
      </c>
      <c r="U13" s="31">
        <f t="shared" si="0"/>
        <v>60</v>
      </c>
      <c r="V13" s="31">
        <f t="shared" si="0"/>
        <v>100</v>
      </c>
      <c r="W13" s="32">
        <f t="shared" si="0"/>
        <v>125</v>
      </c>
      <c r="X13" s="136">
        <f>IFERROR(MATCH($B$2,S13:W13,0),6)</f>
        <v>6</v>
      </c>
      <c r="Y13" s="93" t="s">
        <v>5</v>
      </c>
      <c r="Z13" s="35">
        <v>1</v>
      </c>
      <c r="AA13" s="26">
        <v>1.5</v>
      </c>
      <c r="AB13" s="26">
        <v>2</v>
      </c>
      <c r="AC13" s="36">
        <v>5.5</v>
      </c>
      <c r="AD13" s="34">
        <f>H13</f>
        <v>10</v>
      </c>
      <c r="AE13" s="31">
        <f t="shared" ref="AE13:AH13" si="1">I13</f>
        <v>25</v>
      </c>
      <c r="AF13" s="31">
        <f t="shared" si="1"/>
        <v>60</v>
      </c>
      <c r="AG13" s="31">
        <f t="shared" si="1"/>
        <v>100</v>
      </c>
      <c r="AH13" s="32">
        <f t="shared" si="1"/>
        <v>125</v>
      </c>
      <c r="AI13" s="136">
        <f>IFERROR(MATCH($B$2,AD13:AH13,0),6)</f>
        <v>6</v>
      </c>
    </row>
    <row r="14" spans="2:35" ht="30" customHeight="1" x14ac:dyDescent="0.35">
      <c r="B14" s="123">
        <v>0.4</v>
      </c>
      <c r="C14" s="10" t="s">
        <v>6</v>
      </c>
      <c r="D14" s="4" t="s">
        <v>6</v>
      </c>
      <c r="E14" s="4" t="s">
        <v>6</v>
      </c>
      <c r="F14" s="4" t="s">
        <v>6</v>
      </c>
      <c r="G14" s="11" t="s">
        <v>6</v>
      </c>
      <c r="H14" s="40">
        <f>$B14*H$13</f>
        <v>4</v>
      </c>
      <c r="I14" s="41">
        <f t="shared" ref="I14:L44" si="2">$B14*I$13</f>
        <v>10</v>
      </c>
      <c r="J14" s="41">
        <f t="shared" si="2"/>
        <v>24</v>
      </c>
      <c r="K14" s="42">
        <f t="shared" si="2"/>
        <v>40</v>
      </c>
      <c r="L14" s="43">
        <f t="shared" si="2"/>
        <v>50</v>
      </c>
      <c r="M14" s="109" cm="1">
        <f t="array" ref="M14">IFERROR(INDEX(H14:L14,1,M$13),0)</f>
        <v>0</v>
      </c>
      <c r="N14" s="66" t="s">
        <v>9</v>
      </c>
      <c r="O14" s="118" t="s">
        <v>6</v>
      </c>
      <c r="P14" s="23" t="s">
        <v>6</v>
      </c>
      <c r="Q14" s="23" t="s">
        <v>6</v>
      </c>
      <c r="R14" s="119" t="s">
        <v>6</v>
      </c>
      <c r="S14" s="24" t="s">
        <v>9</v>
      </c>
      <c r="T14" s="22" t="s">
        <v>9</v>
      </c>
      <c r="U14" s="22" t="s">
        <v>9</v>
      </c>
      <c r="V14" s="22" t="s">
        <v>9</v>
      </c>
      <c r="W14" s="25" t="s">
        <v>9</v>
      </c>
      <c r="X14" s="109" cm="1">
        <f t="array" ref="X14">IFERROR(INDEX(S14:W14,1,X$13),0)</f>
        <v>0</v>
      </c>
      <c r="Y14" s="66" t="s">
        <v>9</v>
      </c>
      <c r="Z14" s="118" t="s">
        <v>6</v>
      </c>
      <c r="AA14" s="23" t="s">
        <v>6</v>
      </c>
      <c r="AB14" s="23" t="s">
        <v>6</v>
      </c>
      <c r="AC14" s="119" t="s">
        <v>6</v>
      </c>
      <c r="AD14" s="24" t="s">
        <v>9</v>
      </c>
      <c r="AE14" s="22" t="s">
        <v>9</v>
      </c>
      <c r="AF14" s="22" t="s">
        <v>9</v>
      </c>
      <c r="AG14" s="22" t="s">
        <v>9</v>
      </c>
      <c r="AH14" s="25" t="s">
        <v>9</v>
      </c>
      <c r="AI14" s="107" cm="1">
        <f t="array" ref="AI14">IFERROR(INDEX(AD14:AH14,1,AI$13),0)</f>
        <v>0</v>
      </c>
    </row>
    <row r="15" spans="2:35" ht="30" customHeight="1" x14ac:dyDescent="0.35">
      <c r="B15" s="124">
        <v>0.42000000000000004</v>
      </c>
      <c r="C15" s="12" t="s">
        <v>7</v>
      </c>
      <c r="D15" s="5" t="s">
        <v>6</v>
      </c>
      <c r="E15" s="5" t="s">
        <v>6</v>
      </c>
      <c r="F15" s="5" t="s">
        <v>6</v>
      </c>
      <c r="G15" s="13" t="s">
        <v>6</v>
      </c>
      <c r="H15" s="44">
        <f t="shared" ref="H15:H44" si="3">$B15*H$13</f>
        <v>4.2</v>
      </c>
      <c r="I15" s="45">
        <f t="shared" si="2"/>
        <v>10.500000000000002</v>
      </c>
      <c r="J15" s="45">
        <f t="shared" si="2"/>
        <v>25.200000000000003</v>
      </c>
      <c r="K15" s="46">
        <f t="shared" si="2"/>
        <v>42.000000000000007</v>
      </c>
      <c r="L15" s="47">
        <f t="shared" si="2"/>
        <v>52.500000000000007</v>
      </c>
      <c r="M15" s="109" cm="1">
        <f t="array" ref="M15">IFERROR(INDEX(H15:L15,1,M$13),0)</f>
        <v>0</v>
      </c>
      <c r="N15" s="67">
        <v>1</v>
      </c>
      <c r="O15" s="12" t="s">
        <v>7</v>
      </c>
      <c r="P15" s="5" t="s">
        <v>6</v>
      </c>
      <c r="Q15" s="5" t="s">
        <v>6</v>
      </c>
      <c r="R15" s="13" t="s">
        <v>6</v>
      </c>
      <c r="S15" s="52">
        <f>$N15*S$13</f>
        <v>10</v>
      </c>
      <c r="T15" s="53">
        <f t="shared" ref="T15:W29" si="4">$N15*T$13</f>
        <v>25</v>
      </c>
      <c r="U15" s="53">
        <f t="shared" si="4"/>
        <v>60</v>
      </c>
      <c r="V15" s="53">
        <f t="shared" si="4"/>
        <v>100</v>
      </c>
      <c r="W15" s="54">
        <f t="shared" si="4"/>
        <v>125</v>
      </c>
      <c r="X15" s="107" cm="1">
        <f t="array" ref="X15">IFERROR(INDEX(S15:W15,1,X$13),0)</f>
        <v>0</v>
      </c>
      <c r="Y15" s="67">
        <v>1</v>
      </c>
      <c r="Z15" s="12" t="s">
        <v>7</v>
      </c>
      <c r="AA15" s="5" t="s">
        <v>6</v>
      </c>
      <c r="AB15" s="5" t="s">
        <v>6</v>
      </c>
      <c r="AC15" s="13" t="s">
        <v>6</v>
      </c>
      <c r="AD15" s="52">
        <f>$Y15*AD$13</f>
        <v>10</v>
      </c>
      <c r="AE15" s="53">
        <f t="shared" ref="AE15:AH29" si="5">$Y15*AE$13</f>
        <v>25</v>
      </c>
      <c r="AF15" s="53">
        <f t="shared" si="5"/>
        <v>60</v>
      </c>
      <c r="AG15" s="53">
        <f t="shared" si="5"/>
        <v>100</v>
      </c>
      <c r="AH15" s="54">
        <f t="shared" si="5"/>
        <v>125</v>
      </c>
      <c r="AI15" s="107" cm="1">
        <f t="array" ref="AI15">IFERROR(INDEX(AD15:AH15,1,AI$13),0)</f>
        <v>0</v>
      </c>
    </row>
    <row r="16" spans="2:35" ht="30" customHeight="1" x14ac:dyDescent="0.35">
      <c r="B16" s="124">
        <v>0.44</v>
      </c>
      <c r="C16" s="12" t="s">
        <v>6</v>
      </c>
      <c r="D16" s="5" t="s">
        <v>7</v>
      </c>
      <c r="E16" s="5" t="s">
        <v>6</v>
      </c>
      <c r="F16" s="5" t="s">
        <v>6</v>
      </c>
      <c r="G16" s="13" t="s">
        <v>6</v>
      </c>
      <c r="H16" s="44">
        <f t="shared" si="3"/>
        <v>4.4000000000000004</v>
      </c>
      <c r="I16" s="45">
        <f t="shared" si="2"/>
        <v>11</v>
      </c>
      <c r="J16" s="45">
        <f t="shared" si="2"/>
        <v>26.4</v>
      </c>
      <c r="K16" s="46">
        <f t="shared" si="2"/>
        <v>44</v>
      </c>
      <c r="L16" s="47">
        <f t="shared" si="2"/>
        <v>55</v>
      </c>
      <c r="M16" s="109" cm="1">
        <f t="array" ref="M16">IFERROR(INDEX(H16:L16,1,M$13),0)</f>
        <v>0</v>
      </c>
      <c r="N16" s="67">
        <v>1.5</v>
      </c>
      <c r="O16" s="12" t="s">
        <v>6</v>
      </c>
      <c r="P16" s="5" t="s">
        <v>7</v>
      </c>
      <c r="Q16" s="5" t="s">
        <v>6</v>
      </c>
      <c r="R16" s="13" t="s">
        <v>6</v>
      </c>
      <c r="S16" s="52">
        <f t="shared" ref="S16:S29" si="6">$N16*S$13</f>
        <v>15</v>
      </c>
      <c r="T16" s="53">
        <f t="shared" si="4"/>
        <v>37.5</v>
      </c>
      <c r="U16" s="53">
        <f t="shared" si="4"/>
        <v>90</v>
      </c>
      <c r="V16" s="53">
        <f t="shared" si="4"/>
        <v>150</v>
      </c>
      <c r="W16" s="54">
        <f t="shared" si="4"/>
        <v>187.5</v>
      </c>
      <c r="X16" s="107" cm="1">
        <f t="array" ref="X16">IFERROR(INDEX(S16:W16,1,X$13),0)</f>
        <v>0</v>
      </c>
      <c r="Y16" s="67">
        <v>1.5</v>
      </c>
      <c r="Z16" s="12" t="s">
        <v>6</v>
      </c>
      <c r="AA16" s="5" t="s">
        <v>7</v>
      </c>
      <c r="AB16" s="5" t="s">
        <v>6</v>
      </c>
      <c r="AC16" s="13" t="s">
        <v>6</v>
      </c>
      <c r="AD16" s="52">
        <f t="shared" ref="AD16:AD29" si="7">$Y16*AD$13</f>
        <v>15</v>
      </c>
      <c r="AE16" s="53">
        <f t="shared" si="5"/>
        <v>37.5</v>
      </c>
      <c r="AF16" s="53">
        <f t="shared" si="5"/>
        <v>90</v>
      </c>
      <c r="AG16" s="53">
        <f t="shared" si="5"/>
        <v>150</v>
      </c>
      <c r="AH16" s="54">
        <f t="shared" si="5"/>
        <v>187.5</v>
      </c>
      <c r="AI16" s="107" cm="1">
        <f t="array" ref="AI16">IFERROR(INDEX(AD16:AH16,1,AI$13),0)</f>
        <v>0</v>
      </c>
    </row>
    <row r="17" spans="2:35" ht="30" customHeight="1" x14ac:dyDescent="0.35">
      <c r="B17" s="124">
        <v>0.46</v>
      </c>
      <c r="C17" s="12" t="s">
        <v>7</v>
      </c>
      <c r="D17" s="5" t="s">
        <v>7</v>
      </c>
      <c r="E17" s="5" t="s">
        <v>6</v>
      </c>
      <c r="F17" s="5" t="s">
        <v>6</v>
      </c>
      <c r="G17" s="13" t="s">
        <v>6</v>
      </c>
      <c r="H17" s="44">
        <f t="shared" si="3"/>
        <v>4.6000000000000005</v>
      </c>
      <c r="I17" s="45">
        <f t="shared" si="2"/>
        <v>11.5</v>
      </c>
      <c r="J17" s="45">
        <f t="shared" si="2"/>
        <v>27.6</v>
      </c>
      <c r="K17" s="46">
        <f t="shared" si="2"/>
        <v>46</v>
      </c>
      <c r="L17" s="47">
        <f t="shared" si="2"/>
        <v>57.5</v>
      </c>
      <c r="M17" s="109" cm="1">
        <f t="array" ref="M17">IFERROR(INDEX(H17:L17,1,M$13),0)</f>
        <v>0</v>
      </c>
      <c r="N17" s="67">
        <v>2</v>
      </c>
      <c r="O17" s="12" t="s">
        <v>6</v>
      </c>
      <c r="P17" s="5" t="s">
        <v>6</v>
      </c>
      <c r="Q17" s="5" t="s">
        <v>7</v>
      </c>
      <c r="R17" s="13" t="s">
        <v>6</v>
      </c>
      <c r="S17" s="52">
        <f t="shared" si="6"/>
        <v>20</v>
      </c>
      <c r="T17" s="53">
        <f t="shared" si="4"/>
        <v>50</v>
      </c>
      <c r="U17" s="53">
        <f t="shared" si="4"/>
        <v>120</v>
      </c>
      <c r="V17" s="53">
        <f t="shared" si="4"/>
        <v>200</v>
      </c>
      <c r="W17" s="54">
        <f t="shared" si="4"/>
        <v>250</v>
      </c>
      <c r="X17" s="107" cm="1">
        <f t="array" ref="X17">IFERROR(INDEX(S17:W17,1,X$13),0)</f>
        <v>0</v>
      </c>
      <c r="Y17" s="67">
        <v>2</v>
      </c>
      <c r="Z17" s="120" t="s">
        <v>6</v>
      </c>
      <c r="AA17" s="64" t="s">
        <v>6</v>
      </c>
      <c r="AB17" s="64" t="s">
        <v>13</v>
      </c>
      <c r="AC17" s="126" t="s">
        <v>6</v>
      </c>
      <c r="AD17" s="52">
        <f t="shared" si="7"/>
        <v>20</v>
      </c>
      <c r="AE17" s="53">
        <f t="shared" si="5"/>
        <v>50</v>
      </c>
      <c r="AF17" s="53">
        <f t="shared" si="5"/>
        <v>120</v>
      </c>
      <c r="AG17" s="53">
        <f t="shared" si="5"/>
        <v>200</v>
      </c>
      <c r="AH17" s="54">
        <f t="shared" si="5"/>
        <v>250</v>
      </c>
      <c r="AI17" s="107" cm="1">
        <f t="array" ref="AI17">IFERROR(INDEX(AD17:AH17,1,AI$13),0)</f>
        <v>0</v>
      </c>
    </row>
    <row r="18" spans="2:35" ht="30" customHeight="1" x14ac:dyDescent="0.35">
      <c r="B18" s="124">
        <v>0.48000000000000004</v>
      </c>
      <c r="C18" s="12" t="s">
        <v>6</v>
      </c>
      <c r="D18" s="5" t="s">
        <v>6</v>
      </c>
      <c r="E18" s="5" t="s">
        <v>7</v>
      </c>
      <c r="F18" s="5" t="s">
        <v>6</v>
      </c>
      <c r="G18" s="13" t="s">
        <v>6</v>
      </c>
      <c r="H18" s="44">
        <f t="shared" si="3"/>
        <v>4.8000000000000007</v>
      </c>
      <c r="I18" s="45">
        <f t="shared" si="2"/>
        <v>12.000000000000002</v>
      </c>
      <c r="J18" s="45">
        <f t="shared" si="2"/>
        <v>28.8</v>
      </c>
      <c r="K18" s="46">
        <f t="shared" si="2"/>
        <v>48.000000000000007</v>
      </c>
      <c r="L18" s="47">
        <f t="shared" si="2"/>
        <v>60.000000000000007</v>
      </c>
      <c r="M18" s="109" cm="1">
        <f t="array" ref="M18">IFERROR(INDEX(H18:L18,1,M$13),0)</f>
        <v>0</v>
      </c>
      <c r="N18" s="67">
        <v>2.5</v>
      </c>
      <c r="O18" s="120" t="s">
        <v>13</v>
      </c>
      <c r="P18" s="64" t="s">
        <v>13</v>
      </c>
      <c r="Q18" s="64" t="s">
        <v>6</v>
      </c>
      <c r="R18" s="13" t="s">
        <v>6</v>
      </c>
      <c r="S18" s="52">
        <f t="shared" si="6"/>
        <v>25</v>
      </c>
      <c r="T18" s="53">
        <f t="shared" si="4"/>
        <v>62.5</v>
      </c>
      <c r="U18" s="53">
        <f t="shared" si="4"/>
        <v>150</v>
      </c>
      <c r="V18" s="53">
        <f t="shared" si="4"/>
        <v>250</v>
      </c>
      <c r="W18" s="54">
        <f t="shared" si="4"/>
        <v>312.5</v>
      </c>
      <c r="X18" s="107" cm="1">
        <f t="array" ref="X18">IFERROR(INDEX(S18:W18,1,X$13),0)</f>
        <v>0</v>
      </c>
      <c r="Y18" s="67">
        <v>2.5</v>
      </c>
      <c r="Z18" s="120" t="s">
        <v>13</v>
      </c>
      <c r="AA18" s="64" t="s">
        <v>13</v>
      </c>
      <c r="AB18" s="64" t="s">
        <v>6</v>
      </c>
      <c r="AC18" s="126" t="s">
        <v>6</v>
      </c>
      <c r="AD18" s="52">
        <f t="shared" si="7"/>
        <v>25</v>
      </c>
      <c r="AE18" s="53">
        <f t="shared" si="5"/>
        <v>62.5</v>
      </c>
      <c r="AF18" s="53">
        <f t="shared" si="5"/>
        <v>150</v>
      </c>
      <c r="AG18" s="53">
        <f t="shared" si="5"/>
        <v>250</v>
      </c>
      <c r="AH18" s="54">
        <f t="shared" si="5"/>
        <v>312.5</v>
      </c>
      <c r="AI18" s="107" cm="1">
        <f t="array" ref="AI18">IFERROR(INDEX(AD18:AH18,1,AI$13),0)</f>
        <v>0</v>
      </c>
    </row>
    <row r="19" spans="2:35" ht="30" customHeight="1" x14ac:dyDescent="0.35">
      <c r="B19" s="124">
        <v>0.5</v>
      </c>
      <c r="C19" s="12" t="s">
        <v>7</v>
      </c>
      <c r="D19" s="5" t="s">
        <v>6</v>
      </c>
      <c r="E19" s="5" t="s">
        <v>7</v>
      </c>
      <c r="F19" s="5" t="s">
        <v>6</v>
      </c>
      <c r="G19" s="13" t="s">
        <v>6</v>
      </c>
      <c r="H19" s="44">
        <f t="shared" si="3"/>
        <v>5</v>
      </c>
      <c r="I19" s="45">
        <f t="shared" si="2"/>
        <v>12.5</v>
      </c>
      <c r="J19" s="45">
        <f t="shared" si="2"/>
        <v>30</v>
      </c>
      <c r="K19" s="46">
        <f t="shared" si="2"/>
        <v>50</v>
      </c>
      <c r="L19" s="47">
        <f t="shared" si="2"/>
        <v>62.5</v>
      </c>
      <c r="M19" s="109" cm="1">
        <f t="array" ref="M19">IFERROR(INDEX(H19:L19,1,M$13),0)</f>
        <v>0</v>
      </c>
      <c r="N19" s="67">
        <v>3</v>
      </c>
      <c r="O19" s="12" t="s">
        <v>7</v>
      </c>
      <c r="P19" s="5" t="s">
        <v>6</v>
      </c>
      <c r="Q19" s="5" t="s">
        <v>7</v>
      </c>
      <c r="R19" s="13" t="s">
        <v>6</v>
      </c>
      <c r="S19" s="52">
        <f t="shared" si="6"/>
        <v>30</v>
      </c>
      <c r="T19" s="53">
        <f t="shared" si="4"/>
        <v>75</v>
      </c>
      <c r="U19" s="53">
        <f t="shared" si="4"/>
        <v>180</v>
      </c>
      <c r="V19" s="53">
        <f t="shared" si="4"/>
        <v>300</v>
      </c>
      <c r="W19" s="54">
        <f t="shared" si="4"/>
        <v>375</v>
      </c>
      <c r="X19" s="107" cm="1">
        <f t="array" ref="X19">IFERROR(INDEX(S19:W19,1,X$13),0)</f>
        <v>0</v>
      </c>
      <c r="Y19" s="67">
        <v>3</v>
      </c>
      <c r="Z19" s="12" t="s">
        <v>7</v>
      </c>
      <c r="AA19" s="5" t="s">
        <v>6</v>
      </c>
      <c r="AB19" s="5" t="s">
        <v>7</v>
      </c>
      <c r="AC19" s="13" t="s">
        <v>6</v>
      </c>
      <c r="AD19" s="52">
        <f t="shared" si="7"/>
        <v>30</v>
      </c>
      <c r="AE19" s="53">
        <f t="shared" si="5"/>
        <v>75</v>
      </c>
      <c r="AF19" s="53">
        <f t="shared" si="5"/>
        <v>180</v>
      </c>
      <c r="AG19" s="53">
        <f t="shared" si="5"/>
        <v>300</v>
      </c>
      <c r="AH19" s="54">
        <f t="shared" si="5"/>
        <v>375</v>
      </c>
      <c r="AI19" s="107" cm="1">
        <f t="array" ref="AI19">IFERROR(INDEX(AD19:AH19,1,AI$13),0)</f>
        <v>0</v>
      </c>
    </row>
    <row r="20" spans="2:35" ht="30" customHeight="1" x14ac:dyDescent="0.35">
      <c r="B20" s="124">
        <v>0.52</v>
      </c>
      <c r="C20" s="12" t="s">
        <v>6</v>
      </c>
      <c r="D20" s="5" t="s">
        <v>7</v>
      </c>
      <c r="E20" s="5" t="s">
        <v>7</v>
      </c>
      <c r="F20" s="5" t="s">
        <v>6</v>
      </c>
      <c r="G20" s="13" t="s">
        <v>6</v>
      </c>
      <c r="H20" s="44">
        <f t="shared" si="3"/>
        <v>5.2</v>
      </c>
      <c r="I20" s="45">
        <f t="shared" si="2"/>
        <v>13</v>
      </c>
      <c r="J20" s="45">
        <f t="shared" si="2"/>
        <v>31.200000000000003</v>
      </c>
      <c r="K20" s="46">
        <f t="shared" si="2"/>
        <v>52</v>
      </c>
      <c r="L20" s="47">
        <f t="shared" si="2"/>
        <v>65</v>
      </c>
      <c r="M20" s="109" cm="1">
        <f t="array" ref="M20">IFERROR(INDEX(H20:L20,1,M$13),0)</f>
        <v>0</v>
      </c>
      <c r="N20" s="67">
        <v>3.5</v>
      </c>
      <c r="O20" s="12" t="s">
        <v>6</v>
      </c>
      <c r="P20" s="5" t="s">
        <v>7</v>
      </c>
      <c r="Q20" s="5" t="s">
        <v>7</v>
      </c>
      <c r="R20" s="13" t="s">
        <v>6</v>
      </c>
      <c r="S20" s="52">
        <f t="shared" si="6"/>
        <v>35</v>
      </c>
      <c r="T20" s="53">
        <f t="shared" si="4"/>
        <v>87.5</v>
      </c>
      <c r="U20" s="53">
        <f t="shared" si="4"/>
        <v>210</v>
      </c>
      <c r="V20" s="53">
        <f t="shared" si="4"/>
        <v>350</v>
      </c>
      <c r="W20" s="54">
        <f t="shared" si="4"/>
        <v>437.5</v>
      </c>
      <c r="X20" s="107" cm="1">
        <f t="array" ref="X20">IFERROR(INDEX(S20:W20,1,X$13),0)</f>
        <v>0</v>
      </c>
      <c r="Y20" s="67">
        <v>3.5</v>
      </c>
      <c r="Z20" s="12" t="s">
        <v>6</v>
      </c>
      <c r="AA20" s="5" t="s">
        <v>7</v>
      </c>
      <c r="AB20" s="5" t="s">
        <v>7</v>
      </c>
      <c r="AC20" s="13" t="s">
        <v>6</v>
      </c>
      <c r="AD20" s="52">
        <f t="shared" si="7"/>
        <v>35</v>
      </c>
      <c r="AE20" s="53">
        <f t="shared" si="5"/>
        <v>87.5</v>
      </c>
      <c r="AF20" s="53">
        <f t="shared" si="5"/>
        <v>210</v>
      </c>
      <c r="AG20" s="53">
        <f t="shared" si="5"/>
        <v>350</v>
      </c>
      <c r="AH20" s="54">
        <f t="shared" si="5"/>
        <v>437.5</v>
      </c>
      <c r="AI20" s="107" cm="1">
        <f t="array" ref="AI20">IFERROR(INDEX(AD20:AH20,1,AI$13),0)</f>
        <v>0</v>
      </c>
    </row>
    <row r="21" spans="2:35" ht="30" customHeight="1" x14ac:dyDescent="0.35">
      <c r="B21" s="124">
        <v>0.54</v>
      </c>
      <c r="C21" s="12" t="s">
        <v>7</v>
      </c>
      <c r="D21" s="5" t="s">
        <v>7</v>
      </c>
      <c r="E21" s="5" t="s">
        <v>7</v>
      </c>
      <c r="F21" s="5" t="s">
        <v>6</v>
      </c>
      <c r="G21" s="13" t="s">
        <v>6</v>
      </c>
      <c r="H21" s="44">
        <f t="shared" si="3"/>
        <v>5.4</v>
      </c>
      <c r="I21" s="45">
        <f t="shared" si="2"/>
        <v>13.5</v>
      </c>
      <c r="J21" s="45">
        <f t="shared" si="2"/>
        <v>32.400000000000006</v>
      </c>
      <c r="K21" s="46">
        <f t="shared" si="2"/>
        <v>54</v>
      </c>
      <c r="L21" s="47">
        <f t="shared" si="2"/>
        <v>67.5</v>
      </c>
      <c r="M21" s="109" cm="1">
        <f t="array" ref="M21">IFERROR(INDEX(H21:L21,1,M$13),0)</f>
        <v>0</v>
      </c>
      <c r="N21" s="67">
        <v>4.5</v>
      </c>
      <c r="O21" s="12" t="s">
        <v>7</v>
      </c>
      <c r="P21" s="5" t="s">
        <v>7</v>
      </c>
      <c r="Q21" s="5" t="s">
        <v>7</v>
      </c>
      <c r="R21" s="13" t="s">
        <v>6</v>
      </c>
      <c r="S21" s="52">
        <f t="shared" si="6"/>
        <v>45</v>
      </c>
      <c r="T21" s="53">
        <f t="shared" si="4"/>
        <v>112.5</v>
      </c>
      <c r="U21" s="53">
        <f t="shared" si="4"/>
        <v>270</v>
      </c>
      <c r="V21" s="53">
        <f t="shared" si="4"/>
        <v>450</v>
      </c>
      <c r="W21" s="54">
        <f t="shared" si="4"/>
        <v>562.5</v>
      </c>
      <c r="X21" s="107" cm="1">
        <f t="array" ref="X21">IFERROR(INDEX(S21:W21,1,X$13),0)</f>
        <v>0</v>
      </c>
      <c r="Y21" s="67">
        <v>4.5</v>
      </c>
      <c r="Z21" s="12" t="s">
        <v>7</v>
      </c>
      <c r="AA21" s="5" t="s">
        <v>7</v>
      </c>
      <c r="AB21" s="5" t="s">
        <v>7</v>
      </c>
      <c r="AC21" s="13" t="s">
        <v>6</v>
      </c>
      <c r="AD21" s="52">
        <f t="shared" si="7"/>
        <v>45</v>
      </c>
      <c r="AE21" s="53">
        <f t="shared" si="5"/>
        <v>112.5</v>
      </c>
      <c r="AF21" s="53">
        <f t="shared" si="5"/>
        <v>270</v>
      </c>
      <c r="AG21" s="53">
        <f t="shared" si="5"/>
        <v>450</v>
      </c>
      <c r="AH21" s="54">
        <f t="shared" si="5"/>
        <v>562.5</v>
      </c>
      <c r="AI21" s="107" cm="1">
        <f t="array" ref="AI21">IFERROR(INDEX(AD21:AH21,1,AI$13),0)</f>
        <v>0</v>
      </c>
    </row>
    <row r="22" spans="2:35" ht="30" customHeight="1" x14ac:dyDescent="0.35">
      <c r="B22" s="124">
        <v>0.56000000000000005</v>
      </c>
      <c r="C22" s="12" t="s">
        <v>6</v>
      </c>
      <c r="D22" s="5" t="s">
        <v>6</v>
      </c>
      <c r="E22" s="5" t="s">
        <v>6</v>
      </c>
      <c r="F22" s="5" t="s">
        <v>7</v>
      </c>
      <c r="G22" s="13" t="s">
        <v>6</v>
      </c>
      <c r="H22" s="44">
        <f t="shared" si="3"/>
        <v>5.6000000000000005</v>
      </c>
      <c r="I22" s="45">
        <f t="shared" si="2"/>
        <v>14.000000000000002</v>
      </c>
      <c r="J22" s="45">
        <f t="shared" si="2"/>
        <v>33.6</v>
      </c>
      <c r="K22" s="46">
        <f t="shared" si="2"/>
        <v>56.000000000000007</v>
      </c>
      <c r="L22" s="47">
        <f t="shared" si="2"/>
        <v>70</v>
      </c>
      <c r="M22" s="109" cm="1">
        <f t="array" ref="M22">IFERROR(INDEX(H22:L22,1,M$13),0)</f>
        <v>0</v>
      </c>
      <c r="N22" s="67">
        <v>5.5</v>
      </c>
      <c r="O22" s="12" t="s">
        <v>6</v>
      </c>
      <c r="P22" s="5" t="s">
        <v>6</v>
      </c>
      <c r="Q22" s="5" t="s">
        <v>6</v>
      </c>
      <c r="R22" s="13" t="s">
        <v>7</v>
      </c>
      <c r="S22" s="52">
        <f t="shared" si="6"/>
        <v>55</v>
      </c>
      <c r="T22" s="53">
        <f t="shared" si="4"/>
        <v>137.5</v>
      </c>
      <c r="U22" s="53">
        <f t="shared" si="4"/>
        <v>330</v>
      </c>
      <c r="V22" s="53">
        <f t="shared" si="4"/>
        <v>550</v>
      </c>
      <c r="W22" s="54">
        <f t="shared" si="4"/>
        <v>687.5</v>
      </c>
      <c r="X22" s="107" cm="1">
        <f t="array" ref="X22">IFERROR(INDEX(S22:W22,1,X$13),0)</f>
        <v>0</v>
      </c>
      <c r="Y22" s="67">
        <v>5.5</v>
      </c>
      <c r="Z22" s="12" t="s">
        <v>6</v>
      </c>
      <c r="AA22" s="5" t="s">
        <v>6</v>
      </c>
      <c r="AB22" s="5" t="s">
        <v>6</v>
      </c>
      <c r="AC22" s="13" t="s">
        <v>7</v>
      </c>
      <c r="AD22" s="52">
        <f t="shared" si="7"/>
        <v>55</v>
      </c>
      <c r="AE22" s="53">
        <f t="shared" si="5"/>
        <v>137.5</v>
      </c>
      <c r="AF22" s="53">
        <f t="shared" si="5"/>
        <v>330</v>
      </c>
      <c r="AG22" s="53">
        <f t="shared" si="5"/>
        <v>550</v>
      </c>
      <c r="AH22" s="54">
        <f t="shared" si="5"/>
        <v>687.5</v>
      </c>
      <c r="AI22" s="107" cm="1">
        <f t="array" ref="AI22">IFERROR(INDEX(AD22:AH22,1,AI$13),0)</f>
        <v>0</v>
      </c>
    </row>
    <row r="23" spans="2:35" ht="30" customHeight="1" x14ac:dyDescent="0.35">
      <c r="B23" s="124">
        <v>0.58000000000000007</v>
      </c>
      <c r="C23" s="12" t="s">
        <v>7</v>
      </c>
      <c r="D23" s="5" t="s">
        <v>6</v>
      </c>
      <c r="E23" s="5" t="s">
        <v>6</v>
      </c>
      <c r="F23" s="5" t="s">
        <v>7</v>
      </c>
      <c r="G23" s="13" t="s">
        <v>6</v>
      </c>
      <c r="H23" s="44">
        <f t="shared" si="3"/>
        <v>5.8000000000000007</v>
      </c>
      <c r="I23" s="45">
        <f t="shared" si="2"/>
        <v>14.500000000000002</v>
      </c>
      <c r="J23" s="45">
        <f t="shared" si="2"/>
        <v>34.800000000000004</v>
      </c>
      <c r="K23" s="46">
        <f t="shared" si="2"/>
        <v>58.000000000000007</v>
      </c>
      <c r="L23" s="47">
        <f t="shared" si="2"/>
        <v>72.500000000000014</v>
      </c>
      <c r="M23" s="109" cm="1">
        <f t="array" ref="M23">IFERROR(INDEX(H23:L23,1,M$13),0)</f>
        <v>0</v>
      </c>
      <c r="N23" s="67">
        <v>6.5</v>
      </c>
      <c r="O23" s="12" t="s">
        <v>7</v>
      </c>
      <c r="P23" s="5" t="s">
        <v>6</v>
      </c>
      <c r="Q23" s="5" t="s">
        <v>6</v>
      </c>
      <c r="R23" s="13" t="s">
        <v>7</v>
      </c>
      <c r="S23" s="52">
        <f t="shared" si="6"/>
        <v>65</v>
      </c>
      <c r="T23" s="53">
        <f t="shared" si="4"/>
        <v>162.5</v>
      </c>
      <c r="U23" s="53">
        <f t="shared" si="4"/>
        <v>390</v>
      </c>
      <c r="V23" s="53">
        <f t="shared" si="4"/>
        <v>650</v>
      </c>
      <c r="W23" s="54">
        <f t="shared" si="4"/>
        <v>812.5</v>
      </c>
      <c r="X23" s="107" cm="1">
        <f t="array" ref="X23">IFERROR(INDEX(S23:W23,1,X$13),0)</f>
        <v>0</v>
      </c>
      <c r="Y23" s="67">
        <v>6.5</v>
      </c>
      <c r="Z23" s="12" t="s">
        <v>7</v>
      </c>
      <c r="AA23" s="5" t="s">
        <v>6</v>
      </c>
      <c r="AB23" s="5" t="s">
        <v>6</v>
      </c>
      <c r="AC23" s="13" t="s">
        <v>7</v>
      </c>
      <c r="AD23" s="52">
        <f t="shared" si="7"/>
        <v>65</v>
      </c>
      <c r="AE23" s="53">
        <f t="shared" si="5"/>
        <v>162.5</v>
      </c>
      <c r="AF23" s="53">
        <f t="shared" si="5"/>
        <v>390</v>
      </c>
      <c r="AG23" s="53">
        <f t="shared" si="5"/>
        <v>650</v>
      </c>
      <c r="AH23" s="54">
        <f t="shared" si="5"/>
        <v>812.5</v>
      </c>
      <c r="AI23" s="107" cm="1">
        <f t="array" ref="AI23">IFERROR(INDEX(AD23:AH23,1,AI$13),0)</f>
        <v>0</v>
      </c>
    </row>
    <row r="24" spans="2:35" ht="30" customHeight="1" x14ac:dyDescent="0.35">
      <c r="B24" s="124">
        <v>0.6</v>
      </c>
      <c r="C24" s="12" t="s">
        <v>6</v>
      </c>
      <c r="D24" s="5" t="s">
        <v>7</v>
      </c>
      <c r="E24" s="5" t="s">
        <v>6</v>
      </c>
      <c r="F24" s="5" t="s">
        <v>7</v>
      </c>
      <c r="G24" s="13" t="s">
        <v>6</v>
      </c>
      <c r="H24" s="44">
        <f t="shared" si="3"/>
        <v>6</v>
      </c>
      <c r="I24" s="45">
        <f t="shared" si="2"/>
        <v>15</v>
      </c>
      <c r="J24" s="45">
        <f t="shared" si="2"/>
        <v>36</v>
      </c>
      <c r="K24" s="46">
        <f t="shared" si="2"/>
        <v>60</v>
      </c>
      <c r="L24" s="47">
        <f t="shared" si="2"/>
        <v>75</v>
      </c>
      <c r="M24" s="109" cm="1">
        <f t="array" ref="M24">IFERROR(INDEX(H24:L24,1,M$13),0)</f>
        <v>0</v>
      </c>
      <c r="N24" s="67">
        <v>7</v>
      </c>
      <c r="O24" s="12" t="s">
        <v>6</v>
      </c>
      <c r="P24" s="5" t="s">
        <v>7</v>
      </c>
      <c r="Q24" s="5" t="s">
        <v>6</v>
      </c>
      <c r="R24" s="13" t="s">
        <v>7</v>
      </c>
      <c r="S24" s="52">
        <f t="shared" si="6"/>
        <v>70</v>
      </c>
      <c r="T24" s="53">
        <f t="shared" si="4"/>
        <v>175</v>
      </c>
      <c r="U24" s="53">
        <f t="shared" si="4"/>
        <v>420</v>
      </c>
      <c r="V24" s="53">
        <f t="shared" si="4"/>
        <v>700</v>
      </c>
      <c r="W24" s="54">
        <f t="shared" si="4"/>
        <v>875</v>
      </c>
      <c r="X24" s="107" cm="1">
        <f t="array" ref="X24">IFERROR(INDEX(S24:W24,1,X$13),0)</f>
        <v>0</v>
      </c>
      <c r="Y24" s="67">
        <v>7</v>
      </c>
      <c r="Z24" s="12" t="s">
        <v>6</v>
      </c>
      <c r="AA24" s="5" t="s">
        <v>7</v>
      </c>
      <c r="AB24" s="5" t="s">
        <v>6</v>
      </c>
      <c r="AC24" s="13" t="s">
        <v>7</v>
      </c>
      <c r="AD24" s="52">
        <f t="shared" si="7"/>
        <v>70</v>
      </c>
      <c r="AE24" s="53">
        <f t="shared" si="5"/>
        <v>175</v>
      </c>
      <c r="AF24" s="53">
        <f t="shared" si="5"/>
        <v>420</v>
      </c>
      <c r="AG24" s="53">
        <f t="shared" si="5"/>
        <v>700</v>
      </c>
      <c r="AH24" s="54">
        <f t="shared" si="5"/>
        <v>875</v>
      </c>
      <c r="AI24" s="107" cm="1">
        <f t="array" ref="AI24">IFERROR(INDEX(AD24:AH24,1,AI$13),0)</f>
        <v>0</v>
      </c>
    </row>
    <row r="25" spans="2:35" ht="30" customHeight="1" x14ac:dyDescent="0.35">
      <c r="B25" s="124">
        <v>0.62</v>
      </c>
      <c r="C25" s="12" t="s">
        <v>7</v>
      </c>
      <c r="D25" s="5" t="s">
        <v>7</v>
      </c>
      <c r="E25" s="5" t="s">
        <v>6</v>
      </c>
      <c r="F25" s="5" t="s">
        <v>7</v>
      </c>
      <c r="G25" s="13" t="s">
        <v>6</v>
      </c>
      <c r="H25" s="44">
        <f t="shared" si="3"/>
        <v>6.2</v>
      </c>
      <c r="I25" s="45">
        <f t="shared" si="2"/>
        <v>15.5</v>
      </c>
      <c r="J25" s="45">
        <f t="shared" si="2"/>
        <v>37.200000000000003</v>
      </c>
      <c r="K25" s="46">
        <f t="shared" si="2"/>
        <v>62</v>
      </c>
      <c r="L25" s="47">
        <f t="shared" si="2"/>
        <v>77.5</v>
      </c>
      <c r="M25" s="109" cm="1">
        <f t="array" ref="M25">IFERROR(INDEX(H25:L25,1,M$13),0)</f>
        <v>0</v>
      </c>
      <c r="N25" s="67">
        <v>7.5</v>
      </c>
      <c r="O25" s="121" t="s">
        <v>14</v>
      </c>
      <c r="P25" s="65" t="s">
        <v>14</v>
      </c>
      <c r="Q25" s="65" t="s">
        <v>7</v>
      </c>
      <c r="R25" s="122" t="s">
        <v>7</v>
      </c>
      <c r="S25" s="52">
        <f t="shared" si="6"/>
        <v>75</v>
      </c>
      <c r="T25" s="53">
        <f t="shared" si="4"/>
        <v>187.5</v>
      </c>
      <c r="U25" s="53">
        <f t="shared" si="4"/>
        <v>450</v>
      </c>
      <c r="V25" s="53">
        <f t="shared" si="4"/>
        <v>750</v>
      </c>
      <c r="W25" s="54">
        <f t="shared" si="4"/>
        <v>937.5</v>
      </c>
      <c r="X25" s="107" cm="1">
        <f t="array" ref="X25">IFERROR(INDEX(S25:W25,1,X$13),0)</f>
        <v>0</v>
      </c>
      <c r="Y25" s="67">
        <v>7.5</v>
      </c>
      <c r="Z25" s="120" t="s">
        <v>6</v>
      </c>
      <c r="AA25" s="64" t="s">
        <v>6</v>
      </c>
      <c r="AB25" s="64" t="s">
        <v>13</v>
      </c>
      <c r="AC25" s="126" t="s">
        <v>13</v>
      </c>
      <c r="AD25" s="52">
        <f t="shared" si="7"/>
        <v>75</v>
      </c>
      <c r="AE25" s="53">
        <f t="shared" si="5"/>
        <v>187.5</v>
      </c>
      <c r="AF25" s="53">
        <f t="shared" si="5"/>
        <v>450</v>
      </c>
      <c r="AG25" s="53">
        <f t="shared" si="5"/>
        <v>750</v>
      </c>
      <c r="AH25" s="54">
        <f t="shared" si="5"/>
        <v>937.5</v>
      </c>
      <c r="AI25" s="107" cm="1">
        <f t="array" ref="AI25">IFERROR(INDEX(AD25:AH25,1,AI$13),0)</f>
        <v>0</v>
      </c>
    </row>
    <row r="26" spans="2:35" ht="30" customHeight="1" x14ac:dyDescent="0.35">
      <c r="B26" s="124">
        <v>0.64</v>
      </c>
      <c r="C26" s="12" t="s">
        <v>6</v>
      </c>
      <c r="D26" s="5" t="s">
        <v>6</v>
      </c>
      <c r="E26" s="5" t="s">
        <v>7</v>
      </c>
      <c r="F26" s="5" t="s">
        <v>7</v>
      </c>
      <c r="G26" s="13" t="s">
        <v>6</v>
      </c>
      <c r="H26" s="44">
        <f t="shared" si="3"/>
        <v>6.4</v>
      </c>
      <c r="I26" s="45">
        <f t="shared" si="2"/>
        <v>16</v>
      </c>
      <c r="J26" s="45">
        <f t="shared" si="2"/>
        <v>38.4</v>
      </c>
      <c r="K26" s="46">
        <f t="shared" si="2"/>
        <v>64</v>
      </c>
      <c r="L26" s="47">
        <f t="shared" si="2"/>
        <v>80</v>
      </c>
      <c r="M26" s="109" cm="1">
        <f t="array" ref="M26">IFERROR(INDEX(H26:L26,1,M$13),0)</f>
        <v>0</v>
      </c>
      <c r="N26" s="67">
        <v>8</v>
      </c>
      <c r="O26" s="121" t="s">
        <v>7</v>
      </c>
      <c r="P26" s="65" t="s">
        <v>7</v>
      </c>
      <c r="Q26" s="65" t="s">
        <v>14</v>
      </c>
      <c r="R26" s="122" t="s">
        <v>7</v>
      </c>
      <c r="S26" s="52">
        <f t="shared" si="6"/>
        <v>80</v>
      </c>
      <c r="T26" s="53">
        <f t="shared" si="4"/>
        <v>200</v>
      </c>
      <c r="U26" s="53">
        <f t="shared" si="4"/>
        <v>480</v>
      </c>
      <c r="V26" s="53">
        <f t="shared" si="4"/>
        <v>800</v>
      </c>
      <c r="W26" s="54">
        <f t="shared" si="4"/>
        <v>1000</v>
      </c>
      <c r="X26" s="107" cm="1">
        <f t="array" ref="X26">IFERROR(INDEX(S26:W26,1,X$13),0)</f>
        <v>0</v>
      </c>
      <c r="Y26" s="67">
        <v>8</v>
      </c>
      <c r="Z26" s="120" t="s">
        <v>13</v>
      </c>
      <c r="AA26" s="64" t="s">
        <v>13</v>
      </c>
      <c r="AB26" s="64" t="s">
        <v>6</v>
      </c>
      <c r="AC26" s="126" t="s">
        <v>13</v>
      </c>
      <c r="AD26" s="52">
        <f t="shared" si="7"/>
        <v>80</v>
      </c>
      <c r="AE26" s="53">
        <f t="shared" si="5"/>
        <v>200</v>
      </c>
      <c r="AF26" s="53">
        <f t="shared" si="5"/>
        <v>480</v>
      </c>
      <c r="AG26" s="53">
        <f t="shared" si="5"/>
        <v>800</v>
      </c>
      <c r="AH26" s="54">
        <f t="shared" si="5"/>
        <v>1000</v>
      </c>
      <c r="AI26" s="107" cm="1">
        <f t="array" ref="AI26">IFERROR(INDEX(AD26:AH26,1,AI$13),0)</f>
        <v>0</v>
      </c>
    </row>
    <row r="27" spans="2:35" ht="30" customHeight="1" x14ac:dyDescent="0.35">
      <c r="B27" s="124">
        <v>0.66</v>
      </c>
      <c r="C27" s="12" t="s">
        <v>7</v>
      </c>
      <c r="D27" s="5" t="s">
        <v>6</v>
      </c>
      <c r="E27" s="5" t="s">
        <v>7</v>
      </c>
      <c r="F27" s="5" t="s">
        <v>7</v>
      </c>
      <c r="G27" s="13" t="s">
        <v>6</v>
      </c>
      <c r="H27" s="44">
        <f t="shared" si="3"/>
        <v>6.6000000000000005</v>
      </c>
      <c r="I27" s="45">
        <f t="shared" si="2"/>
        <v>16.5</v>
      </c>
      <c r="J27" s="45">
        <f t="shared" si="2"/>
        <v>39.6</v>
      </c>
      <c r="K27" s="46">
        <f t="shared" si="2"/>
        <v>66</v>
      </c>
      <c r="L27" s="47">
        <f t="shared" si="2"/>
        <v>82.5</v>
      </c>
      <c r="M27" s="109" cm="1">
        <f t="array" ref="M27">IFERROR(INDEX(H27:L27,1,M$13),0)</f>
        <v>0</v>
      </c>
      <c r="N27" s="67">
        <v>8.5</v>
      </c>
      <c r="O27" s="12" t="s">
        <v>7</v>
      </c>
      <c r="P27" s="5" t="s">
        <v>6</v>
      </c>
      <c r="Q27" s="5" t="s">
        <v>7</v>
      </c>
      <c r="R27" s="13" t="s">
        <v>7</v>
      </c>
      <c r="S27" s="52">
        <f t="shared" si="6"/>
        <v>85</v>
      </c>
      <c r="T27" s="53">
        <f t="shared" si="4"/>
        <v>212.5</v>
      </c>
      <c r="U27" s="53">
        <f t="shared" si="4"/>
        <v>510</v>
      </c>
      <c r="V27" s="53">
        <f t="shared" si="4"/>
        <v>850</v>
      </c>
      <c r="W27" s="54">
        <f t="shared" si="4"/>
        <v>1062.5</v>
      </c>
      <c r="X27" s="107" cm="1">
        <f t="array" ref="X27">IFERROR(INDEX(S27:W27,1,X$13),0)</f>
        <v>0</v>
      </c>
      <c r="Y27" s="67">
        <v>8.5</v>
      </c>
      <c r="Z27" s="12" t="s">
        <v>7</v>
      </c>
      <c r="AA27" s="5" t="s">
        <v>6</v>
      </c>
      <c r="AB27" s="5" t="s">
        <v>7</v>
      </c>
      <c r="AC27" s="13" t="s">
        <v>7</v>
      </c>
      <c r="AD27" s="52">
        <f t="shared" si="7"/>
        <v>85</v>
      </c>
      <c r="AE27" s="53">
        <f t="shared" si="5"/>
        <v>212.5</v>
      </c>
      <c r="AF27" s="53">
        <f t="shared" si="5"/>
        <v>510</v>
      </c>
      <c r="AG27" s="53">
        <f t="shared" si="5"/>
        <v>850</v>
      </c>
      <c r="AH27" s="54">
        <f t="shared" si="5"/>
        <v>1062.5</v>
      </c>
      <c r="AI27" s="107" cm="1">
        <f t="array" ref="AI27">IFERROR(INDEX(AD27:AH27,1,AI$13),0)</f>
        <v>0</v>
      </c>
    </row>
    <row r="28" spans="2:35" ht="30" customHeight="1" x14ac:dyDescent="0.35">
      <c r="B28" s="124">
        <v>0.68</v>
      </c>
      <c r="C28" s="12" t="s">
        <v>6</v>
      </c>
      <c r="D28" s="5" t="s">
        <v>7</v>
      </c>
      <c r="E28" s="5" t="s">
        <v>7</v>
      </c>
      <c r="F28" s="5" t="s">
        <v>7</v>
      </c>
      <c r="G28" s="13" t="s">
        <v>6</v>
      </c>
      <c r="H28" s="44">
        <f t="shared" si="3"/>
        <v>6.8000000000000007</v>
      </c>
      <c r="I28" s="45">
        <f t="shared" si="2"/>
        <v>17</v>
      </c>
      <c r="J28" s="45">
        <f t="shared" si="2"/>
        <v>40.800000000000004</v>
      </c>
      <c r="K28" s="46">
        <f t="shared" si="2"/>
        <v>68</v>
      </c>
      <c r="L28" s="47">
        <f t="shared" si="2"/>
        <v>85</v>
      </c>
      <c r="M28" s="109" cm="1">
        <f t="array" ref="M28">IFERROR(INDEX(H28:L28,1,M$13),0)</f>
        <v>0</v>
      </c>
      <c r="N28" s="67">
        <v>9</v>
      </c>
      <c r="O28" s="12" t="s">
        <v>6</v>
      </c>
      <c r="P28" s="5" t="s">
        <v>7</v>
      </c>
      <c r="Q28" s="5" t="s">
        <v>7</v>
      </c>
      <c r="R28" s="13" t="s">
        <v>7</v>
      </c>
      <c r="S28" s="52">
        <f t="shared" si="6"/>
        <v>90</v>
      </c>
      <c r="T28" s="53">
        <f t="shared" si="4"/>
        <v>225</v>
      </c>
      <c r="U28" s="53">
        <f t="shared" si="4"/>
        <v>540</v>
      </c>
      <c r="V28" s="53">
        <f t="shared" si="4"/>
        <v>900</v>
      </c>
      <c r="W28" s="54">
        <f t="shared" si="4"/>
        <v>1125</v>
      </c>
      <c r="X28" s="107" cm="1">
        <f t="array" ref="X28">IFERROR(INDEX(S28:W28,1,X$13),0)</f>
        <v>0</v>
      </c>
      <c r="Y28" s="67">
        <v>9</v>
      </c>
      <c r="Z28" s="12" t="s">
        <v>6</v>
      </c>
      <c r="AA28" s="5" t="s">
        <v>7</v>
      </c>
      <c r="AB28" s="5" t="s">
        <v>7</v>
      </c>
      <c r="AC28" s="13" t="s">
        <v>7</v>
      </c>
      <c r="AD28" s="52">
        <f t="shared" si="7"/>
        <v>90</v>
      </c>
      <c r="AE28" s="53">
        <f t="shared" si="5"/>
        <v>225</v>
      </c>
      <c r="AF28" s="53">
        <f t="shared" si="5"/>
        <v>540</v>
      </c>
      <c r="AG28" s="53">
        <f t="shared" si="5"/>
        <v>900</v>
      </c>
      <c r="AH28" s="54">
        <f t="shared" si="5"/>
        <v>1125</v>
      </c>
      <c r="AI28" s="107" cm="1">
        <f t="array" ref="AI28">IFERROR(INDEX(AD28:AH28,1,AI$13),0)</f>
        <v>0</v>
      </c>
    </row>
    <row r="29" spans="2:35" ht="29" thickBot="1" x14ac:dyDescent="0.4">
      <c r="B29" s="124">
        <v>0.70000000000000007</v>
      </c>
      <c r="C29" s="12" t="s">
        <v>7</v>
      </c>
      <c r="D29" s="5" t="s">
        <v>7</v>
      </c>
      <c r="E29" s="5" t="s">
        <v>7</v>
      </c>
      <c r="F29" s="5" t="s">
        <v>7</v>
      </c>
      <c r="G29" s="13" t="s">
        <v>6</v>
      </c>
      <c r="H29" s="44">
        <f t="shared" si="3"/>
        <v>7.0000000000000009</v>
      </c>
      <c r="I29" s="45">
        <f t="shared" si="2"/>
        <v>17.5</v>
      </c>
      <c r="J29" s="45">
        <f t="shared" si="2"/>
        <v>42.000000000000007</v>
      </c>
      <c r="K29" s="46">
        <f t="shared" si="2"/>
        <v>70</v>
      </c>
      <c r="L29" s="47">
        <f t="shared" si="2"/>
        <v>87.500000000000014</v>
      </c>
      <c r="M29" s="109" cm="1">
        <f t="array" ref="M29">IFERROR(INDEX(H29:L29,1,M$13),0)</f>
        <v>0</v>
      </c>
      <c r="N29" s="68">
        <v>10</v>
      </c>
      <c r="O29" s="27" t="s">
        <v>7</v>
      </c>
      <c r="P29" s="14" t="s">
        <v>7</v>
      </c>
      <c r="Q29" s="14" t="s">
        <v>7</v>
      </c>
      <c r="R29" s="15" t="s">
        <v>7</v>
      </c>
      <c r="S29" s="55">
        <f t="shared" si="6"/>
        <v>100</v>
      </c>
      <c r="T29" s="56">
        <f t="shared" si="4"/>
        <v>250</v>
      </c>
      <c r="U29" s="56">
        <f t="shared" si="4"/>
        <v>600</v>
      </c>
      <c r="V29" s="56">
        <f t="shared" si="4"/>
        <v>1000</v>
      </c>
      <c r="W29" s="57">
        <f t="shared" si="4"/>
        <v>1250</v>
      </c>
      <c r="X29" s="107" cm="1">
        <f t="array" ref="X29">IFERROR(INDEX(S29:W29,1,X$13),0)</f>
        <v>0</v>
      </c>
      <c r="Y29" s="68">
        <v>10</v>
      </c>
      <c r="Z29" s="27" t="s">
        <v>7</v>
      </c>
      <c r="AA29" s="14" t="s">
        <v>7</v>
      </c>
      <c r="AB29" s="14" t="s">
        <v>7</v>
      </c>
      <c r="AC29" s="15" t="s">
        <v>7</v>
      </c>
      <c r="AD29" s="55">
        <f t="shared" si="7"/>
        <v>100</v>
      </c>
      <c r="AE29" s="56">
        <f t="shared" si="5"/>
        <v>250</v>
      </c>
      <c r="AF29" s="56">
        <f t="shared" si="5"/>
        <v>600</v>
      </c>
      <c r="AG29" s="56">
        <f t="shared" si="5"/>
        <v>1000</v>
      </c>
      <c r="AH29" s="57">
        <f t="shared" si="5"/>
        <v>1250</v>
      </c>
      <c r="AI29" s="107" cm="1">
        <f t="array" ref="AI29">IFERROR(INDEX(AD29:AH29,1,AI$13),0)</f>
        <v>0</v>
      </c>
    </row>
    <row r="30" spans="2:35" ht="30" customHeight="1" x14ac:dyDescent="0.35">
      <c r="B30" s="124">
        <v>0.72</v>
      </c>
      <c r="C30" s="12" t="s">
        <v>6</v>
      </c>
      <c r="D30" s="5" t="s">
        <v>6</v>
      </c>
      <c r="E30" s="5" t="s">
        <v>6</v>
      </c>
      <c r="F30" s="5" t="s">
        <v>6</v>
      </c>
      <c r="G30" s="13" t="s">
        <v>7</v>
      </c>
      <c r="H30" s="44">
        <f t="shared" si="3"/>
        <v>7.1999999999999993</v>
      </c>
      <c r="I30" s="45">
        <f t="shared" si="2"/>
        <v>18</v>
      </c>
      <c r="J30" s="45">
        <f t="shared" si="2"/>
        <v>43.199999999999996</v>
      </c>
      <c r="K30" s="46">
        <f t="shared" si="2"/>
        <v>72</v>
      </c>
      <c r="L30" s="47">
        <f t="shared" si="2"/>
        <v>90</v>
      </c>
      <c r="M30" s="109" cm="1">
        <f t="array" ref="M30">IFERROR(INDEX(H30:L30,1,M$13),0)</f>
        <v>0</v>
      </c>
      <c r="N30" s="6"/>
      <c r="O30" s="1"/>
      <c r="P30" s="1"/>
      <c r="Q30" s="1"/>
      <c r="R30" s="1"/>
      <c r="Y30" s="6"/>
      <c r="Z30" s="1"/>
      <c r="AA30" s="1"/>
      <c r="AB30" s="1"/>
      <c r="AC30" s="1"/>
    </row>
    <row r="31" spans="2:35" ht="30" customHeight="1" x14ac:dyDescent="0.35">
      <c r="B31" s="124">
        <v>0.74</v>
      </c>
      <c r="C31" s="12" t="s">
        <v>7</v>
      </c>
      <c r="D31" s="5" t="s">
        <v>6</v>
      </c>
      <c r="E31" s="5" t="s">
        <v>6</v>
      </c>
      <c r="F31" s="5" t="s">
        <v>6</v>
      </c>
      <c r="G31" s="13" t="s">
        <v>7</v>
      </c>
      <c r="H31" s="44">
        <f t="shared" si="3"/>
        <v>7.4</v>
      </c>
      <c r="I31" s="45">
        <f t="shared" si="2"/>
        <v>18.5</v>
      </c>
      <c r="J31" s="45">
        <f t="shared" si="2"/>
        <v>44.4</v>
      </c>
      <c r="K31" s="46">
        <f t="shared" si="2"/>
        <v>74</v>
      </c>
      <c r="L31" s="47">
        <f t="shared" si="2"/>
        <v>92.5</v>
      </c>
      <c r="M31" s="109" cm="1">
        <f t="array" ref="M31">IFERROR(INDEX(H31:L31,1,M$13),0)</f>
        <v>0</v>
      </c>
      <c r="N31" s="6"/>
      <c r="O31" s="1"/>
      <c r="P31" s="1"/>
      <c r="Q31" s="1"/>
      <c r="R31" s="1"/>
      <c r="Y31" s="6"/>
      <c r="Z31" s="1"/>
      <c r="AA31" s="1"/>
      <c r="AB31" s="1"/>
      <c r="AC31" s="1"/>
    </row>
    <row r="32" spans="2:35" ht="30" customHeight="1" x14ac:dyDescent="0.35">
      <c r="B32" s="124">
        <v>0.76</v>
      </c>
      <c r="C32" s="12" t="s">
        <v>6</v>
      </c>
      <c r="D32" s="5" t="s">
        <v>7</v>
      </c>
      <c r="E32" s="5" t="s">
        <v>6</v>
      </c>
      <c r="F32" s="5" t="s">
        <v>6</v>
      </c>
      <c r="G32" s="13" t="s">
        <v>7</v>
      </c>
      <c r="H32" s="44">
        <f t="shared" si="3"/>
        <v>7.6</v>
      </c>
      <c r="I32" s="45">
        <f t="shared" si="2"/>
        <v>19</v>
      </c>
      <c r="J32" s="45">
        <f t="shared" si="2"/>
        <v>45.6</v>
      </c>
      <c r="K32" s="46">
        <f t="shared" si="2"/>
        <v>76</v>
      </c>
      <c r="L32" s="47">
        <f t="shared" si="2"/>
        <v>95</v>
      </c>
      <c r="M32" s="109" cm="1">
        <f t="array" ref="M32">IFERROR(INDEX(H32:L32,1,M$13),0)</f>
        <v>0</v>
      </c>
      <c r="N32" s="6"/>
      <c r="O32" s="1"/>
      <c r="P32" s="1"/>
      <c r="Q32" s="1"/>
      <c r="R32" s="1"/>
      <c r="Y32" s="6"/>
      <c r="Z32" s="1"/>
      <c r="AA32" s="1"/>
      <c r="AB32" s="1"/>
      <c r="AC32" s="1"/>
    </row>
    <row r="33" spans="2:29" ht="30" customHeight="1" x14ac:dyDescent="0.35">
      <c r="B33" s="124">
        <v>0.78</v>
      </c>
      <c r="C33" s="12" t="s">
        <v>7</v>
      </c>
      <c r="D33" s="5" t="s">
        <v>7</v>
      </c>
      <c r="E33" s="5" t="s">
        <v>6</v>
      </c>
      <c r="F33" s="5" t="s">
        <v>6</v>
      </c>
      <c r="G33" s="13" t="s">
        <v>7</v>
      </c>
      <c r="H33" s="44">
        <f t="shared" si="3"/>
        <v>7.8000000000000007</v>
      </c>
      <c r="I33" s="45">
        <f t="shared" si="2"/>
        <v>19.5</v>
      </c>
      <c r="J33" s="45">
        <f t="shared" si="2"/>
        <v>46.800000000000004</v>
      </c>
      <c r="K33" s="46">
        <f t="shared" si="2"/>
        <v>78</v>
      </c>
      <c r="L33" s="47">
        <f t="shared" si="2"/>
        <v>97.5</v>
      </c>
      <c r="M33" s="109" cm="1">
        <f t="array" ref="M33">IFERROR(INDEX(H33:L33,1,M$13),0)</f>
        <v>0</v>
      </c>
      <c r="N33" s="6"/>
      <c r="O33" s="1"/>
      <c r="P33" s="1"/>
      <c r="Q33" s="1"/>
      <c r="R33" s="1"/>
      <c r="Y33" s="6"/>
      <c r="Z33" s="1"/>
      <c r="AA33" s="1"/>
      <c r="AB33" s="1"/>
      <c r="AC33" s="1"/>
    </row>
    <row r="34" spans="2:29" ht="30" customHeight="1" x14ac:dyDescent="0.35">
      <c r="B34" s="124">
        <v>0.8</v>
      </c>
      <c r="C34" s="12" t="s">
        <v>6</v>
      </c>
      <c r="D34" s="5" t="s">
        <v>6</v>
      </c>
      <c r="E34" s="5" t="s">
        <v>7</v>
      </c>
      <c r="F34" s="5" t="s">
        <v>6</v>
      </c>
      <c r="G34" s="13" t="s">
        <v>7</v>
      </c>
      <c r="H34" s="44">
        <f t="shared" si="3"/>
        <v>8</v>
      </c>
      <c r="I34" s="45">
        <f t="shared" si="2"/>
        <v>20</v>
      </c>
      <c r="J34" s="45">
        <f t="shared" si="2"/>
        <v>48</v>
      </c>
      <c r="K34" s="46">
        <f t="shared" si="2"/>
        <v>80</v>
      </c>
      <c r="L34" s="47">
        <f t="shared" si="2"/>
        <v>100</v>
      </c>
      <c r="M34" s="109" cm="1">
        <f t="array" ref="M34">IFERROR(INDEX(H34:L34,1,M$13),0)</f>
        <v>0</v>
      </c>
      <c r="N34" s="6"/>
      <c r="O34" s="1"/>
      <c r="P34" s="1"/>
      <c r="Q34" s="1"/>
      <c r="R34" s="1"/>
      <c r="Y34" s="6"/>
      <c r="Z34" s="1"/>
      <c r="AA34" s="1"/>
      <c r="AB34" s="1"/>
      <c r="AC34" s="1"/>
    </row>
    <row r="35" spans="2:29" ht="30" customHeight="1" x14ac:dyDescent="0.35">
      <c r="B35" s="124">
        <v>0.82000000000000006</v>
      </c>
      <c r="C35" s="12" t="s">
        <v>7</v>
      </c>
      <c r="D35" s="5" t="s">
        <v>6</v>
      </c>
      <c r="E35" s="5" t="s">
        <v>7</v>
      </c>
      <c r="F35" s="5" t="s">
        <v>6</v>
      </c>
      <c r="G35" s="13" t="s">
        <v>7</v>
      </c>
      <c r="H35" s="44">
        <f t="shared" si="3"/>
        <v>8.2000000000000011</v>
      </c>
      <c r="I35" s="45">
        <f t="shared" si="2"/>
        <v>20.5</v>
      </c>
      <c r="J35" s="45">
        <f t="shared" si="2"/>
        <v>49.2</v>
      </c>
      <c r="K35" s="46">
        <f t="shared" si="2"/>
        <v>82</v>
      </c>
      <c r="L35" s="47">
        <f t="shared" si="2"/>
        <v>102.50000000000001</v>
      </c>
      <c r="M35" s="109" cm="1">
        <f t="array" ref="M35">IFERROR(INDEX(H35:L35,1,M$13),0)</f>
        <v>0</v>
      </c>
      <c r="N35" s="6"/>
      <c r="O35" s="1"/>
      <c r="P35" s="1"/>
      <c r="Q35" s="1"/>
      <c r="R35" s="1"/>
      <c r="Y35" s="6"/>
      <c r="Z35" s="1"/>
      <c r="AA35" s="1"/>
      <c r="AB35" s="1"/>
      <c r="AC35" s="1"/>
    </row>
    <row r="36" spans="2:29" ht="30" customHeight="1" x14ac:dyDescent="0.35">
      <c r="B36" s="124">
        <v>0.84000000000000008</v>
      </c>
      <c r="C36" s="12" t="s">
        <v>6</v>
      </c>
      <c r="D36" s="5" t="s">
        <v>7</v>
      </c>
      <c r="E36" s="5" t="s">
        <v>7</v>
      </c>
      <c r="F36" s="5" t="s">
        <v>6</v>
      </c>
      <c r="G36" s="13" t="s">
        <v>7</v>
      </c>
      <c r="H36" s="44">
        <f t="shared" si="3"/>
        <v>8.4</v>
      </c>
      <c r="I36" s="45">
        <f t="shared" si="2"/>
        <v>21.000000000000004</v>
      </c>
      <c r="J36" s="45">
        <f t="shared" si="2"/>
        <v>50.400000000000006</v>
      </c>
      <c r="K36" s="46">
        <f t="shared" si="2"/>
        <v>84.000000000000014</v>
      </c>
      <c r="L36" s="47">
        <f t="shared" si="2"/>
        <v>105.00000000000001</v>
      </c>
      <c r="M36" s="109" cm="1">
        <f t="array" ref="M36">IFERROR(INDEX(H36:L36,1,M$13),0)</f>
        <v>0</v>
      </c>
      <c r="N36" s="6"/>
      <c r="O36" s="1"/>
      <c r="P36" s="1"/>
      <c r="Q36" s="1"/>
      <c r="R36" s="1"/>
      <c r="Y36" s="6"/>
      <c r="Z36" s="1"/>
      <c r="AA36" s="1"/>
      <c r="AB36" s="1"/>
      <c r="AC36" s="1"/>
    </row>
    <row r="37" spans="2:29" ht="30" customHeight="1" x14ac:dyDescent="0.35">
      <c r="B37" s="124">
        <v>0.8600000000000001</v>
      </c>
      <c r="C37" s="12" t="s">
        <v>7</v>
      </c>
      <c r="D37" s="5" t="s">
        <v>7</v>
      </c>
      <c r="E37" s="5" t="s">
        <v>7</v>
      </c>
      <c r="F37" s="5" t="s">
        <v>6</v>
      </c>
      <c r="G37" s="13" t="s">
        <v>7</v>
      </c>
      <c r="H37" s="44">
        <f t="shared" si="3"/>
        <v>8.6000000000000014</v>
      </c>
      <c r="I37" s="45">
        <f t="shared" si="2"/>
        <v>21.500000000000004</v>
      </c>
      <c r="J37" s="45">
        <f t="shared" si="2"/>
        <v>51.600000000000009</v>
      </c>
      <c r="K37" s="46">
        <f t="shared" si="2"/>
        <v>86.000000000000014</v>
      </c>
      <c r="L37" s="47">
        <f t="shared" si="2"/>
        <v>107.50000000000001</v>
      </c>
      <c r="M37" s="109" cm="1">
        <f t="array" ref="M37">IFERROR(INDEX(H37:L37,1,M$13),0)</f>
        <v>0</v>
      </c>
      <c r="N37" s="6"/>
      <c r="O37" s="1"/>
      <c r="P37" s="1"/>
      <c r="Q37" s="1"/>
      <c r="R37" s="1"/>
      <c r="Y37" s="6"/>
      <c r="Z37" s="1"/>
      <c r="AA37" s="1"/>
      <c r="AB37" s="1"/>
      <c r="AC37" s="1"/>
    </row>
    <row r="38" spans="2:29" ht="30" customHeight="1" x14ac:dyDescent="0.35">
      <c r="B38" s="124">
        <v>0.88000000000000012</v>
      </c>
      <c r="C38" s="12" t="s">
        <v>6</v>
      </c>
      <c r="D38" s="5" t="s">
        <v>6</v>
      </c>
      <c r="E38" s="5" t="s">
        <v>6</v>
      </c>
      <c r="F38" s="5" t="s">
        <v>7</v>
      </c>
      <c r="G38" s="13" t="s">
        <v>7</v>
      </c>
      <c r="H38" s="44">
        <f t="shared" si="3"/>
        <v>8.8000000000000007</v>
      </c>
      <c r="I38" s="45">
        <f t="shared" si="2"/>
        <v>22.000000000000004</v>
      </c>
      <c r="J38" s="45">
        <f t="shared" si="2"/>
        <v>52.800000000000004</v>
      </c>
      <c r="K38" s="46">
        <f t="shared" si="2"/>
        <v>88.000000000000014</v>
      </c>
      <c r="L38" s="47">
        <f t="shared" si="2"/>
        <v>110.00000000000001</v>
      </c>
      <c r="M38" s="109" cm="1">
        <f t="array" ref="M38">IFERROR(INDEX(H38:L38,1,M$13),0)</f>
        <v>0</v>
      </c>
      <c r="N38" s="6"/>
      <c r="O38" s="1"/>
      <c r="P38" s="1"/>
      <c r="Q38" s="1"/>
      <c r="R38" s="1"/>
      <c r="Y38" s="6"/>
      <c r="Z38" s="1"/>
      <c r="AA38" s="1"/>
      <c r="AB38" s="1"/>
      <c r="AC38" s="1"/>
    </row>
    <row r="39" spans="2:29" ht="30" customHeight="1" x14ac:dyDescent="0.35">
      <c r="B39" s="124">
        <v>0.90000000000000013</v>
      </c>
      <c r="C39" s="12" t="s">
        <v>7</v>
      </c>
      <c r="D39" s="5" t="s">
        <v>6</v>
      </c>
      <c r="E39" s="5" t="s">
        <v>6</v>
      </c>
      <c r="F39" s="5" t="s">
        <v>7</v>
      </c>
      <c r="G39" s="13" t="s">
        <v>7</v>
      </c>
      <c r="H39" s="44">
        <f t="shared" si="3"/>
        <v>9.0000000000000018</v>
      </c>
      <c r="I39" s="45">
        <f t="shared" si="2"/>
        <v>22.500000000000004</v>
      </c>
      <c r="J39" s="45">
        <f t="shared" si="2"/>
        <v>54.000000000000007</v>
      </c>
      <c r="K39" s="46">
        <f t="shared" si="2"/>
        <v>90.000000000000014</v>
      </c>
      <c r="L39" s="47">
        <f t="shared" si="2"/>
        <v>112.50000000000001</v>
      </c>
      <c r="M39" s="109" cm="1">
        <f t="array" ref="M39">IFERROR(INDEX(H39:L39,1,M$13),0)</f>
        <v>0</v>
      </c>
      <c r="N39" s="6"/>
      <c r="O39" s="1"/>
      <c r="P39" s="1"/>
      <c r="Q39" s="1"/>
      <c r="R39" s="1"/>
      <c r="Y39" s="6"/>
      <c r="Z39" s="1"/>
      <c r="AA39" s="1"/>
      <c r="AB39" s="1"/>
      <c r="AC39" s="1"/>
    </row>
    <row r="40" spans="2:29" ht="30" customHeight="1" x14ac:dyDescent="0.35">
      <c r="B40" s="124">
        <v>0.91999999999999993</v>
      </c>
      <c r="C40" s="12" t="s">
        <v>6</v>
      </c>
      <c r="D40" s="5" t="s">
        <v>7</v>
      </c>
      <c r="E40" s="5" t="s">
        <v>6</v>
      </c>
      <c r="F40" s="5" t="s">
        <v>7</v>
      </c>
      <c r="G40" s="13" t="s">
        <v>7</v>
      </c>
      <c r="H40" s="44">
        <f t="shared" si="3"/>
        <v>9.1999999999999993</v>
      </c>
      <c r="I40" s="45">
        <f t="shared" si="2"/>
        <v>23</v>
      </c>
      <c r="J40" s="45">
        <f t="shared" si="2"/>
        <v>55.199999999999996</v>
      </c>
      <c r="K40" s="46">
        <f t="shared" si="2"/>
        <v>92</v>
      </c>
      <c r="L40" s="47">
        <f t="shared" si="2"/>
        <v>114.99999999999999</v>
      </c>
      <c r="M40" s="109" cm="1">
        <f t="array" ref="M40">IFERROR(INDEX(H40:L40,1,M$13),0)</f>
        <v>0</v>
      </c>
      <c r="N40" s="6"/>
      <c r="O40" s="1"/>
      <c r="P40" s="1"/>
      <c r="Q40" s="1"/>
      <c r="R40" s="1"/>
      <c r="Y40" s="6"/>
      <c r="Z40" s="1"/>
      <c r="AA40" s="1"/>
      <c r="AB40" s="1"/>
      <c r="AC40" s="1"/>
    </row>
    <row r="41" spans="2:29" ht="30" customHeight="1" x14ac:dyDescent="0.35">
      <c r="B41" s="124">
        <v>0.94</v>
      </c>
      <c r="C41" s="12" t="s">
        <v>7</v>
      </c>
      <c r="D41" s="5" t="s">
        <v>7</v>
      </c>
      <c r="E41" s="5" t="s">
        <v>6</v>
      </c>
      <c r="F41" s="5" t="s">
        <v>7</v>
      </c>
      <c r="G41" s="13" t="s">
        <v>7</v>
      </c>
      <c r="H41" s="44">
        <f t="shared" si="3"/>
        <v>9.3999999999999986</v>
      </c>
      <c r="I41" s="45">
        <f t="shared" si="2"/>
        <v>23.5</v>
      </c>
      <c r="J41" s="45">
        <f t="shared" si="2"/>
        <v>56.4</v>
      </c>
      <c r="K41" s="46">
        <f t="shared" si="2"/>
        <v>94</v>
      </c>
      <c r="L41" s="47">
        <f t="shared" si="2"/>
        <v>117.5</v>
      </c>
      <c r="M41" s="109" cm="1">
        <f t="array" ref="M41">IFERROR(INDEX(H41:L41,1,M$13),0)</f>
        <v>0</v>
      </c>
      <c r="N41" s="6"/>
      <c r="O41" s="1"/>
      <c r="P41" s="1"/>
      <c r="Q41" s="1"/>
      <c r="R41" s="1"/>
      <c r="Y41" s="6"/>
      <c r="Z41" s="1"/>
      <c r="AA41" s="1"/>
      <c r="AB41" s="1"/>
      <c r="AC41" s="1"/>
    </row>
    <row r="42" spans="2:29" ht="30" customHeight="1" x14ac:dyDescent="0.35">
      <c r="B42" s="124">
        <v>0.96</v>
      </c>
      <c r="C42" s="12" t="s">
        <v>6</v>
      </c>
      <c r="D42" s="5" t="s">
        <v>6</v>
      </c>
      <c r="E42" s="5" t="s">
        <v>7</v>
      </c>
      <c r="F42" s="5" t="s">
        <v>7</v>
      </c>
      <c r="G42" s="13" t="s">
        <v>7</v>
      </c>
      <c r="H42" s="44">
        <f t="shared" si="3"/>
        <v>9.6</v>
      </c>
      <c r="I42" s="45">
        <f t="shared" si="2"/>
        <v>24</v>
      </c>
      <c r="J42" s="45">
        <f t="shared" si="2"/>
        <v>57.599999999999994</v>
      </c>
      <c r="K42" s="46">
        <f t="shared" si="2"/>
        <v>96</v>
      </c>
      <c r="L42" s="47">
        <f t="shared" si="2"/>
        <v>120</v>
      </c>
      <c r="M42" s="109" cm="1">
        <f t="array" ref="M42">IFERROR(INDEX(H42:L42,1,M$13),0)</f>
        <v>0</v>
      </c>
      <c r="N42" s="6"/>
      <c r="O42" s="1"/>
      <c r="P42" s="1"/>
      <c r="Q42" s="1"/>
      <c r="R42" s="1"/>
      <c r="Y42" s="6"/>
      <c r="Z42" s="1"/>
      <c r="AA42" s="1"/>
      <c r="AB42" s="1"/>
      <c r="AC42" s="1"/>
    </row>
    <row r="43" spans="2:29" ht="30" customHeight="1" x14ac:dyDescent="0.35">
      <c r="B43" s="124">
        <v>0.98</v>
      </c>
      <c r="C43" s="12" t="s">
        <v>7</v>
      </c>
      <c r="D43" s="5" t="s">
        <v>6</v>
      </c>
      <c r="E43" s="5" t="s">
        <v>7</v>
      </c>
      <c r="F43" s="5" t="s">
        <v>7</v>
      </c>
      <c r="G43" s="13" t="s">
        <v>7</v>
      </c>
      <c r="H43" s="44">
        <f t="shared" si="3"/>
        <v>9.8000000000000007</v>
      </c>
      <c r="I43" s="45">
        <f t="shared" si="2"/>
        <v>24.5</v>
      </c>
      <c r="J43" s="45">
        <f t="shared" si="2"/>
        <v>58.8</v>
      </c>
      <c r="K43" s="46">
        <f t="shared" si="2"/>
        <v>98</v>
      </c>
      <c r="L43" s="47">
        <f t="shared" si="2"/>
        <v>122.5</v>
      </c>
      <c r="M43" s="109" cm="1">
        <f t="array" ref="M43">IFERROR(INDEX(H43:L43,1,M$13),0)</f>
        <v>0</v>
      </c>
      <c r="N43" s="6"/>
      <c r="O43" s="1"/>
      <c r="P43" s="1"/>
      <c r="Q43" s="1"/>
      <c r="R43" s="1"/>
      <c r="Y43" s="6"/>
      <c r="Z43" s="1"/>
      <c r="AA43" s="1"/>
      <c r="AB43" s="1"/>
      <c r="AC43" s="1"/>
    </row>
    <row r="44" spans="2:29" ht="30" customHeight="1" thickBot="1" x14ac:dyDescent="0.4">
      <c r="B44" s="125">
        <v>1</v>
      </c>
      <c r="C44" s="104" t="s">
        <v>17</v>
      </c>
      <c r="D44" s="14" t="s">
        <v>7</v>
      </c>
      <c r="E44" s="14" t="s">
        <v>7</v>
      </c>
      <c r="F44" s="14" t="s">
        <v>7</v>
      </c>
      <c r="G44" s="15" t="s">
        <v>7</v>
      </c>
      <c r="H44" s="48">
        <f t="shared" si="3"/>
        <v>10</v>
      </c>
      <c r="I44" s="49">
        <f t="shared" si="2"/>
        <v>25</v>
      </c>
      <c r="J44" s="49">
        <f t="shared" si="2"/>
        <v>60</v>
      </c>
      <c r="K44" s="50">
        <f t="shared" si="2"/>
        <v>100</v>
      </c>
      <c r="L44" s="51">
        <f t="shared" si="2"/>
        <v>125</v>
      </c>
      <c r="M44" s="109" cm="1">
        <f t="array" ref="M44">IFERROR(INDEX(H44:L44,1,M$13),0)</f>
        <v>0</v>
      </c>
      <c r="N44" s="6"/>
      <c r="O44" s="1"/>
      <c r="P44" s="1"/>
      <c r="Q44" s="1"/>
      <c r="R44" s="1"/>
      <c r="Y44" s="6"/>
      <c r="Z44" s="1"/>
      <c r="AA44" s="1"/>
      <c r="AB44" s="1"/>
      <c r="AC44" s="1"/>
    </row>
    <row r="45" spans="2:29" x14ac:dyDescent="0.5">
      <c r="B45" s="147"/>
      <c r="C45" s="1"/>
      <c r="D45" s="1"/>
      <c r="E45" s="1"/>
      <c r="F45" s="1"/>
      <c r="G45" s="1"/>
      <c r="M45" s="110"/>
      <c r="N45" s="6"/>
      <c r="O45" s="1"/>
      <c r="P45" s="1"/>
      <c r="Q45" s="1"/>
      <c r="R45" s="1"/>
      <c r="Y45" s="6"/>
      <c r="Z45" s="1"/>
      <c r="AA45" s="1"/>
      <c r="AB45" s="1"/>
      <c r="AC45" s="1"/>
    </row>
    <row r="46" spans="2:29" x14ac:dyDescent="0.5">
      <c r="B46" s="147" t="s">
        <v>21</v>
      </c>
      <c r="C46" s="1"/>
      <c r="D46" s="1"/>
      <c r="E46" s="1"/>
      <c r="F46" s="1"/>
      <c r="G46" s="1"/>
      <c r="M46" s="110"/>
      <c r="N46" s="6"/>
      <c r="O46" s="1"/>
      <c r="P46" s="1"/>
      <c r="Q46" s="1"/>
      <c r="R46" s="1"/>
      <c r="Y46" s="6"/>
      <c r="Z46" s="1"/>
      <c r="AA46" s="1"/>
      <c r="AB46" s="1"/>
      <c r="AC46" s="1"/>
    </row>
    <row r="47" spans="2:29" x14ac:dyDescent="0.5">
      <c r="B47" s="6"/>
      <c r="C47" s="1"/>
      <c r="D47" s="1"/>
      <c r="E47" s="1"/>
      <c r="F47" s="1"/>
      <c r="G47" s="1"/>
      <c r="M47" s="110"/>
      <c r="N47" s="6"/>
      <c r="O47" s="1"/>
      <c r="P47" s="1"/>
      <c r="Q47" s="1"/>
      <c r="R47" s="1"/>
      <c r="Y47" s="6"/>
      <c r="Z47" s="1"/>
      <c r="AA47" s="1"/>
      <c r="AB47" s="1"/>
      <c r="AC47" s="1"/>
    </row>
    <row r="48" spans="2:29" x14ac:dyDescent="0.5">
      <c r="B48" s="6"/>
      <c r="C48" s="1"/>
      <c r="D48" s="1"/>
      <c r="E48" s="1"/>
      <c r="F48" s="1"/>
      <c r="G48" s="1"/>
      <c r="M48" s="110"/>
      <c r="N48" s="6"/>
      <c r="O48" s="1"/>
      <c r="P48" s="1"/>
      <c r="Q48" s="1"/>
      <c r="R48" s="1"/>
      <c r="Y48" s="6"/>
      <c r="Z48" s="1"/>
      <c r="AA48" s="1"/>
      <c r="AB48" s="1"/>
      <c r="AC48" s="1"/>
    </row>
    <row r="49" spans="2:29" x14ac:dyDescent="0.5">
      <c r="B49" s="6"/>
      <c r="C49" s="1"/>
      <c r="D49" s="1"/>
      <c r="E49" s="1"/>
      <c r="F49" s="1"/>
      <c r="G49" s="1"/>
      <c r="M49" s="110"/>
      <c r="N49" s="6"/>
      <c r="O49" s="1"/>
      <c r="P49" s="1"/>
      <c r="Q49" s="1"/>
      <c r="R49" s="1"/>
      <c r="Y49" s="6"/>
      <c r="Z49" s="1"/>
      <c r="AA49" s="1"/>
      <c r="AB49" s="1"/>
      <c r="AC49" s="1"/>
    </row>
    <row r="50" spans="2:29" x14ac:dyDescent="0.5">
      <c r="B50" s="6"/>
      <c r="C50" s="1"/>
      <c r="D50" s="1"/>
      <c r="E50" s="1"/>
      <c r="F50" s="1"/>
      <c r="G50" s="1"/>
      <c r="M50" s="110"/>
      <c r="N50" s="6"/>
      <c r="O50" s="1"/>
      <c r="P50" s="1"/>
      <c r="Q50" s="1"/>
      <c r="R50" s="1"/>
      <c r="Y50" s="6"/>
      <c r="Z50" s="1"/>
      <c r="AA50" s="1"/>
      <c r="AB50" s="1"/>
      <c r="AC50" s="1"/>
    </row>
    <row r="51" spans="2:29" x14ac:dyDescent="0.5">
      <c r="B51" s="6"/>
      <c r="C51" s="1"/>
      <c r="D51" s="1"/>
      <c r="E51" s="1"/>
      <c r="F51" s="1"/>
      <c r="G51" s="1"/>
      <c r="M51" s="110"/>
      <c r="N51" s="6"/>
      <c r="O51" s="1"/>
      <c r="P51" s="1"/>
      <c r="Q51" s="1"/>
      <c r="R51" s="1"/>
      <c r="Y51" s="6"/>
      <c r="Z51" s="1"/>
      <c r="AA51" s="1"/>
      <c r="AB51" s="1"/>
      <c r="AC51" s="1"/>
    </row>
    <row r="52" spans="2:29" x14ac:dyDescent="0.5">
      <c r="B52" s="6"/>
      <c r="C52" s="1"/>
      <c r="D52" s="1"/>
      <c r="E52" s="1"/>
      <c r="F52" s="1"/>
      <c r="G52" s="1"/>
      <c r="M52" s="110"/>
      <c r="N52" s="6"/>
      <c r="O52" s="1"/>
      <c r="P52" s="1"/>
      <c r="Q52" s="1"/>
      <c r="R52" s="1"/>
      <c r="Y52" s="6"/>
      <c r="Z52" s="1"/>
      <c r="AA52" s="1"/>
      <c r="AB52" s="1"/>
      <c r="AC52" s="1"/>
    </row>
    <row r="53" spans="2:29" x14ac:dyDescent="0.5">
      <c r="B53" s="6"/>
      <c r="C53" s="1"/>
      <c r="D53" s="1"/>
      <c r="E53" s="1"/>
      <c r="F53" s="1"/>
      <c r="G53" s="1"/>
      <c r="M53" s="110"/>
      <c r="N53" s="6"/>
      <c r="O53" s="1"/>
      <c r="P53" s="1"/>
      <c r="Q53" s="1"/>
      <c r="R53" s="1"/>
      <c r="Y53" s="6"/>
      <c r="Z53" s="1"/>
      <c r="AA53" s="1"/>
      <c r="AB53" s="1"/>
      <c r="AC53" s="1"/>
    </row>
    <row r="54" spans="2:29" x14ac:dyDescent="0.5">
      <c r="B54" s="6"/>
      <c r="C54" s="1"/>
      <c r="D54" s="1"/>
      <c r="E54" s="1"/>
      <c r="F54" s="1"/>
      <c r="G54" s="1"/>
      <c r="M54" s="110"/>
      <c r="N54" s="6"/>
      <c r="O54" s="1"/>
      <c r="P54" s="1"/>
      <c r="Q54" s="1"/>
      <c r="R54" s="1"/>
      <c r="Y54" s="6"/>
      <c r="Z54" s="1"/>
      <c r="AA54" s="1"/>
      <c r="AB54" s="1"/>
      <c r="AC54" s="1"/>
    </row>
    <row r="55" spans="2:29" x14ac:dyDescent="0.5">
      <c r="B55" s="6"/>
      <c r="C55" s="1"/>
      <c r="D55" s="1"/>
      <c r="E55" s="1"/>
      <c r="F55" s="1"/>
      <c r="G55" s="1"/>
      <c r="M55" s="110"/>
      <c r="N55" s="6"/>
      <c r="O55" s="1"/>
      <c r="P55" s="1"/>
      <c r="Q55" s="1"/>
      <c r="R55" s="1"/>
      <c r="Y55" s="6"/>
      <c r="Z55" s="1"/>
      <c r="AA55" s="1"/>
      <c r="AB55" s="1"/>
      <c r="AC55" s="1"/>
    </row>
    <row r="56" spans="2:29" x14ac:dyDescent="0.5">
      <c r="B56" s="6"/>
      <c r="C56" s="1"/>
      <c r="D56" s="1"/>
      <c r="E56" s="1"/>
      <c r="F56" s="1"/>
      <c r="G56" s="1"/>
      <c r="M56" s="110"/>
      <c r="N56" s="6"/>
      <c r="O56" s="1"/>
      <c r="P56" s="1"/>
      <c r="Q56" s="1"/>
      <c r="R56" s="1"/>
      <c r="Y56" s="6"/>
      <c r="Z56" s="1"/>
      <c r="AA56" s="1"/>
      <c r="AB56" s="1"/>
      <c r="AC56" s="1"/>
    </row>
    <row r="57" spans="2:29" x14ac:dyDescent="0.5">
      <c r="B57" s="6"/>
      <c r="C57" s="1"/>
      <c r="D57" s="1"/>
      <c r="E57" s="1"/>
      <c r="F57" s="1"/>
      <c r="G57" s="1"/>
      <c r="M57" s="110"/>
      <c r="N57" s="6"/>
      <c r="O57" s="1"/>
      <c r="P57" s="1"/>
      <c r="Q57" s="1"/>
      <c r="R57" s="1"/>
      <c r="Y57" s="6"/>
      <c r="Z57" s="1"/>
      <c r="AA57" s="1"/>
      <c r="AB57" s="1"/>
      <c r="AC57" s="1"/>
    </row>
    <row r="58" spans="2:29" x14ac:dyDescent="0.5">
      <c r="B58" s="6"/>
      <c r="C58" s="1"/>
      <c r="D58" s="1"/>
      <c r="E58" s="1"/>
      <c r="F58" s="1"/>
      <c r="G58" s="1"/>
      <c r="M58" s="110"/>
      <c r="N58" s="6"/>
      <c r="O58" s="1"/>
      <c r="P58" s="1"/>
      <c r="Q58" s="1"/>
      <c r="R58" s="1"/>
      <c r="Y58" s="6"/>
      <c r="Z58" s="1"/>
      <c r="AA58" s="1"/>
      <c r="AB58" s="1"/>
      <c r="AC58" s="1"/>
    </row>
    <row r="59" spans="2:29" x14ac:dyDescent="0.5">
      <c r="B59" s="6"/>
      <c r="C59" s="1"/>
      <c r="D59" s="1"/>
      <c r="E59" s="1"/>
      <c r="F59" s="1"/>
      <c r="G59" s="1"/>
      <c r="M59" s="110"/>
      <c r="N59" s="6"/>
      <c r="O59" s="1"/>
      <c r="P59" s="1"/>
      <c r="Q59" s="1"/>
      <c r="R59" s="1"/>
      <c r="Y59" s="6"/>
      <c r="Z59" s="1"/>
      <c r="AA59" s="1"/>
      <c r="AB59" s="1"/>
      <c r="AC59" s="1"/>
    </row>
    <row r="60" spans="2:29" x14ac:dyDescent="0.5">
      <c r="B60" s="6"/>
      <c r="C60" s="1"/>
      <c r="D60" s="1"/>
      <c r="E60" s="1"/>
      <c r="F60" s="1"/>
      <c r="G60" s="1"/>
      <c r="M60" s="110"/>
      <c r="N60" s="6"/>
      <c r="O60" s="1"/>
      <c r="P60" s="1"/>
      <c r="Q60" s="1"/>
      <c r="R60" s="1"/>
      <c r="Y60" s="6"/>
      <c r="Z60" s="1"/>
      <c r="AA60" s="1"/>
      <c r="AB60" s="1"/>
      <c r="AC60" s="1"/>
    </row>
    <row r="61" spans="2:29" x14ac:dyDescent="0.5">
      <c r="B61" s="6"/>
      <c r="C61" s="1"/>
      <c r="D61" s="1"/>
      <c r="E61" s="1"/>
      <c r="F61" s="1"/>
      <c r="G61" s="1"/>
      <c r="M61" s="110"/>
      <c r="N61" s="6"/>
      <c r="O61" s="1"/>
      <c r="P61" s="1"/>
      <c r="Q61" s="1"/>
      <c r="R61" s="1"/>
      <c r="Y61" s="6"/>
      <c r="Z61" s="1"/>
      <c r="AA61" s="1"/>
      <c r="AB61" s="1"/>
      <c r="AC61" s="1"/>
    </row>
    <row r="62" spans="2:29" x14ac:dyDescent="0.5">
      <c r="B62" s="6"/>
      <c r="C62" s="1"/>
      <c r="D62" s="1"/>
      <c r="E62" s="1"/>
      <c r="F62" s="1"/>
      <c r="G62" s="1"/>
      <c r="M62" s="110"/>
      <c r="N62" s="6"/>
      <c r="O62" s="1"/>
      <c r="P62" s="1"/>
      <c r="Q62" s="1"/>
      <c r="R62" s="1"/>
      <c r="Y62" s="6"/>
      <c r="Z62" s="1"/>
      <c r="AA62" s="1"/>
      <c r="AB62" s="1"/>
      <c r="AC62" s="1"/>
    </row>
    <row r="63" spans="2:29" x14ac:dyDescent="0.5">
      <c r="B63" s="6"/>
      <c r="C63" s="1"/>
      <c r="D63" s="1"/>
      <c r="E63" s="1"/>
      <c r="F63" s="1"/>
      <c r="G63" s="1"/>
      <c r="M63" s="110"/>
      <c r="N63" s="6"/>
      <c r="O63" s="1"/>
      <c r="P63" s="1"/>
      <c r="Q63" s="1"/>
      <c r="R63" s="1"/>
      <c r="Y63" s="6"/>
      <c r="Z63" s="1"/>
      <c r="AA63" s="1"/>
      <c r="AB63" s="1"/>
      <c r="AC63" s="1"/>
    </row>
    <row r="64" spans="2:29" x14ac:dyDescent="0.5">
      <c r="B64" s="6"/>
      <c r="C64" s="1"/>
      <c r="D64" s="1"/>
      <c r="E64" s="1"/>
      <c r="F64" s="1"/>
      <c r="G64" s="1"/>
      <c r="M64" s="110"/>
      <c r="N64" s="6"/>
      <c r="O64" s="1"/>
      <c r="P64" s="1"/>
      <c r="Q64" s="1"/>
      <c r="R64" s="1"/>
      <c r="Y64" s="6"/>
      <c r="Z64" s="1"/>
      <c r="AA64" s="1"/>
      <c r="AB64" s="1"/>
      <c r="AC64" s="1"/>
    </row>
    <row r="65" spans="2:29" x14ac:dyDescent="0.5">
      <c r="B65" s="6"/>
      <c r="C65" s="1"/>
      <c r="D65" s="1"/>
      <c r="E65" s="1"/>
      <c r="F65" s="1"/>
      <c r="G65" s="1"/>
      <c r="M65" s="110"/>
      <c r="N65" s="6"/>
      <c r="O65" s="1"/>
      <c r="P65" s="1"/>
      <c r="Q65" s="1"/>
      <c r="R65" s="1"/>
      <c r="Y65" s="6"/>
      <c r="Z65" s="1"/>
      <c r="AA65" s="1"/>
      <c r="AB65" s="1"/>
      <c r="AC65" s="1"/>
    </row>
    <row r="66" spans="2:29" x14ac:dyDescent="0.5">
      <c r="B66" s="6"/>
      <c r="C66" s="1"/>
      <c r="D66" s="1"/>
      <c r="E66" s="1"/>
      <c r="F66" s="1"/>
      <c r="G66" s="1"/>
      <c r="M66" s="110"/>
      <c r="N66" s="6"/>
      <c r="O66" s="1"/>
      <c r="P66" s="1"/>
      <c r="Q66" s="1"/>
      <c r="R66" s="1"/>
      <c r="Y66" s="6"/>
      <c r="Z66" s="1"/>
      <c r="AA66" s="1"/>
      <c r="AB66" s="1"/>
      <c r="AC66" s="1"/>
    </row>
    <row r="67" spans="2:29" x14ac:dyDescent="0.5">
      <c r="B67" s="6"/>
      <c r="C67" s="1"/>
      <c r="D67" s="1"/>
      <c r="E67" s="1"/>
      <c r="F67" s="1"/>
      <c r="G67" s="1"/>
      <c r="M67" s="110"/>
      <c r="N67" s="6"/>
      <c r="O67" s="1"/>
      <c r="P67" s="1"/>
      <c r="Q67" s="1"/>
      <c r="R67" s="1"/>
      <c r="Y67" s="6"/>
      <c r="Z67" s="1"/>
      <c r="AA67" s="1"/>
      <c r="AB67" s="1"/>
      <c r="AC67" s="1"/>
    </row>
    <row r="68" spans="2:29" x14ac:dyDescent="0.5">
      <c r="B68" s="6"/>
      <c r="C68" s="1"/>
      <c r="D68" s="1"/>
      <c r="E68" s="1"/>
      <c r="F68" s="1"/>
      <c r="G68" s="1"/>
      <c r="M68" s="110"/>
      <c r="N68" s="6"/>
      <c r="O68" s="1"/>
      <c r="P68" s="1"/>
      <c r="Q68" s="1"/>
      <c r="R68" s="1"/>
      <c r="Y68" s="6"/>
      <c r="Z68" s="1"/>
      <c r="AA68" s="1"/>
      <c r="AB68" s="1"/>
      <c r="AC68" s="1"/>
    </row>
    <row r="69" spans="2:29" x14ac:dyDescent="0.5">
      <c r="B69" s="6"/>
      <c r="C69" s="1"/>
      <c r="D69" s="1"/>
      <c r="E69" s="1"/>
      <c r="F69" s="1"/>
      <c r="G69" s="1"/>
      <c r="M69" s="110"/>
      <c r="N69" s="6"/>
      <c r="O69" s="1"/>
      <c r="P69" s="1"/>
      <c r="Q69" s="1"/>
      <c r="R69" s="1"/>
      <c r="Y69" s="6"/>
      <c r="Z69" s="1"/>
      <c r="AA69" s="1"/>
      <c r="AB69" s="1"/>
      <c r="AC69" s="1"/>
    </row>
    <row r="70" spans="2:29" x14ac:dyDescent="0.5">
      <c r="B70" s="6"/>
      <c r="C70" s="1"/>
      <c r="D70" s="1"/>
      <c r="E70" s="1"/>
      <c r="F70" s="1"/>
      <c r="G70" s="1"/>
      <c r="M70" s="110"/>
      <c r="N70" s="6"/>
      <c r="O70" s="1"/>
      <c r="P70" s="1"/>
      <c r="Q70" s="1"/>
      <c r="R70" s="1"/>
      <c r="Y70" s="6"/>
      <c r="Z70" s="1"/>
      <c r="AA70" s="1"/>
      <c r="AB70" s="1"/>
      <c r="AC70" s="1"/>
    </row>
    <row r="71" spans="2:29" x14ac:dyDescent="0.5">
      <c r="B71" s="6"/>
      <c r="C71" s="1"/>
      <c r="D71" s="1"/>
      <c r="E71" s="1"/>
      <c r="F71" s="1"/>
      <c r="G71" s="1"/>
      <c r="M71" s="110"/>
      <c r="N71" s="6"/>
      <c r="O71" s="1"/>
      <c r="P71" s="1"/>
      <c r="Q71" s="1"/>
      <c r="R71" s="1"/>
      <c r="Y71" s="6"/>
      <c r="Z71" s="1"/>
      <c r="AA71" s="1"/>
      <c r="AB71" s="1"/>
      <c r="AC71" s="1"/>
    </row>
    <row r="72" spans="2:29" x14ac:dyDescent="0.5">
      <c r="B72" s="6"/>
      <c r="C72" s="1"/>
      <c r="D72" s="1"/>
      <c r="E72" s="1"/>
      <c r="F72" s="1"/>
      <c r="G72" s="1"/>
      <c r="M72" s="110"/>
      <c r="N72" s="6"/>
      <c r="O72" s="1"/>
      <c r="P72" s="1"/>
      <c r="Q72" s="1"/>
      <c r="R72" s="1"/>
      <c r="Y72" s="6"/>
      <c r="Z72" s="1"/>
      <c r="AA72" s="1"/>
      <c r="AB72" s="1"/>
      <c r="AC72" s="1"/>
    </row>
    <row r="73" spans="2:29" x14ac:dyDescent="0.5">
      <c r="B73" s="6"/>
      <c r="C73" s="1"/>
      <c r="D73" s="1"/>
      <c r="E73" s="1"/>
      <c r="F73" s="1"/>
      <c r="G73" s="1"/>
      <c r="M73" s="110"/>
      <c r="N73" s="6"/>
      <c r="O73" s="1"/>
      <c r="P73" s="1"/>
      <c r="Q73" s="1"/>
      <c r="R73" s="1"/>
      <c r="Y73" s="6"/>
      <c r="Z73" s="1"/>
      <c r="AA73" s="1"/>
      <c r="AB73" s="1"/>
      <c r="AC73" s="1"/>
    </row>
    <row r="74" spans="2:29" x14ac:dyDescent="0.5">
      <c r="B74" s="6"/>
      <c r="C74" s="1"/>
      <c r="D74" s="1"/>
      <c r="E74" s="1"/>
      <c r="F74" s="1"/>
      <c r="G74" s="1"/>
      <c r="M74" s="110"/>
      <c r="N74" s="6"/>
      <c r="O74" s="1"/>
      <c r="P74" s="1"/>
      <c r="Q74" s="1"/>
      <c r="R74" s="1"/>
      <c r="Y74" s="6"/>
      <c r="Z74" s="1"/>
      <c r="AA74" s="1"/>
      <c r="AB74" s="1"/>
      <c r="AC74" s="1"/>
    </row>
    <row r="75" spans="2:29" x14ac:dyDescent="0.5">
      <c r="B75" s="6"/>
      <c r="C75" s="1"/>
      <c r="D75" s="1"/>
      <c r="E75" s="1"/>
      <c r="F75" s="1"/>
      <c r="G75" s="1"/>
      <c r="M75" s="110"/>
      <c r="N75" s="6"/>
      <c r="O75" s="1"/>
      <c r="P75" s="1"/>
      <c r="Q75" s="1"/>
      <c r="R75" s="1"/>
      <c r="Y75" s="6"/>
      <c r="Z75" s="1"/>
      <c r="AA75" s="1"/>
      <c r="AB75" s="1"/>
      <c r="AC75" s="1"/>
    </row>
    <row r="76" spans="2:29" x14ac:dyDescent="0.5">
      <c r="B76" s="6"/>
      <c r="C76" s="1"/>
      <c r="D76" s="1"/>
      <c r="E76" s="1"/>
      <c r="F76" s="1"/>
      <c r="G76" s="1"/>
      <c r="M76" s="110"/>
      <c r="N76" s="6"/>
      <c r="O76" s="1"/>
      <c r="P76" s="1"/>
      <c r="Q76" s="1"/>
      <c r="R76" s="1"/>
      <c r="Y76" s="6"/>
      <c r="Z76" s="1"/>
      <c r="AA76" s="1"/>
      <c r="AB76" s="1"/>
      <c r="AC76" s="1"/>
    </row>
    <row r="77" spans="2:29" x14ac:dyDescent="0.5">
      <c r="B77" s="6"/>
      <c r="C77" s="1"/>
      <c r="D77" s="1"/>
      <c r="E77" s="1"/>
      <c r="F77" s="1"/>
      <c r="G77" s="1"/>
      <c r="M77" s="110"/>
      <c r="N77" s="6"/>
      <c r="O77" s="1"/>
      <c r="P77" s="1"/>
      <c r="Q77" s="1"/>
      <c r="R77" s="1"/>
      <c r="Y77" s="6"/>
      <c r="Z77" s="1"/>
      <c r="AA77" s="1"/>
      <c r="AB77" s="1"/>
      <c r="AC77" s="1"/>
    </row>
    <row r="78" spans="2:29" x14ac:dyDescent="0.5">
      <c r="B78" s="6"/>
      <c r="C78" s="1"/>
      <c r="D78" s="1"/>
      <c r="E78" s="1"/>
      <c r="F78" s="1"/>
      <c r="G78" s="1"/>
      <c r="M78" s="110"/>
      <c r="N78" s="6"/>
      <c r="O78" s="1"/>
      <c r="P78" s="1"/>
      <c r="Q78" s="1"/>
      <c r="R78" s="1"/>
      <c r="Y78" s="6"/>
      <c r="Z78" s="1"/>
      <c r="AA78" s="1"/>
      <c r="AB78" s="1"/>
      <c r="AC78" s="1"/>
    </row>
    <row r="79" spans="2:29" x14ac:dyDescent="0.5">
      <c r="B79" s="6"/>
      <c r="C79" s="1"/>
      <c r="D79" s="1"/>
      <c r="E79" s="1"/>
      <c r="F79" s="1"/>
      <c r="G79" s="1"/>
      <c r="M79" s="110"/>
      <c r="N79" s="6"/>
      <c r="O79" s="1"/>
      <c r="P79" s="1"/>
      <c r="Q79" s="1"/>
      <c r="R79" s="1"/>
      <c r="Y79" s="6"/>
      <c r="Z79" s="1"/>
      <c r="AA79" s="1"/>
      <c r="AB79" s="1"/>
      <c r="AC79" s="1"/>
    </row>
    <row r="80" spans="2:29" x14ac:dyDescent="0.5">
      <c r="B80" s="6"/>
      <c r="C80" s="1"/>
      <c r="D80" s="1"/>
      <c r="E80" s="1"/>
      <c r="F80" s="1"/>
      <c r="G80" s="1"/>
      <c r="M80" s="110"/>
      <c r="N80" s="6"/>
      <c r="O80" s="1"/>
      <c r="P80" s="1"/>
      <c r="Q80" s="1"/>
      <c r="R80" s="1"/>
      <c r="Y80" s="6"/>
      <c r="Z80" s="1"/>
      <c r="AA80" s="1"/>
      <c r="AB80" s="1"/>
      <c r="AC80" s="1"/>
    </row>
    <row r="81" spans="2:29" x14ac:dyDescent="0.5">
      <c r="B81" s="6"/>
      <c r="C81" s="1"/>
      <c r="D81" s="1"/>
      <c r="E81" s="1"/>
      <c r="F81" s="1"/>
      <c r="G81" s="1"/>
      <c r="M81" s="110"/>
      <c r="N81" s="6"/>
      <c r="O81" s="1"/>
      <c r="P81" s="1"/>
      <c r="Q81" s="1"/>
      <c r="R81" s="1"/>
      <c r="Y81" s="6"/>
      <c r="Z81" s="1"/>
      <c r="AA81" s="1"/>
      <c r="AB81" s="1"/>
      <c r="AC81" s="1"/>
    </row>
    <row r="82" spans="2:29" x14ac:dyDescent="0.5">
      <c r="B82" s="6"/>
      <c r="C82" s="1"/>
      <c r="D82" s="1"/>
      <c r="E82" s="1"/>
      <c r="F82" s="1"/>
      <c r="G82" s="1"/>
      <c r="M82" s="110"/>
      <c r="N82" s="6"/>
      <c r="O82" s="1"/>
      <c r="P82" s="1"/>
      <c r="Q82" s="1"/>
      <c r="R82" s="1"/>
      <c r="Y82" s="6"/>
      <c r="Z82" s="1"/>
      <c r="AA82" s="1"/>
      <c r="AB82" s="1"/>
      <c r="AC82" s="1"/>
    </row>
    <row r="83" spans="2:29" x14ac:dyDescent="0.5">
      <c r="B83" s="6"/>
      <c r="C83" s="1"/>
      <c r="D83" s="1"/>
      <c r="E83" s="1"/>
      <c r="F83" s="1"/>
      <c r="G83" s="1"/>
      <c r="M83" s="110"/>
      <c r="N83" s="6"/>
      <c r="O83" s="1"/>
      <c r="P83" s="1"/>
      <c r="Q83" s="1"/>
      <c r="R83" s="1"/>
      <c r="Y83" s="6"/>
      <c r="Z83" s="1"/>
      <c r="AA83" s="1"/>
      <c r="AB83" s="1"/>
      <c r="AC83" s="1"/>
    </row>
    <row r="84" spans="2:29" x14ac:dyDescent="0.5">
      <c r="B84" s="6"/>
      <c r="C84" s="1"/>
      <c r="D84" s="1"/>
      <c r="E84" s="1"/>
      <c r="F84" s="1"/>
      <c r="G84" s="1"/>
      <c r="M84" s="110"/>
      <c r="N84" s="6"/>
      <c r="O84" s="1"/>
      <c r="P84" s="1"/>
      <c r="Q84" s="1"/>
      <c r="R84" s="1"/>
      <c r="Y84" s="6"/>
      <c r="Z84" s="1"/>
      <c r="AA84" s="1"/>
      <c r="AB84" s="1"/>
      <c r="AC84" s="1"/>
    </row>
    <row r="85" spans="2:29" x14ac:dyDescent="0.5">
      <c r="B85" s="6"/>
      <c r="C85" s="1"/>
      <c r="D85" s="1"/>
      <c r="E85" s="1"/>
      <c r="F85" s="1"/>
      <c r="G85" s="1"/>
      <c r="M85" s="110"/>
      <c r="N85" s="6"/>
      <c r="O85" s="1"/>
      <c r="P85" s="1"/>
      <c r="Q85" s="1"/>
      <c r="R85" s="1"/>
      <c r="Y85" s="6"/>
      <c r="Z85" s="1"/>
      <c r="AA85" s="1"/>
      <c r="AB85" s="1"/>
      <c r="AC85" s="1"/>
    </row>
    <row r="86" spans="2:29" x14ac:dyDescent="0.5">
      <c r="B86" s="6"/>
      <c r="C86" s="1"/>
      <c r="D86" s="1"/>
      <c r="E86" s="1"/>
      <c r="F86" s="1"/>
      <c r="G86" s="1"/>
      <c r="M86" s="110"/>
      <c r="N86" s="6"/>
      <c r="O86" s="1"/>
      <c r="P86" s="1"/>
      <c r="Q86" s="1"/>
      <c r="R86" s="1"/>
      <c r="Y86" s="6"/>
      <c r="Z86" s="1"/>
      <c r="AA86" s="1"/>
      <c r="AB86" s="1"/>
      <c r="AC86" s="1"/>
    </row>
    <row r="87" spans="2:29" x14ac:dyDescent="0.5">
      <c r="B87" s="6"/>
      <c r="C87" s="1"/>
      <c r="D87" s="1"/>
      <c r="E87" s="1"/>
      <c r="F87" s="1"/>
      <c r="G87" s="1"/>
      <c r="M87" s="110"/>
      <c r="N87" s="6"/>
      <c r="O87" s="1"/>
      <c r="P87" s="1"/>
      <c r="Q87" s="1"/>
      <c r="R87" s="1"/>
      <c r="Y87" s="6"/>
      <c r="Z87" s="1"/>
      <c r="AA87" s="1"/>
      <c r="AB87" s="1"/>
      <c r="AC87" s="1"/>
    </row>
    <row r="88" spans="2:29" x14ac:dyDescent="0.5">
      <c r="B88" s="6"/>
      <c r="C88" s="1"/>
      <c r="D88" s="1"/>
      <c r="E88" s="1"/>
      <c r="F88" s="1"/>
      <c r="G88" s="1"/>
      <c r="M88" s="110"/>
      <c r="N88" s="6"/>
      <c r="O88" s="1"/>
      <c r="P88" s="1"/>
      <c r="Q88" s="1"/>
      <c r="R88" s="1"/>
      <c r="Y88" s="6"/>
      <c r="Z88" s="1"/>
      <c r="AA88" s="1"/>
      <c r="AB88" s="1"/>
      <c r="AC88" s="1"/>
    </row>
    <row r="89" spans="2:29" x14ac:dyDescent="0.5">
      <c r="B89" s="6"/>
      <c r="C89" s="1"/>
      <c r="D89" s="1"/>
      <c r="E89" s="1"/>
      <c r="F89" s="1"/>
      <c r="G89" s="1"/>
      <c r="M89" s="110"/>
      <c r="N89" s="6"/>
      <c r="O89" s="1"/>
      <c r="P89" s="1"/>
      <c r="Q89" s="1"/>
      <c r="R89" s="1"/>
      <c r="Y89" s="6"/>
      <c r="Z89" s="1"/>
      <c r="AA89" s="1"/>
      <c r="AB89" s="1"/>
      <c r="AC89" s="1"/>
    </row>
    <row r="90" spans="2:29" x14ac:dyDescent="0.5">
      <c r="B90" s="6"/>
      <c r="C90" s="1"/>
      <c r="D90" s="1"/>
      <c r="E90" s="1"/>
      <c r="F90" s="1"/>
      <c r="G90" s="1"/>
      <c r="M90" s="110"/>
      <c r="N90" s="6"/>
      <c r="O90" s="1"/>
      <c r="P90" s="1"/>
      <c r="Q90" s="1"/>
      <c r="R90" s="1"/>
      <c r="Y90" s="6"/>
      <c r="Z90" s="1"/>
      <c r="AA90" s="1"/>
      <c r="AB90" s="1"/>
      <c r="AC90" s="1"/>
    </row>
    <row r="91" spans="2:29" x14ac:dyDescent="0.5">
      <c r="B91" s="6"/>
      <c r="C91" s="1"/>
      <c r="D91" s="1"/>
      <c r="E91" s="1"/>
      <c r="F91" s="1"/>
      <c r="G91" s="1"/>
      <c r="M91" s="110"/>
      <c r="N91" s="6"/>
      <c r="O91" s="1"/>
      <c r="P91" s="1"/>
      <c r="Q91" s="1"/>
      <c r="R91" s="1"/>
      <c r="Y91" s="6"/>
      <c r="Z91" s="1"/>
      <c r="AA91" s="1"/>
      <c r="AB91" s="1"/>
      <c r="AC91" s="1"/>
    </row>
    <row r="92" spans="2:29" x14ac:dyDescent="0.5">
      <c r="B92" s="6"/>
      <c r="C92" s="1"/>
      <c r="D92" s="1"/>
      <c r="E92" s="1"/>
      <c r="F92" s="1"/>
      <c r="G92" s="1"/>
      <c r="M92" s="110"/>
      <c r="N92" s="6"/>
      <c r="O92" s="1"/>
      <c r="P92" s="1"/>
      <c r="Q92" s="1"/>
      <c r="R92" s="1"/>
      <c r="Y92" s="6"/>
      <c r="Z92" s="1"/>
      <c r="AA92" s="1"/>
      <c r="AB92" s="1"/>
      <c r="AC92" s="1"/>
    </row>
    <row r="93" spans="2:29" x14ac:dyDescent="0.5">
      <c r="B93" s="6"/>
      <c r="C93" s="1"/>
      <c r="D93" s="1"/>
      <c r="E93" s="1"/>
      <c r="F93" s="1"/>
      <c r="G93" s="1"/>
      <c r="M93" s="110"/>
      <c r="N93" s="6"/>
      <c r="O93" s="1"/>
      <c r="P93" s="1"/>
      <c r="Q93" s="1"/>
      <c r="R93" s="1"/>
      <c r="Y93" s="6"/>
      <c r="Z93" s="1"/>
      <c r="AA93" s="1"/>
      <c r="AB93" s="1"/>
      <c r="AC93" s="1"/>
    </row>
    <row r="94" spans="2:29" x14ac:dyDescent="0.5">
      <c r="B94" s="6"/>
      <c r="C94" s="1"/>
      <c r="D94" s="1"/>
      <c r="E94" s="1"/>
      <c r="F94" s="1"/>
      <c r="G94" s="1"/>
      <c r="M94" s="110"/>
      <c r="N94" s="6"/>
      <c r="O94" s="1"/>
      <c r="P94" s="1"/>
      <c r="Q94" s="1"/>
      <c r="R94" s="1"/>
      <c r="Y94" s="6"/>
      <c r="Z94" s="1"/>
      <c r="AA94" s="1"/>
      <c r="AB94" s="1"/>
      <c r="AC94" s="1"/>
    </row>
    <row r="95" spans="2:29" x14ac:dyDescent="0.5">
      <c r="B95" s="6"/>
      <c r="C95" s="1"/>
      <c r="D95" s="1"/>
      <c r="E95" s="1"/>
      <c r="F95" s="1"/>
      <c r="G95" s="1"/>
      <c r="M95" s="110"/>
      <c r="N95" s="6"/>
      <c r="O95" s="1"/>
      <c r="P95" s="1"/>
      <c r="Q95" s="1"/>
      <c r="R95" s="1"/>
      <c r="Y95" s="6"/>
      <c r="Z95" s="1"/>
      <c r="AA95" s="1"/>
      <c r="AB95" s="1"/>
      <c r="AC95" s="1"/>
    </row>
    <row r="96" spans="2:29" x14ac:dyDescent="0.5">
      <c r="B96" s="6"/>
      <c r="C96" s="1"/>
      <c r="D96" s="1"/>
      <c r="E96" s="1"/>
      <c r="F96" s="1"/>
      <c r="G96" s="1"/>
      <c r="M96" s="110"/>
      <c r="N96" s="6"/>
      <c r="O96" s="1"/>
      <c r="P96" s="1"/>
      <c r="Q96" s="1"/>
      <c r="R96" s="1"/>
      <c r="Y96" s="6"/>
      <c r="Z96" s="1"/>
      <c r="AA96" s="1"/>
      <c r="AB96" s="1"/>
      <c r="AC96" s="1"/>
    </row>
    <row r="97" spans="2:29" x14ac:dyDescent="0.5">
      <c r="B97" s="6"/>
      <c r="C97" s="1"/>
      <c r="D97" s="1"/>
      <c r="E97" s="1"/>
      <c r="F97" s="1"/>
      <c r="G97" s="1"/>
      <c r="M97" s="110"/>
      <c r="N97" s="6"/>
      <c r="O97" s="1"/>
      <c r="P97" s="1"/>
      <c r="Q97" s="1"/>
      <c r="R97" s="1"/>
      <c r="Y97" s="6"/>
      <c r="Z97" s="1"/>
      <c r="AA97" s="1"/>
      <c r="AB97" s="1"/>
      <c r="AC97" s="1"/>
    </row>
    <row r="98" spans="2:29" x14ac:dyDescent="0.5">
      <c r="B98" s="6"/>
      <c r="C98" s="1"/>
      <c r="D98" s="1"/>
      <c r="E98" s="1"/>
      <c r="F98" s="1"/>
      <c r="G98" s="1"/>
      <c r="M98" s="110"/>
      <c r="N98" s="6"/>
      <c r="O98" s="1"/>
      <c r="P98" s="1"/>
      <c r="Q98" s="1"/>
      <c r="R98" s="1"/>
      <c r="Y98" s="6"/>
      <c r="Z98" s="1"/>
      <c r="AA98" s="1"/>
      <c r="AB98" s="1"/>
      <c r="AC98" s="1"/>
    </row>
    <row r="99" spans="2:29" x14ac:dyDescent="0.5">
      <c r="B99" s="6"/>
      <c r="C99" s="1"/>
      <c r="D99" s="1"/>
      <c r="E99" s="1"/>
      <c r="F99" s="1"/>
      <c r="G99" s="1"/>
      <c r="M99" s="110"/>
      <c r="N99" s="6"/>
      <c r="O99" s="1"/>
      <c r="P99" s="1"/>
      <c r="Q99" s="1"/>
      <c r="R99" s="1"/>
      <c r="Y99" s="6"/>
      <c r="Z99" s="1"/>
      <c r="AA99" s="1"/>
      <c r="AB99" s="1"/>
      <c r="AC99" s="1"/>
    </row>
    <row r="100" spans="2:29" x14ac:dyDescent="0.5">
      <c r="B100" s="6"/>
      <c r="C100" s="1"/>
      <c r="D100" s="1"/>
      <c r="E100" s="1"/>
      <c r="F100" s="1"/>
      <c r="G100" s="1"/>
      <c r="M100" s="110"/>
      <c r="N100" s="6"/>
      <c r="O100" s="1"/>
      <c r="P100" s="1"/>
      <c r="Q100" s="1"/>
      <c r="R100" s="1"/>
      <c r="Y100" s="6"/>
      <c r="Z100" s="1"/>
      <c r="AA100" s="1"/>
      <c r="AB100" s="1"/>
      <c r="AC100" s="1"/>
    </row>
    <row r="101" spans="2:29" x14ac:dyDescent="0.5">
      <c r="B101" s="6"/>
      <c r="C101" s="1"/>
      <c r="D101" s="1"/>
      <c r="E101" s="1"/>
      <c r="F101" s="1"/>
      <c r="G101" s="1"/>
      <c r="M101" s="110"/>
      <c r="N101" s="6"/>
      <c r="O101" s="1"/>
      <c r="P101" s="1"/>
      <c r="Q101" s="1"/>
      <c r="R101" s="1"/>
      <c r="Y101" s="6"/>
      <c r="Z101" s="1"/>
      <c r="AA101" s="1"/>
      <c r="AB101" s="1"/>
      <c r="AC101" s="1"/>
    </row>
    <row r="102" spans="2:29" x14ac:dyDescent="0.5">
      <c r="B102" s="6"/>
      <c r="C102" s="1"/>
      <c r="D102" s="1"/>
      <c r="E102" s="1"/>
      <c r="F102" s="1"/>
      <c r="G102" s="1"/>
      <c r="M102" s="110"/>
      <c r="N102" s="6"/>
      <c r="O102" s="1"/>
      <c r="P102" s="1"/>
      <c r="Q102" s="1"/>
      <c r="R102" s="1"/>
      <c r="Y102" s="6"/>
      <c r="Z102" s="1"/>
      <c r="AA102" s="1"/>
      <c r="AB102" s="1"/>
      <c r="AC102" s="1"/>
    </row>
    <row r="103" spans="2:29" x14ac:dyDescent="0.5">
      <c r="B103" s="6"/>
      <c r="C103" s="1"/>
      <c r="D103" s="1"/>
      <c r="E103" s="1"/>
      <c r="F103" s="1"/>
      <c r="G103" s="1"/>
      <c r="M103" s="110"/>
      <c r="N103" s="6"/>
      <c r="O103" s="1"/>
      <c r="P103" s="1"/>
      <c r="Q103" s="1"/>
      <c r="R103" s="1"/>
      <c r="Y103" s="6"/>
      <c r="Z103" s="1"/>
      <c r="AA103" s="1"/>
      <c r="AB103" s="1"/>
      <c r="AC103" s="1"/>
    </row>
    <row r="104" spans="2:29" x14ac:dyDescent="0.5">
      <c r="B104" s="6"/>
      <c r="C104" s="1"/>
      <c r="D104" s="1"/>
      <c r="E104" s="1"/>
      <c r="F104" s="1"/>
      <c r="G104" s="1"/>
      <c r="M104" s="110"/>
      <c r="N104" s="6"/>
      <c r="O104" s="1"/>
      <c r="P104" s="1"/>
      <c r="Q104" s="1"/>
      <c r="R104" s="1"/>
      <c r="Y104" s="6"/>
      <c r="Z104" s="1"/>
      <c r="AA104" s="1"/>
      <c r="AB104" s="1"/>
      <c r="AC104" s="1"/>
    </row>
    <row r="105" spans="2:29" x14ac:dyDescent="0.5">
      <c r="B105" s="6"/>
      <c r="C105" s="1"/>
      <c r="D105" s="1"/>
      <c r="E105" s="1"/>
      <c r="F105" s="1"/>
      <c r="G105" s="1"/>
      <c r="M105" s="110"/>
      <c r="N105" s="6"/>
      <c r="O105" s="1"/>
      <c r="P105" s="1"/>
      <c r="Q105" s="1"/>
      <c r="R105" s="1"/>
      <c r="Y105" s="6"/>
      <c r="Z105" s="1"/>
      <c r="AA105" s="1"/>
      <c r="AB105" s="1"/>
      <c r="AC105" s="1"/>
    </row>
    <row r="106" spans="2:29" x14ac:dyDescent="0.5">
      <c r="B106" s="6"/>
      <c r="C106" s="1"/>
      <c r="D106" s="1"/>
      <c r="E106" s="1"/>
      <c r="F106" s="1"/>
      <c r="G106" s="1"/>
      <c r="M106" s="110"/>
      <c r="N106" s="6"/>
      <c r="O106" s="1"/>
      <c r="P106" s="1"/>
      <c r="Q106" s="1"/>
      <c r="R106" s="1"/>
      <c r="Y106" s="6"/>
      <c r="Z106" s="1"/>
      <c r="AA106" s="1"/>
      <c r="AB106" s="1"/>
      <c r="AC106" s="1"/>
    </row>
    <row r="107" spans="2:29" x14ac:dyDescent="0.5">
      <c r="B107" s="6"/>
      <c r="C107" s="1"/>
      <c r="D107" s="1"/>
      <c r="E107" s="1"/>
      <c r="F107" s="1"/>
      <c r="G107" s="1"/>
      <c r="M107" s="110"/>
      <c r="N107" s="6"/>
      <c r="O107" s="1"/>
      <c r="P107" s="1"/>
      <c r="Q107" s="1"/>
      <c r="R107" s="1"/>
      <c r="Y107" s="6"/>
      <c r="Z107" s="1"/>
      <c r="AA107" s="1"/>
      <c r="AB107" s="1"/>
      <c r="AC107" s="1"/>
    </row>
    <row r="108" spans="2:29" x14ac:dyDescent="0.5">
      <c r="B108" s="6"/>
      <c r="C108" s="1"/>
      <c r="D108" s="1"/>
      <c r="E108" s="1"/>
      <c r="F108" s="1"/>
      <c r="G108" s="1"/>
      <c r="M108" s="110"/>
      <c r="N108" s="6"/>
      <c r="O108" s="1"/>
      <c r="P108" s="1"/>
      <c r="Q108" s="1"/>
      <c r="R108" s="1"/>
      <c r="Y108" s="6"/>
      <c r="Z108" s="1"/>
      <c r="AA108" s="1"/>
      <c r="AB108" s="1"/>
      <c r="AC108" s="1"/>
    </row>
    <row r="109" spans="2:29" x14ac:dyDescent="0.5">
      <c r="B109" s="6"/>
      <c r="C109" s="1"/>
      <c r="D109" s="1"/>
      <c r="E109" s="1"/>
      <c r="F109" s="1"/>
      <c r="G109" s="1"/>
      <c r="M109" s="110"/>
      <c r="N109" s="6"/>
      <c r="O109" s="1"/>
      <c r="P109" s="1"/>
      <c r="Q109" s="1"/>
      <c r="R109" s="1"/>
      <c r="Y109" s="6"/>
      <c r="Z109" s="1"/>
      <c r="AA109" s="1"/>
      <c r="AB109" s="1"/>
      <c r="AC109" s="1"/>
    </row>
    <row r="110" spans="2:29" x14ac:dyDescent="0.5">
      <c r="B110" s="6"/>
      <c r="C110" s="1"/>
      <c r="D110" s="1"/>
      <c r="E110" s="1"/>
      <c r="F110" s="1"/>
      <c r="G110" s="1"/>
      <c r="M110" s="110"/>
      <c r="N110" s="6"/>
      <c r="O110" s="1"/>
      <c r="P110" s="1"/>
      <c r="Q110" s="1"/>
      <c r="R110" s="1"/>
      <c r="Y110" s="6"/>
      <c r="Z110" s="1"/>
      <c r="AA110" s="1"/>
      <c r="AB110" s="1"/>
      <c r="AC110" s="1"/>
    </row>
    <row r="111" spans="2:29" x14ac:dyDescent="0.5">
      <c r="B111" s="6"/>
      <c r="C111" s="1"/>
      <c r="D111" s="1"/>
      <c r="E111" s="1"/>
      <c r="F111" s="1"/>
      <c r="G111" s="1"/>
      <c r="M111" s="110"/>
      <c r="N111" s="6"/>
      <c r="O111" s="1"/>
      <c r="P111" s="1"/>
      <c r="Q111" s="1"/>
      <c r="R111" s="1"/>
      <c r="Y111" s="6"/>
      <c r="Z111" s="1"/>
      <c r="AA111" s="1"/>
      <c r="AB111" s="1"/>
      <c r="AC111" s="1"/>
    </row>
    <row r="112" spans="2:29" x14ac:dyDescent="0.5">
      <c r="B112" s="6"/>
      <c r="C112" s="1"/>
      <c r="D112" s="1"/>
      <c r="E112" s="1"/>
      <c r="F112" s="1"/>
      <c r="G112" s="1"/>
      <c r="M112" s="110"/>
      <c r="N112" s="6"/>
      <c r="O112" s="1"/>
      <c r="P112" s="1"/>
      <c r="Q112" s="1"/>
      <c r="R112" s="1"/>
      <c r="Y112" s="6"/>
      <c r="Z112" s="1"/>
      <c r="AA112" s="1"/>
      <c r="AB112" s="1"/>
      <c r="AC112" s="1"/>
    </row>
    <row r="113" spans="2:29" x14ac:dyDescent="0.5">
      <c r="B113" s="6"/>
      <c r="C113" s="1"/>
      <c r="D113" s="1"/>
      <c r="E113" s="1"/>
      <c r="F113" s="1"/>
      <c r="G113" s="1"/>
      <c r="M113" s="110"/>
      <c r="N113" s="6"/>
      <c r="O113" s="1"/>
      <c r="P113" s="1"/>
      <c r="Q113" s="1"/>
      <c r="R113" s="1"/>
      <c r="Y113" s="6"/>
      <c r="Z113" s="1"/>
      <c r="AA113" s="1"/>
      <c r="AB113" s="1"/>
      <c r="AC113" s="1"/>
    </row>
    <row r="114" spans="2:29" x14ac:dyDescent="0.5">
      <c r="B114" s="6"/>
      <c r="C114" s="1"/>
      <c r="D114" s="1"/>
      <c r="E114" s="1"/>
      <c r="F114" s="1"/>
      <c r="G114" s="1"/>
      <c r="M114" s="110"/>
      <c r="N114" s="6"/>
      <c r="O114" s="1"/>
      <c r="P114" s="1"/>
      <c r="Q114" s="1"/>
      <c r="R114" s="1"/>
      <c r="Y114" s="6"/>
      <c r="Z114" s="1"/>
      <c r="AA114" s="1"/>
      <c r="AB114" s="1"/>
      <c r="AC114" s="1"/>
    </row>
    <row r="115" spans="2:29" x14ac:dyDescent="0.5">
      <c r="B115" s="6"/>
      <c r="C115" s="1"/>
      <c r="D115" s="1"/>
      <c r="E115" s="1"/>
      <c r="F115" s="1"/>
      <c r="G115" s="1"/>
      <c r="M115" s="110"/>
      <c r="N115" s="6"/>
      <c r="O115" s="1"/>
      <c r="P115" s="1"/>
      <c r="Q115" s="1"/>
      <c r="R115" s="1"/>
      <c r="Y115" s="6"/>
      <c r="Z115" s="1"/>
      <c r="AA115" s="1"/>
      <c r="AB115" s="1"/>
      <c r="AC115" s="1"/>
    </row>
    <row r="116" spans="2:29" x14ac:dyDescent="0.5">
      <c r="B116" s="6"/>
      <c r="C116" s="1"/>
      <c r="D116" s="1"/>
      <c r="E116" s="1"/>
      <c r="F116" s="1"/>
      <c r="G116" s="1"/>
      <c r="M116" s="110"/>
      <c r="N116" s="6"/>
      <c r="O116" s="1"/>
      <c r="P116" s="1"/>
      <c r="Q116" s="1"/>
      <c r="R116" s="1"/>
      <c r="Y116" s="6"/>
      <c r="Z116" s="1"/>
      <c r="AA116" s="1"/>
      <c r="AB116" s="1"/>
      <c r="AC116" s="1"/>
    </row>
    <row r="117" spans="2:29" x14ac:dyDescent="0.5">
      <c r="B117" s="6"/>
      <c r="C117" s="1"/>
      <c r="D117" s="1"/>
      <c r="E117" s="1"/>
      <c r="F117" s="1"/>
      <c r="G117" s="1"/>
      <c r="M117" s="110"/>
      <c r="N117" s="6"/>
      <c r="O117" s="1"/>
      <c r="P117" s="1"/>
      <c r="Q117" s="1"/>
      <c r="R117" s="1"/>
      <c r="Y117" s="6"/>
      <c r="Z117" s="1"/>
      <c r="AA117" s="1"/>
      <c r="AB117" s="1"/>
      <c r="AC117" s="1"/>
    </row>
    <row r="118" spans="2:29" x14ac:dyDescent="0.5">
      <c r="B118" s="6"/>
      <c r="C118" s="1"/>
      <c r="D118" s="1"/>
      <c r="E118" s="1"/>
      <c r="F118" s="1"/>
      <c r="G118" s="1"/>
      <c r="M118" s="110"/>
      <c r="N118" s="6"/>
      <c r="O118" s="1"/>
      <c r="P118" s="1"/>
      <c r="Q118" s="1"/>
      <c r="R118" s="1"/>
      <c r="Y118" s="6"/>
      <c r="Z118" s="1"/>
      <c r="AA118" s="1"/>
      <c r="AB118" s="1"/>
      <c r="AC118" s="1"/>
    </row>
    <row r="119" spans="2:29" x14ac:dyDescent="0.5">
      <c r="B119" s="6"/>
      <c r="C119" s="1"/>
      <c r="D119" s="1"/>
      <c r="E119" s="1"/>
      <c r="F119" s="1"/>
      <c r="G119" s="1"/>
      <c r="M119" s="110"/>
      <c r="N119" s="6"/>
      <c r="O119" s="1"/>
      <c r="P119" s="1"/>
      <c r="Q119" s="1"/>
      <c r="R119" s="1"/>
      <c r="Y119" s="6"/>
      <c r="Z119" s="1"/>
      <c r="AA119" s="1"/>
      <c r="AB119" s="1"/>
      <c r="AC119" s="1"/>
    </row>
    <row r="120" spans="2:29" x14ac:dyDescent="0.5">
      <c r="B120" s="6"/>
      <c r="C120" s="1"/>
      <c r="D120" s="1"/>
      <c r="E120" s="1"/>
      <c r="F120" s="1"/>
      <c r="G120" s="1"/>
      <c r="M120" s="110"/>
      <c r="N120" s="6"/>
      <c r="O120" s="1"/>
      <c r="P120" s="1"/>
      <c r="Q120" s="1"/>
      <c r="R120" s="1"/>
      <c r="Y120" s="6"/>
      <c r="Z120" s="1"/>
      <c r="AA120" s="1"/>
      <c r="AB120" s="1"/>
      <c r="AC120" s="1"/>
    </row>
    <row r="121" spans="2:29" x14ac:dyDescent="0.5">
      <c r="B121" s="6"/>
      <c r="C121" s="1"/>
      <c r="D121" s="1"/>
      <c r="E121" s="1"/>
      <c r="F121" s="1"/>
      <c r="G121" s="1"/>
      <c r="M121" s="110"/>
      <c r="N121" s="6"/>
      <c r="O121" s="1"/>
      <c r="P121" s="1"/>
      <c r="Q121" s="1"/>
      <c r="R121" s="1"/>
      <c r="Y121" s="6"/>
      <c r="Z121" s="1"/>
      <c r="AA121" s="1"/>
      <c r="AB121" s="1"/>
      <c r="AC121" s="1"/>
    </row>
    <row r="122" spans="2:29" x14ac:dyDescent="0.5">
      <c r="B122" s="6"/>
      <c r="C122" s="1"/>
      <c r="D122" s="1"/>
      <c r="E122" s="1"/>
      <c r="F122" s="1"/>
      <c r="G122" s="1"/>
      <c r="M122" s="110"/>
      <c r="N122" s="6"/>
      <c r="O122" s="1"/>
      <c r="P122" s="1"/>
      <c r="Q122" s="1"/>
      <c r="R122" s="1"/>
      <c r="Y122" s="6"/>
      <c r="Z122" s="1"/>
      <c r="AA122" s="1"/>
      <c r="AB122" s="1"/>
      <c r="AC122" s="1"/>
    </row>
    <row r="123" spans="2:29" x14ac:dyDescent="0.5">
      <c r="B123" s="6"/>
      <c r="C123" s="1"/>
      <c r="D123" s="1"/>
      <c r="E123" s="1"/>
      <c r="F123" s="1"/>
      <c r="G123" s="1"/>
      <c r="M123" s="110"/>
      <c r="N123" s="6"/>
      <c r="O123" s="1"/>
      <c r="P123" s="1"/>
      <c r="Q123" s="1"/>
      <c r="R123" s="1"/>
      <c r="Y123" s="6"/>
      <c r="Z123" s="1"/>
      <c r="AA123" s="1"/>
      <c r="AB123" s="1"/>
      <c r="AC123" s="1"/>
    </row>
    <row r="124" spans="2:29" x14ac:dyDescent="0.5">
      <c r="B124" s="6"/>
      <c r="C124" s="1"/>
      <c r="D124" s="1"/>
      <c r="E124" s="1"/>
      <c r="F124" s="1"/>
      <c r="G124" s="1"/>
      <c r="M124" s="110"/>
      <c r="N124" s="6"/>
      <c r="O124" s="1"/>
      <c r="P124" s="1"/>
      <c r="Q124" s="1"/>
      <c r="R124" s="1"/>
      <c r="Y124" s="6"/>
      <c r="Z124" s="1"/>
      <c r="AA124" s="1"/>
      <c r="AB124" s="1"/>
      <c r="AC124" s="1"/>
    </row>
    <row r="125" spans="2:29" x14ac:dyDescent="0.5">
      <c r="B125" s="6"/>
      <c r="C125" s="1"/>
      <c r="D125" s="1"/>
      <c r="E125" s="1"/>
      <c r="F125" s="1"/>
      <c r="G125" s="1"/>
      <c r="M125" s="110"/>
      <c r="N125" s="6"/>
      <c r="O125" s="1"/>
      <c r="P125" s="1"/>
      <c r="Q125" s="1"/>
      <c r="R125" s="1"/>
      <c r="Y125" s="6"/>
      <c r="Z125" s="1"/>
      <c r="AA125" s="1"/>
      <c r="AB125" s="1"/>
      <c r="AC125" s="1"/>
    </row>
    <row r="126" spans="2:29" x14ac:dyDescent="0.5">
      <c r="B126" s="6"/>
      <c r="C126" s="1"/>
      <c r="D126" s="1"/>
      <c r="E126" s="1"/>
      <c r="F126" s="1"/>
      <c r="G126" s="1"/>
      <c r="M126" s="110"/>
      <c r="N126" s="6"/>
      <c r="O126" s="1"/>
      <c r="P126" s="1"/>
      <c r="Q126" s="1"/>
      <c r="R126" s="1"/>
      <c r="Y126" s="6"/>
      <c r="Z126" s="1"/>
      <c r="AA126" s="1"/>
      <c r="AB126" s="1"/>
      <c r="AC126" s="1"/>
    </row>
    <row r="127" spans="2:29" x14ac:dyDescent="0.5">
      <c r="B127" s="6"/>
      <c r="C127" s="1"/>
      <c r="D127" s="1"/>
      <c r="E127" s="1"/>
      <c r="F127" s="1"/>
      <c r="G127" s="1"/>
      <c r="M127" s="110"/>
      <c r="N127" s="6"/>
      <c r="O127" s="1"/>
      <c r="P127" s="1"/>
      <c r="Q127" s="1"/>
      <c r="R127" s="1"/>
      <c r="Y127" s="6"/>
      <c r="Z127" s="1"/>
      <c r="AA127" s="1"/>
      <c r="AB127" s="1"/>
      <c r="AC127" s="1"/>
    </row>
    <row r="128" spans="2:29" x14ac:dyDescent="0.5">
      <c r="B128" s="6"/>
      <c r="C128" s="1"/>
      <c r="D128" s="1"/>
      <c r="E128" s="1"/>
      <c r="F128" s="1"/>
      <c r="G128" s="1"/>
      <c r="M128" s="110"/>
      <c r="N128" s="6"/>
      <c r="O128" s="1"/>
      <c r="P128" s="1"/>
      <c r="Q128" s="1"/>
      <c r="R128" s="1"/>
      <c r="Y128" s="6"/>
      <c r="Z128" s="1"/>
      <c r="AA128" s="1"/>
      <c r="AB128" s="1"/>
      <c r="AC128" s="1"/>
    </row>
    <row r="129" spans="2:29" x14ac:dyDescent="0.5">
      <c r="B129" s="6"/>
      <c r="C129" s="1"/>
      <c r="D129" s="1"/>
      <c r="E129" s="1"/>
      <c r="F129" s="1"/>
      <c r="G129" s="1"/>
      <c r="M129" s="110"/>
      <c r="N129" s="6"/>
      <c r="O129" s="1"/>
      <c r="P129" s="1"/>
      <c r="Q129" s="1"/>
      <c r="R129" s="1"/>
      <c r="Y129" s="6"/>
      <c r="Z129" s="1"/>
      <c r="AA129" s="1"/>
      <c r="AB129" s="1"/>
      <c r="AC129" s="1"/>
    </row>
    <row r="130" spans="2:29" x14ac:dyDescent="0.5">
      <c r="B130" s="6"/>
      <c r="C130" s="1"/>
      <c r="D130" s="1"/>
      <c r="E130" s="1"/>
      <c r="F130" s="1"/>
      <c r="G130" s="1"/>
      <c r="M130" s="110"/>
      <c r="N130" s="6"/>
      <c r="O130" s="1"/>
      <c r="P130" s="1"/>
      <c r="Q130" s="1"/>
      <c r="R130" s="1"/>
      <c r="Y130" s="6"/>
      <c r="Z130" s="1"/>
      <c r="AA130" s="1"/>
      <c r="AB130" s="1"/>
      <c r="AC130" s="1"/>
    </row>
    <row r="131" spans="2:29" x14ac:dyDescent="0.5">
      <c r="B131" s="6"/>
      <c r="C131" s="1"/>
      <c r="D131" s="1"/>
      <c r="E131" s="1"/>
      <c r="F131" s="1"/>
      <c r="G131" s="1"/>
      <c r="M131" s="110"/>
      <c r="N131" s="6"/>
      <c r="O131" s="1"/>
      <c r="P131" s="1"/>
      <c r="Q131" s="1"/>
      <c r="R131" s="1"/>
      <c r="Y131" s="6"/>
      <c r="Z131" s="1"/>
      <c r="AA131" s="1"/>
      <c r="AB131" s="1"/>
      <c r="AC131" s="1"/>
    </row>
    <row r="132" spans="2:29" x14ac:dyDescent="0.5">
      <c r="B132" s="6"/>
      <c r="C132" s="1"/>
      <c r="D132" s="1"/>
      <c r="E132" s="1"/>
      <c r="F132" s="1"/>
      <c r="G132" s="1"/>
      <c r="M132" s="110"/>
      <c r="N132" s="6"/>
      <c r="O132" s="1"/>
      <c r="P132" s="1"/>
      <c r="Q132" s="1"/>
      <c r="R132" s="1"/>
      <c r="Y132" s="6"/>
      <c r="Z132" s="1"/>
      <c r="AA132" s="1"/>
      <c r="AB132" s="1"/>
      <c r="AC132" s="1"/>
    </row>
    <row r="133" spans="2:29" x14ac:dyDescent="0.5">
      <c r="B133" s="6"/>
      <c r="C133" s="1"/>
      <c r="D133" s="1"/>
      <c r="E133" s="1"/>
      <c r="F133" s="1"/>
      <c r="G133" s="1"/>
      <c r="M133" s="110"/>
      <c r="N133" s="6"/>
      <c r="O133" s="1"/>
      <c r="P133" s="1"/>
      <c r="Q133" s="1"/>
      <c r="R133" s="1"/>
      <c r="Y133" s="6"/>
      <c r="Z133" s="1"/>
      <c r="AA133" s="1"/>
      <c r="AB133" s="1"/>
      <c r="AC133" s="1"/>
    </row>
    <row r="134" spans="2:29" x14ac:dyDescent="0.5">
      <c r="B134" s="6"/>
      <c r="C134" s="1"/>
      <c r="D134" s="1"/>
      <c r="E134" s="1"/>
      <c r="F134" s="1"/>
      <c r="G134" s="1"/>
      <c r="M134" s="110"/>
      <c r="N134" s="6"/>
      <c r="O134" s="1"/>
      <c r="P134" s="1"/>
      <c r="Q134" s="1"/>
      <c r="R134" s="1"/>
      <c r="Y134" s="6"/>
      <c r="Z134" s="1"/>
      <c r="AA134" s="1"/>
      <c r="AB134" s="1"/>
      <c r="AC134" s="1"/>
    </row>
    <row r="135" spans="2:29" x14ac:dyDescent="0.5">
      <c r="B135" s="6"/>
      <c r="C135" s="1"/>
      <c r="D135" s="1"/>
      <c r="E135" s="1"/>
      <c r="F135" s="1"/>
      <c r="G135" s="1"/>
      <c r="M135" s="110"/>
      <c r="N135" s="6"/>
      <c r="O135" s="1"/>
      <c r="P135" s="1"/>
      <c r="Q135" s="1"/>
      <c r="R135" s="1"/>
      <c r="Y135" s="6"/>
      <c r="Z135" s="1"/>
      <c r="AA135" s="1"/>
      <c r="AB135" s="1"/>
      <c r="AC135" s="1"/>
    </row>
    <row r="136" spans="2:29" x14ac:dyDescent="0.5">
      <c r="B136" s="6"/>
      <c r="C136" s="1"/>
      <c r="D136" s="1"/>
      <c r="E136" s="1"/>
      <c r="F136" s="1"/>
      <c r="G136" s="1"/>
      <c r="M136" s="110"/>
      <c r="N136" s="6"/>
      <c r="O136" s="1"/>
      <c r="P136" s="1"/>
      <c r="Q136" s="1"/>
      <c r="R136" s="1"/>
      <c r="Y136" s="6"/>
      <c r="Z136" s="1"/>
      <c r="AA136" s="1"/>
      <c r="AB136" s="1"/>
      <c r="AC136" s="1"/>
    </row>
    <row r="137" spans="2:29" x14ac:dyDescent="0.5">
      <c r="B137" s="6"/>
      <c r="C137" s="1"/>
      <c r="D137" s="1"/>
      <c r="E137" s="1"/>
      <c r="F137" s="1"/>
      <c r="G137" s="1"/>
      <c r="M137" s="110"/>
      <c r="N137" s="6"/>
      <c r="O137" s="1"/>
      <c r="P137" s="1"/>
      <c r="Q137" s="1"/>
      <c r="R137" s="1"/>
      <c r="Y137" s="6"/>
      <c r="Z137" s="1"/>
      <c r="AA137" s="1"/>
      <c r="AB137" s="1"/>
      <c r="AC137" s="1"/>
    </row>
    <row r="138" spans="2:29" x14ac:dyDescent="0.5">
      <c r="B138" s="6"/>
      <c r="C138" s="1"/>
      <c r="D138" s="1"/>
      <c r="E138" s="1"/>
      <c r="F138" s="1"/>
      <c r="G138" s="1"/>
      <c r="M138" s="110"/>
      <c r="N138" s="6"/>
      <c r="O138" s="1"/>
      <c r="P138" s="1"/>
      <c r="Q138" s="1"/>
      <c r="R138" s="1"/>
      <c r="Y138" s="6"/>
      <c r="Z138" s="1"/>
      <c r="AA138" s="1"/>
      <c r="AB138" s="1"/>
      <c r="AC138" s="1"/>
    </row>
    <row r="139" spans="2:29" x14ac:dyDescent="0.5">
      <c r="B139" s="6"/>
      <c r="C139" s="1"/>
      <c r="D139" s="1"/>
      <c r="E139" s="1"/>
      <c r="F139" s="1"/>
      <c r="G139" s="1"/>
      <c r="M139" s="110"/>
      <c r="N139" s="6"/>
      <c r="O139" s="1"/>
      <c r="P139" s="1"/>
      <c r="Q139" s="1"/>
      <c r="R139" s="1"/>
      <c r="Y139" s="6"/>
      <c r="Z139" s="1"/>
      <c r="AA139" s="1"/>
      <c r="AB139" s="1"/>
      <c r="AC139" s="1"/>
    </row>
    <row r="140" spans="2:29" x14ac:dyDescent="0.5">
      <c r="B140" s="6"/>
      <c r="C140" s="1"/>
      <c r="D140" s="1"/>
      <c r="E140" s="1"/>
      <c r="F140" s="1"/>
      <c r="G140" s="1"/>
      <c r="M140" s="110"/>
      <c r="N140" s="6"/>
      <c r="O140" s="1"/>
      <c r="P140" s="1"/>
      <c r="Q140" s="1"/>
      <c r="R140" s="1"/>
      <c r="Y140" s="6"/>
      <c r="Z140" s="1"/>
      <c r="AA140" s="1"/>
      <c r="AB140" s="1"/>
      <c r="AC140" s="1"/>
    </row>
    <row r="141" spans="2:29" x14ac:dyDescent="0.5">
      <c r="B141" s="6"/>
      <c r="C141" s="1"/>
      <c r="D141" s="1"/>
      <c r="E141" s="1"/>
      <c r="F141" s="1"/>
      <c r="G141" s="1"/>
      <c r="M141" s="110"/>
      <c r="N141" s="6"/>
      <c r="O141" s="1"/>
      <c r="P141" s="1"/>
      <c r="Q141" s="1"/>
      <c r="R141" s="1"/>
      <c r="Y141" s="6"/>
      <c r="Z141" s="1"/>
      <c r="AA141" s="1"/>
      <c r="AB141" s="1"/>
      <c r="AC141" s="1"/>
    </row>
    <row r="142" spans="2:29" x14ac:dyDescent="0.5">
      <c r="B142" s="6"/>
      <c r="C142" s="1"/>
      <c r="D142" s="1"/>
      <c r="E142" s="1"/>
      <c r="F142" s="1"/>
      <c r="G142" s="1"/>
      <c r="M142" s="110"/>
      <c r="N142" s="6"/>
      <c r="O142" s="1"/>
      <c r="P142" s="1"/>
      <c r="Q142" s="1"/>
      <c r="R142" s="1"/>
      <c r="Y142" s="6"/>
      <c r="Z142" s="1"/>
      <c r="AA142" s="1"/>
      <c r="AB142" s="1"/>
      <c r="AC142" s="1"/>
    </row>
    <row r="143" spans="2:29" x14ac:dyDescent="0.5">
      <c r="B143" s="6"/>
      <c r="C143" s="1"/>
      <c r="D143" s="1"/>
      <c r="E143" s="1"/>
      <c r="F143" s="1"/>
      <c r="G143" s="1"/>
      <c r="M143" s="110"/>
      <c r="N143" s="6"/>
      <c r="O143" s="1"/>
      <c r="P143" s="1"/>
      <c r="Q143" s="1"/>
      <c r="R143" s="1"/>
      <c r="Y143" s="6"/>
      <c r="Z143" s="1"/>
      <c r="AA143" s="1"/>
      <c r="AB143" s="1"/>
      <c r="AC143" s="1"/>
    </row>
    <row r="144" spans="2:29" x14ac:dyDescent="0.5">
      <c r="B144" s="6"/>
      <c r="C144" s="1"/>
      <c r="D144" s="1"/>
      <c r="E144" s="1"/>
      <c r="F144" s="1"/>
      <c r="G144" s="1"/>
      <c r="M144" s="110"/>
      <c r="N144" s="6"/>
      <c r="O144" s="1"/>
      <c r="P144" s="1"/>
      <c r="Q144" s="1"/>
      <c r="R144" s="1"/>
      <c r="Y144" s="6"/>
      <c r="Z144" s="1"/>
      <c r="AA144" s="1"/>
      <c r="AB144" s="1"/>
      <c r="AC144" s="1"/>
    </row>
    <row r="145" spans="2:29" x14ac:dyDescent="0.5">
      <c r="B145" s="6"/>
      <c r="C145" s="1"/>
      <c r="D145" s="1"/>
      <c r="E145" s="1"/>
      <c r="F145" s="1"/>
      <c r="G145" s="1"/>
      <c r="M145" s="110"/>
      <c r="N145" s="6"/>
      <c r="O145" s="1"/>
      <c r="P145" s="1"/>
      <c r="Q145" s="1"/>
      <c r="R145" s="1"/>
      <c r="Y145" s="6"/>
      <c r="Z145" s="1"/>
      <c r="AA145" s="1"/>
      <c r="AB145" s="1"/>
      <c r="AC145" s="1"/>
    </row>
    <row r="146" spans="2:29" x14ac:dyDescent="0.5">
      <c r="B146" s="6"/>
      <c r="C146" s="1"/>
      <c r="D146" s="1"/>
      <c r="E146" s="1"/>
      <c r="F146" s="1"/>
      <c r="G146" s="1"/>
      <c r="M146" s="110"/>
      <c r="N146" s="6"/>
      <c r="O146" s="1"/>
      <c r="P146" s="1"/>
      <c r="Q146" s="1"/>
      <c r="R146" s="1"/>
      <c r="Y146" s="6"/>
      <c r="Z146" s="1"/>
      <c r="AA146" s="1"/>
      <c r="AB146" s="1"/>
      <c r="AC146" s="1"/>
    </row>
    <row r="147" spans="2:29" x14ac:dyDescent="0.5">
      <c r="B147" s="6"/>
      <c r="C147" s="1"/>
      <c r="D147" s="1"/>
      <c r="E147" s="1"/>
      <c r="F147" s="1"/>
      <c r="G147" s="1"/>
      <c r="M147" s="110"/>
      <c r="N147" s="6"/>
      <c r="O147" s="1"/>
      <c r="P147" s="1"/>
      <c r="Q147" s="1"/>
      <c r="R147" s="1"/>
      <c r="Y147" s="6"/>
      <c r="Z147" s="1"/>
      <c r="AA147" s="1"/>
      <c r="AB147" s="1"/>
      <c r="AC147" s="1"/>
    </row>
    <row r="148" spans="2:29" x14ac:dyDescent="0.5">
      <c r="B148" s="6"/>
      <c r="C148" s="1"/>
      <c r="D148" s="1"/>
      <c r="E148" s="1"/>
      <c r="F148" s="1"/>
      <c r="G148" s="1"/>
      <c r="M148" s="110"/>
      <c r="N148" s="6"/>
      <c r="O148" s="1"/>
      <c r="P148" s="1"/>
      <c r="Q148" s="1"/>
      <c r="R148" s="1"/>
      <c r="Y148" s="6"/>
      <c r="Z148" s="1"/>
      <c r="AA148" s="1"/>
      <c r="AB148" s="1"/>
      <c r="AC148" s="1"/>
    </row>
    <row r="149" spans="2:29" x14ac:dyDescent="0.5">
      <c r="B149" s="6"/>
      <c r="C149" s="1"/>
      <c r="D149" s="1"/>
      <c r="E149" s="1"/>
      <c r="F149" s="1"/>
      <c r="G149" s="1"/>
      <c r="M149" s="110"/>
      <c r="N149" s="6"/>
      <c r="O149" s="1"/>
      <c r="P149" s="1"/>
      <c r="Q149" s="1"/>
      <c r="R149" s="1"/>
      <c r="Y149" s="6"/>
      <c r="Z149" s="1"/>
      <c r="AA149" s="1"/>
      <c r="AB149" s="1"/>
      <c r="AC149" s="1"/>
    </row>
    <row r="150" spans="2:29" x14ac:dyDescent="0.5">
      <c r="B150" s="6"/>
      <c r="C150" s="1"/>
      <c r="D150" s="1"/>
      <c r="E150" s="1"/>
      <c r="F150" s="1"/>
      <c r="G150" s="1"/>
      <c r="M150" s="110"/>
      <c r="N150" s="6"/>
      <c r="O150" s="1"/>
      <c r="P150" s="1"/>
      <c r="Q150" s="1"/>
      <c r="R150" s="1"/>
      <c r="Y150" s="6"/>
      <c r="Z150" s="1"/>
      <c r="AA150" s="1"/>
      <c r="AB150" s="1"/>
      <c r="AC150" s="1"/>
    </row>
    <row r="151" spans="2:29" x14ac:dyDescent="0.5">
      <c r="B151" s="6"/>
      <c r="C151" s="1"/>
      <c r="D151" s="1"/>
      <c r="E151" s="1"/>
      <c r="F151" s="1"/>
      <c r="G151" s="1"/>
      <c r="M151" s="110"/>
      <c r="N151" s="6"/>
      <c r="O151" s="1"/>
      <c r="P151" s="1"/>
      <c r="Q151" s="1"/>
      <c r="R151" s="1"/>
      <c r="Y151" s="6"/>
      <c r="Z151" s="1"/>
      <c r="AA151" s="1"/>
      <c r="AB151" s="1"/>
      <c r="AC151" s="1"/>
    </row>
    <row r="152" spans="2:29" x14ac:dyDescent="0.5">
      <c r="B152" s="6"/>
      <c r="C152" s="1"/>
      <c r="D152" s="1"/>
      <c r="E152" s="1"/>
      <c r="F152" s="1"/>
      <c r="G152" s="1"/>
      <c r="M152" s="110"/>
      <c r="N152" s="6"/>
      <c r="O152" s="1"/>
      <c r="P152" s="1"/>
      <c r="Q152" s="1"/>
      <c r="R152" s="1"/>
      <c r="Y152" s="6"/>
      <c r="Z152" s="1"/>
      <c r="AA152" s="1"/>
      <c r="AB152" s="1"/>
      <c r="AC152" s="1"/>
    </row>
    <row r="153" spans="2:29" x14ac:dyDescent="0.5">
      <c r="B153" s="6"/>
      <c r="C153" s="1"/>
      <c r="D153" s="1"/>
      <c r="E153" s="1"/>
      <c r="F153" s="1"/>
      <c r="G153" s="1"/>
      <c r="M153" s="110"/>
      <c r="N153" s="6"/>
      <c r="O153" s="1"/>
      <c r="P153" s="1"/>
      <c r="Q153" s="1"/>
      <c r="R153" s="1"/>
      <c r="Y153" s="6"/>
      <c r="Z153" s="1"/>
      <c r="AA153" s="1"/>
      <c r="AB153" s="1"/>
      <c r="AC153" s="1"/>
    </row>
    <row r="154" spans="2:29" x14ac:dyDescent="0.5">
      <c r="B154" s="6"/>
      <c r="C154" s="1"/>
      <c r="D154" s="1"/>
      <c r="E154" s="1"/>
      <c r="F154" s="1"/>
      <c r="G154" s="1"/>
      <c r="M154" s="110"/>
      <c r="N154" s="6"/>
      <c r="O154" s="1"/>
      <c r="P154" s="1"/>
      <c r="Q154" s="1"/>
      <c r="R154" s="1"/>
      <c r="Y154" s="6"/>
      <c r="Z154" s="1"/>
      <c r="AA154" s="1"/>
      <c r="AB154" s="1"/>
      <c r="AC154" s="1"/>
    </row>
    <row r="155" spans="2:29" x14ac:dyDescent="0.5">
      <c r="B155" s="6"/>
      <c r="C155" s="1"/>
      <c r="D155" s="1"/>
      <c r="E155" s="1"/>
      <c r="F155" s="1"/>
      <c r="G155" s="1"/>
      <c r="M155" s="110"/>
      <c r="N155" s="6"/>
      <c r="O155" s="1"/>
      <c r="P155" s="1"/>
      <c r="Q155" s="1"/>
      <c r="R155" s="1"/>
      <c r="Y155" s="6"/>
      <c r="Z155" s="1"/>
      <c r="AA155" s="1"/>
      <c r="AB155" s="1"/>
      <c r="AC155" s="1"/>
    </row>
    <row r="156" spans="2:29" x14ac:dyDescent="0.5">
      <c r="B156" s="6"/>
      <c r="C156" s="1"/>
      <c r="D156" s="1"/>
      <c r="E156" s="1"/>
      <c r="F156" s="1"/>
      <c r="G156" s="1"/>
      <c r="M156" s="110"/>
      <c r="N156" s="6"/>
      <c r="O156" s="1"/>
      <c r="P156" s="1"/>
      <c r="Q156" s="1"/>
      <c r="R156" s="1"/>
      <c r="Y156" s="6"/>
      <c r="Z156" s="1"/>
      <c r="AA156" s="1"/>
      <c r="AB156" s="1"/>
      <c r="AC156" s="1"/>
    </row>
    <row r="157" spans="2:29" x14ac:dyDescent="0.5">
      <c r="B157" s="6"/>
      <c r="C157" s="1"/>
      <c r="D157" s="1"/>
      <c r="E157" s="1"/>
      <c r="F157" s="1"/>
      <c r="G157" s="1"/>
      <c r="M157" s="110"/>
      <c r="N157" s="6"/>
      <c r="O157" s="1"/>
      <c r="P157" s="1"/>
      <c r="Q157" s="1"/>
      <c r="R157" s="1"/>
      <c r="Y157" s="6"/>
      <c r="Z157" s="1"/>
      <c r="AA157" s="1"/>
      <c r="AB157" s="1"/>
      <c r="AC157" s="1"/>
    </row>
    <row r="158" spans="2:29" x14ac:dyDescent="0.5">
      <c r="B158" s="6"/>
      <c r="C158" s="1"/>
      <c r="D158" s="1"/>
      <c r="E158" s="1"/>
      <c r="F158" s="1"/>
      <c r="G158" s="1"/>
      <c r="M158" s="110"/>
      <c r="N158" s="6"/>
      <c r="O158" s="1"/>
      <c r="P158" s="1"/>
      <c r="Q158" s="1"/>
      <c r="R158" s="1"/>
      <c r="Y158" s="6"/>
      <c r="Z158" s="1"/>
      <c r="AA158" s="1"/>
      <c r="AB158" s="1"/>
      <c r="AC158" s="1"/>
    </row>
    <row r="159" spans="2:29" x14ac:dyDescent="0.5">
      <c r="B159" s="6"/>
      <c r="C159" s="1"/>
      <c r="D159" s="1"/>
      <c r="E159" s="1"/>
      <c r="F159" s="1"/>
      <c r="G159" s="1"/>
      <c r="M159" s="110"/>
      <c r="N159" s="6"/>
      <c r="O159" s="1"/>
      <c r="P159" s="1"/>
      <c r="Q159" s="1"/>
      <c r="R159" s="1"/>
      <c r="Y159" s="6"/>
      <c r="Z159" s="1"/>
      <c r="AA159" s="1"/>
      <c r="AB159" s="1"/>
      <c r="AC159" s="1"/>
    </row>
    <row r="160" spans="2:29" x14ac:dyDescent="0.5">
      <c r="B160" s="6"/>
      <c r="C160" s="1"/>
      <c r="D160" s="1"/>
      <c r="E160" s="1"/>
      <c r="F160" s="1"/>
      <c r="G160" s="1"/>
      <c r="M160" s="110"/>
      <c r="N160" s="6"/>
      <c r="O160" s="1"/>
      <c r="P160" s="1"/>
      <c r="Q160" s="1"/>
      <c r="R160" s="1"/>
      <c r="Y160" s="6"/>
      <c r="Z160" s="1"/>
      <c r="AA160" s="1"/>
      <c r="AB160" s="1"/>
      <c r="AC160" s="1"/>
    </row>
    <row r="161" spans="2:29" x14ac:dyDescent="0.5">
      <c r="B161" s="6"/>
      <c r="C161" s="1"/>
      <c r="D161" s="1"/>
      <c r="E161" s="1"/>
      <c r="F161" s="1"/>
      <c r="G161" s="1"/>
      <c r="M161" s="110"/>
      <c r="N161" s="6"/>
      <c r="O161" s="1"/>
      <c r="P161" s="1"/>
      <c r="Q161" s="1"/>
      <c r="R161" s="1"/>
      <c r="Y161" s="6"/>
      <c r="Z161" s="1"/>
      <c r="AA161" s="1"/>
      <c r="AB161" s="1"/>
      <c r="AC161" s="1"/>
    </row>
    <row r="162" spans="2:29" x14ac:dyDescent="0.5">
      <c r="B162" s="6"/>
      <c r="C162" s="1"/>
      <c r="D162" s="1"/>
      <c r="E162" s="1"/>
      <c r="F162" s="1"/>
      <c r="G162" s="1"/>
      <c r="M162" s="110"/>
      <c r="N162" s="6"/>
      <c r="O162" s="1"/>
      <c r="P162" s="1"/>
      <c r="Q162" s="1"/>
      <c r="R162" s="1"/>
      <c r="Y162" s="6"/>
      <c r="Z162" s="1"/>
      <c r="AA162" s="1"/>
      <c r="AB162" s="1"/>
      <c r="AC162" s="1"/>
    </row>
    <row r="163" spans="2:29" x14ac:dyDescent="0.5">
      <c r="B163" s="6"/>
      <c r="C163" s="1"/>
      <c r="D163" s="1"/>
      <c r="E163" s="1"/>
      <c r="F163" s="1"/>
      <c r="G163" s="1"/>
      <c r="M163" s="110"/>
      <c r="N163" s="6"/>
      <c r="O163" s="1"/>
      <c r="P163" s="1"/>
      <c r="Q163" s="1"/>
      <c r="R163" s="1"/>
      <c r="Y163" s="6"/>
      <c r="Z163" s="1"/>
      <c r="AA163" s="1"/>
      <c r="AB163" s="1"/>
      <c r="AC163" s="1"/>
    </row>
    <row r="164" spans="2:29" x14ac:dyDescent="0.5">
      <c r="B164" s="6"/>
      <c r="C164" s="1"/>
      <c r="D164" s="1"/>
      <c r="E164" s="1"/>
      <c r="F164" s="1"/>
      <c r="G164" s="1"/>
      <c r="M164" s="110"/>
      <c r="N164" s="6"/>
      <c r="O164" s="1"/>
      <c r="P164" s="1"/>
      <c r="Q164" s="1"/>
      <c r="R164" s="1"/>
      <c r="Y164" s="6"/>
      <c r="Z164" s="1"/>
      <c r="AA164" s="1"/>
      <c r="AB164" s="1"/>
      <c r="AC164" s="1"/>
    </row>
    <row r="165" spans="2:29" x14ac:dyDescent="0.5">
      <c r="B165" s="6"/>
      <c r="C165" s="1"/>
      <c r="D165" s="1"/>
      <c r="E165" s="1"/>
      <c r="F165" s="1"/>
      <c r="G165" s="1"/>
      <c r="M165" s="110"/>
      <c r="N165" s="6"/>
      <c r="O165" s="1"/>
      <c r="P165" s="1"/>
      <c r="Q165" s="1"/>
      <c r="R165" s="1"/>
      <c r="Y165" s="6"/>
      <c r="Z165" s="1"/>
      <c r="AA165" s="1"/>
      <c r="AB165" s="1"/>
      <c r="AC165" s="1"/>
    </row>
    <row r="166" spans="2:29" x14ac:dyDescent="0.5">
      <c r="B166" s="6"/>
      <c r="C166" s="1"/>
      <c r="D166" s="1"/>
      <c r="E166" s="1"/>
      <c r="F166" s="1"/>
      <c r="G166" s="1"/>
      <c r="M166" s="110"/>
      <c r="N166" s="6"/>
      <c r="O166" s="1"/>
      <c r="P166" s="1"/>
      <c r="Q166" s="1"/>
      <c r="R166" s="1"/>
      <c r="Y166" s="6"/>
      <c r="Z166" s="1"/>
      <c r="AA166" s="1"/>
      <c r="AB166" s="1"/>
      <c r="AC166" s="1"/>
    </row>
    <row r="167" spans="2:29" x14ac:dyDescent="0.5">
      <c r="B167" s="6"/>
      <c r="C167" s="1"/>
      <c r="D167" s="1"/>
      <c r="E167" s="1"/>
      <c r="F167" s="1"/>
      <c r="G167" s="1"/>
      <c r="M167" s="110"/>
      <c r="N167" s="6"/>
      <c r="O167" s="1"/>
      <c r="P167" s="1"/>
      <c r="Q167" s="1"/>
      <c r="R167" s="1"/>
      <c r="Y167" s="6"/>
      <c r="Z167" s="1"/>
      <c r="AA167" s="1"/>
      <c r="AB167" s="1"/>
      <c r="AC167" s="1"/>
    </row>
    <row r="168" spans="2:29" x14ac:dyDescent="0.5">
      <c r="B168" s="6"/>
      <c r="C168" s="1"/>
      <c r="D168" s="1"/>
      <c r="E168" s="1"/>
      <c r="F168" s="1"/>
      <c r="G168" s="1"/>
      <c r="M168" s="110"/>
      <c r="N168" s="6"/>
      <c r="O168" s="1"/>
      <c r="P168" s="1"/>
      <c r="Q168" s="1"/>
      <c r="R168" s="1"/>
      <c r="Y168" s="6"/>
      <c r="Z168" s="1"/>
      <c r="AA168" s="1"/>
      <c r="AB168" s="1"/>
      <c r="AC168" s="1"/>
    </row>
    <row r="169" spans="2:29" x14ac:dyDescent="0.5">
      <c r="B169" s="6"/>
      <c r="C169" s="1"/>
      <c r="D169" s="1"/>
      <c r="E169" s="1"/>
      <c r="F169" s="1"/>
      <c r="G169" s="1"/>
      <c r="M169" s="110"/>
      <c r="N169" s="6"/>
      <c r="O169" s="1"/>
      <c r="P169" s="1"/>
      <c r="Q169" s="1"/>
      <c r="R169" s="1"/>
      <c r="Y169" s="6"/>
      <c r="Z169" s="1"/>
      <c r="AA169" s="1"/>
      <c r="AB169" s="1"/>
      <c r="AC169" s="1"/>
    </row>
    <row r="170" spans="2:29" x14ac:dyDescent="0.5">
      <c r="B170" s="6"/>
      <c r="C170" s="1"/>
      <c r="D170" s="1"/>
      <c r="E170" s="1"/>
      <c r="F170" s="1"/>
      <c r="G170" s="1"/>
      <c r="M170" s="110"/>
      <c r="N170" s="6"/>
      <c r="O170" s="1"/>
      <c r="P170" s="1"/>
      <c r="Q170" s="1"/>
      <c r="R170" s="1"/>
      <c r="Y170" s="6"/>
      <c r="Z170" s="1"/>
      <c r="AA170" s="1"/>
      <c r="AB170" s="1"/>
      <c r="AC170" s="1"/>
    </row>
    <row r="171" spans="2:29" x14ac:dyDescent="0.5">
      <c r="B171" s="6"/>
      <c r="C171" s="1"/>
      <c r="D171" s="1"/>
      <c r="E171" s="1"/>
      <c r="F171" s="1"/>
      <c r="G171" s="1"/>
      <c r="M171" s="110"/>
      <c r="N171" s="6"/>
      <c r="O171" s="1"/>
      <c r="P171" s="1"/>
      <c r="Q171" s="1"/>
      <c r="R171" s="1"/>
      <c r="Y171" s="6"/>
      <c r="Z171" s="1"/>
      <c r="AA171" s="1"/>
      <c r="AB171" s="1"/>
      <c r="AC171" s="1"/>
    </row>
    <row r="172" spans="2:29" x14ac:dyDescent="0.5">
      <c r="B172" s="6"/>
      <c r="C172" s="1"/>
      <c r="D172" s="1"/>
      <c r="E172" s="1"/>
      <c r="F172" s="1"/>
      <c r="G172" s="1"/>
      <c r="M172" s="110"/>
      <c r="N172" s="6"/>
      <c r="O172" s="1"/>
      <c r="P172" s="1"/>
      <c r="Q172" s="1"/>
      <c r="R172" s="1"/>
      <c r="Y172" s="6"/>
      <c r="Z172" s="1"/>
      <c r="AA172" s="1"/>
      <c r="AB172" s="1"/>
      <c r="AC172" s="1"/>
    </row>
    <row r="173" spans="2:29" x14ac:dyDescent="0.5">
      <c r="B173" s="6"/>
      <c r="C173" s="1"/>
      <c r="D173" s="1"/>
      <c r="E173" s="1"/>
      <c r="F173" s="1"/>
      <c r="G173" s="1"/>
      <c r="M173" s="110"/>
      <c r="N173" s="6"/>
      <c r="O173" s="1"/>
      <c r="P173" s="1"/>
      <c r="Q173" s="1"/>
      <c r="R173" s="1"/>
      <c r="Y173" s="6"/>
      <c r="Z173" s="1"/>
      <c r="AA173" s="1"/>
      <c r="AB173" s="1"/>
      <c r="AC173" s="1"/>
    </row>
    <row r="174" spans="2:29" x14ac:dyDescent="0.5">
      <c r="B174" s="6"/>
      <c r="C174" s="1"/>
      <c r="D174" s="1"/>
      <c r="E174" s="1"/>
      <c r="F174" s="1"/>
      <c r="G174" s="1"/>
      <c r="M174" s="110"/>
      <c r="N174" s="6"/>
      <c r="O174" s="1"/>
      <c r="P174" s="1"/>
      <c r="Q174" s="1"/>
      <c r="R174" s="1"/>
      <c r="Y174" s="6"/>
      <c r="Z174" s="1"/>
      <c r="AA174" s="1"/>
      <c r="AB174" s="1"/>
      <c r="AC174" s="1"/>
    </row>
    <row r="175" spans="2:29" x14ac:dyDescent="0.5">
      <c r="B175" s="6"/>
      <c r="C175" s="1"/>
      <c r="D175" s="1"/>
      <c r="E175" s="1"/>
      <c r="F175" s="1"/>
      <c r="G175" s="1"/>
      <c r="M175" s="110"/>
      <c r="N175" s="6"/>
      <c r="O175" s="1"/>
      <c r="P175" s="1"/>
      <c r="Q175" s="1"/>
      <c r="R175" s="1"/>
      <c r="Y175" s="6"/>
      <c r="Z175" s="1"/>
      <c r="AA175" s="1"/>
      <c r="AB175" s="1"/>
      <c r="AC175" s="1"/>
    </row>
    <row r="176" spans="2:29" x14ac:dyDescent="0.5">
      <c r="B176" s="6"/>
      <c r="C176" s="1"/>
      <c r="D176" s="1"/>
      <c r="E176" s="1"/>
      <c r="F176" s="1"/>
      <c r="G176" s="1"/>
      <c r="M176" s="110"/>
      <c r="N176" s="6"/>
      <c r="O176" s="1"/>
      <c r="P176" s="1"/>
      <c r="Q176" s="1"/>
      <c r="R176" s="1"/>
      <c r="Y176" s="6"/>
      <c r="Z176" s="1"/>
      <c r="AA176" s="1"/>
      <c r="AB176" s="1"/>
      <c r="AC176" s="1"/>
    </row>
    <row r="177" spans="2:29" x14ac:dyDescent="0.5">
      <c r="B177" s="6"/>
      <c r="C177" s="1"/>
      <c r="D177" s="1"/>
      <c r="E177" s="1"/>
      <c r="F177" s="1"/>
      <c r="G177" s="1"/>
      <c r="M177" s="110"/>
      <c r="N177" s="6"/>
      <c r="O177" s="1"/>
      <c r="P177" s="1"/>
      <c r="Q177" s="1"/>
      <c r="R177" s="1"/>
      <c r="Y177" s="6"/>
      <c r="Z177" s="1"/>
      <c r="AA177" s="1"/>
      <c r="AB177" s="1"/>
      <c r="AC177" s="1"/>
    </row>
    <row r="178" spans="2:29" x14ac:dyDescent="0.5">
      <c r="B178" s="6"/>
      <c r="C178" s="1"/>
      <c r="D178" s="1"/>
      <c r="E178" s="1"/>
      <c r="F178" s="1"/>
      <c r="G178" s="1"/>
      <c r="M178" s="110"/>
      <c r="N178" s="6"/>
      <c r="O178" s="1"/>
      <c r="P178" s="1"/>
      <c r="Q178" s="1"/>
      <c r="R178" s="1"/>
      <c r="Y178" s="6"/>
      <c r="Z178" s="1"/>
      <c r="AA178" s="1"/>
      <c r="AB178" s="1"/>
      <c r="AC178" s="1"/>
    </row>
    <row r="179" spans="2:29" x14ac:dyDescent="0.5">
      <c r="B179" s="6"/>
      <c r="C179" s="1"/>
      <c r="D179" s="1"/>
      <c r="E179" s="1"/>
      <c r="F179" s="1"/>
      <c r="G179" s="1"/>
      <c r="M179" s="110"/>
      <c r="N179" s="6"/>
      <c r="O179" s="1"/>
      <c r="P179" s="1"/>
      <c r="Q179" s="1"/>
      <c r="R179" s="1"/>
      <c r="Y179" s="6"/>
      <c r="Z179" s="1"/>
      <c r="AA179" s="1"/>
      <c r="AB179" s="1"/>
      <c r="AC179" s="1"/>
    </row>
    <row r="180" spans="2:29" x14ac:dyDescent="0.5">
      <c r="B180" s="6"/>
      <c r="C180" s="1"/>
      <c r="D180" s="1"/>
      <c r="E180" s="1"/>
      <c r="F180" s="1"/>
      <c r="G180" s="1"/>
      <c r="M180" s="110"/>
      <c r="N180" s="6"/>
      <c r="O180" s="1"/>
      <c r="P180" s="1"/>
      <c r="Q180" s="1"/>
      <c r="R180" s="1"/>
      <c r="Y180" s="6"/>
      <c r="Z180" s="1"/>
      <c r="AA180" s="1"/>
      <c r="AB180" s="1"/>
      <c r="AC180" s="1"/>
    </row>
    <row r="181" spans="2:29" x14ac:dyDescent="0.5">
      <c r="B181" s="6"/>
      <c r="C181" s="1"/>
      <c r="D181" s="1"/>
      <c r="E181" s="1"/>
      <c r="F181" s="1"/>
      <c r="G181" s="1"/>
      <c r="M181" s="110"/>
      <c r="N181" s="6"/>
      <c r="O181" s="1"/>
      <c r="P181" s="1"/>
      <c r="Q181" s="1"/>
      <c r="R181" s="1"/>
      <c r="Y181" s="6"/>
      <c r="Z181" s="1"/>
      <c r="AA181" s="1"/>
      <c r="AB181" s="1"/>
      <c r="AC181" s="1"/>
    </row>
    <row r="182" spans="2:29" x14ac:dyDescent="0.5">
      <c r="B182" s="6"/>
      <c r="C182" s="1"/>
      <c r="D182" s="1"/>
      <c r="E182" s="1"/>
      <c r="F182" s="1"/>
      <c r="G182" s="1"/>
      <c r="M182" s="110"/>
      <c r="N182" s="6"/>
      <c r="O182" s="1"/>
      <c r="P182" s="1"/>
      <c r="Q182" s="1"/>
      <c r="R182" s="1"/>
      <c r="Y182" s="6"/>
      <c r="Z182" s="1"/>
      <c r="AA182" s="1"/>
      <c r="AB182" s="1"/>
      <c r="AC182" s="1"/>
    </row>
    <row r="183" spans="2:29" x14ac:dyDescent="0.5">
      <c r="B183" s="6"/>
      <c r="C183" s="1"/>
      <c r="D183" s="1"/>
      <c r="E183" s="1"/>
      <c r="F183" s="1"/>
      <c r="G183" s="1"/>
      <c r="M183" s="110"/>
      <c r="N183" s="6"/>
      <c r="O183" s="1"/>
      <c r="P183" s="1"/>
      <c r="Q183" s="1"/>
      <c r="R183" s="1"/>
      <c r="Y183" s="6"/>
      <c r="Z183" s="1"/>
      <c r="AA183" s="1"/>
      <c r="AB183" s="1"/>
      <c r="AC183" s="1"/>
    </row>
    <row r="184" spans="2:29" x14ac:dyDescent="0.5">
      <c r="B184" s="6"/>
      <c r="C184" s="1"/>
      <c r="D184" s="1"/>
      <c r="E184" s="1"/>
      <c r="F184" s="1"/>
      <c r="G184" s="1"/>
      <c r="M184" s="110"/>
      <c r="N184" s="6"/>
      <c r="O184" s="1"/>
      <c r="P184" s="1"/>
      <c r="Q184" s="1"/>
      <c r="R184" s="1"/>
      <c r="Y184" s="6"/>
      <c r="Z184" s="1"/>
      <c r="AA184" s="1"/>
      <c r="AB184" s="1"/>
      <c r="AC184" s="1"/>
    </row>
    <row r="185" spans="2:29" x14ac:dyDescent="0.5">
      <c r="B185" s="6"/>
      <c r="C185" s="1"/>
      <c r="D185" s="1"/>
      <c r="E185" s="1"/>
      <c r="F185" s="1"/>
      <c r="G185" s="1"/>
      <c r="M185" s="110"/>
      <c r="N185" s="6"/>
      <c r="O185" s="1"/>
      <c r="P185" s="1"/>
      <c r="Q185" s="1"/>
      <c r="R185" s="1"/>
      <c r="Y185" s="6"/>
      <c r="Z185" s="1"/>
      <c r="AA185" s="1"/>
      <c r="AB185" s="1"/>
      <c r="AC185" s="1"/>
    </row>
    <row r="186" spans="2:29" x14ac:dyDescent="0.5">
      <c r="B186" s="6"/>
      <c r="C186" s="1"/>
      <c r="D186" s="1"/>
      <c r="E186" s="1"/>
      <c r="F186" s="1"/>
      <c r="G186" s="1"/>
      <c r="M186" s="110"/>
      <c r="N186" s="6"/>
      <c r="O186" s="1"/>
      <c r="P186" s="1"/>
      <c r="Q186" s="1"/>
      <c r="R186" s="1"/>
      <c r="Y186" s="6"/>
      <c r="Z186" s="1"/>
      <c r="AA186" s="1"/>
      <c r="AB186" s="1"/>
      <c r="AC186" s="1"/>
    </row>
    <row r="187" spans="2:29" x14ac:dyDescent="0.5">
      <c r="B187" s="6"/>
      <c r="C187" s="1"/>
      <c r="D187" s="1"/>
      <c r="E187" s="1"/>
      <c r="F187" s="1"/>
      <c r="G187" s="1"/>
      <c r="M187" s="110"/>
      <c r="N187" s="6"/>
      <c r="O187" s="1"/>
      <c r="P187" s="1"/>
      <c r="Q187" s="1"/>
      <c r="R187" s="1"/>
      <c r="Y187" s="6"/>
      <c r="Z187" s="1"/>
      <c r="AA187" s="1"/>
      <c r="AB187" s="1"/>
      <c r="AC187" s="1"/>
    </row>
    <row r="188" spans="2:29" x14ac:dyDescent="0.5">
      <c r="B188" s="6"/>
      <c r="C188" s="1"/>
      <c r="D188" s="1"/>
      <c r="E188" s="1"/>
      <c r="F188" s="1"/>
      <c r="G188" s="1"/>
      <c r="M188" s="110"/>
      <c r="N188" s="6"/>
      <c r="O188" s="1"/>
      <c r="P188" s="1"/>
      <c r="Q188" s="1"/>
      <c r="R188" s="1"/>
      <c r="Y188" s="6"/>
      <c r="Z188" s="1"/>
      <c r="AA188" s="1"/>
      <c r="AB188" s="1"/>
      <c r="AC188" s="1"/>
    </row>
    <row r="189" spans="2:29" x14ac:dyDescent="0.5">
      <c r="B189" s="6"/>
      <c r="C189" s="1"/>
      <c r="D189" s="1"/>
      <c r="E189" s="1"/>
      <c r="F189" s="1"/>
      <c r="G189" s="1"/>
      <c r="M189" s="110"/>
      <c r="N189" s="6"/>
      <c r="O189" s="1"/>
      <c r="P189" s="1"/>
      <c r="Q189" s="1"/>
      <c r="R189" s="1"/>
      <c r="Y189" s="6"/>
      <c r="Z189" s="1"/>
      <c r="AA189" s="1"/>
      <c r="AB189" s="1"/>
      <c r="AC189" s="1"/>
    </row>
    <row r="190" spans="2:29" x14ac:dyDescent="0.5">
      <c r="B190" s="6"/>
      <c r="C190" s="1"/>
      <c r="D190" s="1"/>
      <c r="E190" s="1"/>
      <c r="F190" s="1"/>
      <c r="G190" s="1"/>
      <c r="M190" s="110"/>
      <c r="N190" s="6"/>
      <c r="O190" s="1"/>
      <c r="P190" s="1"/>
      <c r="Q190" s="1"/>
      <c r="R190" s="1"/>
      <c r="Y190" s="6"/>
      <c r="Z190" s="1"/>
      <c r="AA190" s="1"/>
      <c r="AB190" s="1"/>
      <c r="AC190" s="1"/>
    </row>
    <row r="191" spans="2:29" x14ac:dyDescent="0.5">
      <c r="B191" s="6"/>
      <c r="C191" s="1"/>
      <c r="D191" s="1"/>
      <c r="E191" s="1"/>
      <c r="F191" s="1"/>
      <c r="G191" s="1"/>
      <c r="M191" s="110"/>
      <c r="N191" s="6"/>
      <c r="O191" s="1"/>
      <c r="P191" s="1"/>
      <c r="Q191" s="1"/>
      <c r="R191" s="1"/>
      <c r="Y191" s="6"/>
      <c r="Z191" s="1"/>
      <c r="AA191" s="1"/>
      <c r="AB191" s="1"/>
      <c r="AC191" s="1"/>
    </row>
    <row r="192" spans="2:29" x14ac:dyDescent="0.5">
      <c r="B192" s="6"/>
      <c r="C192" s="1"/>
      <c r="D192" s="1"/>
      <c r="E192" s="1"/>
      <c r="F192" s="1"/>
      <c r="G192" s="1"/>
      <c r="M192" s="110"/>
      <c r="N192" s="6"/>
      <c r="O192" s="1"/>
      <c r="P192" s="1"/>
      <c r="Q192" s="1"/>
      <c r="R192" s="1"/>
      <c r="Y192" s="6"/>
      <c r="Z192" s="1"/>
      <c r="AA192" s="1"/>
      <c r="AB192" s="1"/>
      <c r="AC192" s="1"/>
    </row>
    <row r="193" spans="2:29" x14ac:dyDescent="0.5">
      <c r="B193" s="6"/>
      <c r="C193" s="1"/>
      <c r="D193" s="1"/>
      <c r="E193" s="1"/>
      <c r="F193" s="1"/>
      <c r="G193" s="1"/>
      <c r="M193" s="110"/>
      <c r="N193" s="6"/>
      <c r="O193" s="1"/>
      <c r="P193" s="1"/>
      <c r="Q193" s="1"/>
      <c r="R193" s="1"/>
      <c r="Y193" s="6"/>
      <c r="Z193" s="1"/>
      <c r="AA193" s="1"/>
      <c r="AB193" s="1"/>
      <c r="AC193" s="1"/>
    </row>
    <row r="194" spans="2:29" x14ac:dyDescent="0.5">
      <c r="B194" s="6"/>
      <c r="C194" s="1"/>
      <c r="D194" s="1"/>
      <c r="E194" s="1"/>
      <c r="F194" s="1"/>
      <c r="G194" s="1"/>
      <c r="M194" s="110"/>
      <c r="N194" s="6"/>
      <c r="O194" s="1"/>
      <c r="P194" s="1"/>
      <c r="Q194" s="1"/>
      <c r="R194" s="1"/>
      <c r="Y194" s="6"/>
      <c r="Z194" s="1"/>
      <c r="AA194" s="1"/>
      <c r="AB194" s="1"/>
      <c r="AC194" s="1"/>
    </row>
    <row r="195" spans="2:29" x14ac:dyDescent="0.5">
      <c r="B195" s="6"/>
      <c r="C195" s="1"/>
      <c r="D195" s="1"/>
      <c r="E195" s="1"/>
      <c r="F195" s="1"/>
      <c r="G195" s="1"/>
      <c r="M195" s="110"/>
      <c r="N195" s="6"/>
      <c r="O195" s="1"/>
      <c r="P195" s="1"/>
      <c r="Q195" s="1"/>
      <c r="R195" s="1"/>
      <c r="Y195" s="6"/>
      <c r="Z195" s="1"/>
      <c r="AA195" s="1"/>
      <c r="AB195" s="1"/>
      <c r="AC195" s="1"/>
    </row>
    <row r="196" spans="2:29" x14ac:dyDescent="0.5">
      <c r="B196" s="6"/>
      <c r="C196" s="1"/>
      <c r="D196" s="1"/>
      <c r="E196" s="1"/>
      <c r="F196" s="1"/>
      <c r="G196" s="1"/>
      <c r="M196" s="110"/>
      <c r="N196" s="6"/>
      <c r="O196" s="1"/>
      <c r="P196" s="1"/>
      <c r="Q196" s="1"/>
      <c r="R196" s="1"/>
      <c r="Y196" s="6"/>
      <c r="Z196" s="1"/>
      <c r="AA196" s="1"/>
      <c r="AB196" s="1"/>
      <c r="AC196" s="1"/>
    </row>
    <row r="197" spans="2:29" x14ac:dyDescent="0.5">
      <c r="B197" s="6"/>
      <c r="C197" s="1"/>
      <c r="D197" s="1"/>
      <c r="E197" s="1"/>
      <c r="F197" s="1"/>
      <c r="G197" s="1"/>
      <c r="M197" s="110"/>
      <c r="N197" s="6"/>
      <c r="O197" s="1"/>
      <c r="P197" s="1"/>
      <c r="Q197" s="1"/>
      <c r="R197" s="1"/>
      <c r="Y197" s="6"/>
      <c r="Z197" s="1"/>
      <c r="AA197" s="1"/>
      <c r="AB197" s="1"/>
      <c r="AC197" s="1"/>
    </row>
    <row r="198" spans="2:29" x14ac:dyDescent="0.5">
      <c r="B198" s="6"/>
      <c r="C198" s="1"/>
      <c r="D198" s="1"/>
      <c r="E198" s="1"/>
      <c r="F198" s="1"/>
      <c r="G198" s="1"/>
      <c r="M198" s="110"/>
      <c r="N198" s="6"/>
      <c r="O198" s="1"/>
      <c r="P198" s="1"/>
      <c r="Q198" s="1"/>
      <c r="R198" s="1"/>
      <c r="Y198" s="6"/>
      <c r="Z198" s="1"/>
      <c r="AA198" s="1"/>
      <c r="AB198" s="1"/>
      <c r="AC198" s="1"/>
    </row>
    <row r="199" spans="2:29" x14ac:dyDescent="0.5">
      <c r="B199" s="6"/>
      <c r="C199" s="1"/>
      <c r="D199" s="1"/>
      <c r="E199" s="1"/>
      <c r="F199" s="1"/>
      <c r="G199" s="1"/>
      <c r="M199" s="110"/>
      <c r="N199" s="6"/>
      <c r="O199" s="1"/>
      <c r="P199" s="1"/>
      <c r="Q199" s="1"/>
      <c r="R199" s="1"/>
      <c r="Y199" s="6"/>
      <c r="Z199" s="1"/>
      <c r="AA199" s="1"/>
      <c r="AB199" s="1"/>
      <c r="AC199" s="1"/>
    </row>
    <row r="200" spans="2:29" x14ac:dyDescent="0.5">
      <c r="B200" s="6"/>
      <c r="C200" s="1"/>
      <c r="D200" s="1"/>
      <c r="E200" s="1"/>
      <c r="F200" s="1"/>
      <c r="G200" s="1"/>
      <c r="M200" s="110"/>
      <c r="N200" s="6"/>
      <c r="O200" s="1"/>
      <c r="P200" s="1"/>
      <c r="Q200" s="1"/>
      <c r="R200" s="1"/>
      <c r="Y200" s="6"/>
      <c r="Z200" s="1"/>
      <c r="AA200" s="1"/>
      <c r="AB200" s="1"/>
      <c r="AC200" s="1"/>
    </row>
    <row r="201" spans="2:29" x14ac:dyDescent="0.5">
      <c r="B201" s="6"/>
      <c r="C201" s="1"/>
      <c r="D201" s="1"/>
      <c r="E201" s="1"/>
      <c r="F201" s="1"/>
      <c r="G201" s="1"/>
      <c r="M201" s="110"/>
      <c r="N201" s="6"/>
      <c r="O201" s="1"/>
      <c r="P201" s="1"/>
      <c r="Q201" s="1"/>
      <c r="R201" s="1"/>
      <c r="Y201" s="6"/>
      <c r="Z201" s="1"/>
      <c r="AA201" s="1"/>
      <c r="AB201" s="1"/>
      <c r="AC201" s="1"/>
    </row>
    <row r="202" spans="2:29" x14ac:dyDescent="0.5">
      <c r="B202" s="6"/>
      <c r="C202" s="1"/>
      <c r="D202" s="1"/>
      <c r="E202" s="1"/>
      <c r="F202" s="1"/>
      <c r="G202" s="1"/>
      <c r="M202" s="110"/>
      <c r="N202" s="6"/>
      <c r="O202" s="1"/>
      <c r="P202" s="1"/>
      <c r="Q202" s="1"/>
      <c r="R202" s="1"/>
      <c r="Y202" s="6"/>
      <c r="Z202" s="1"/>
      <c r="AA202" s="1"/>
      <c r="AB202" s="1"/>
      <c r="AC202" s="1"/>
    </row>
    <row r="203" spans="2:29" x14ac:dyDescent="0.5">
      <c r="B203" s="6"/>
      <c r="C203" s="1"/>
      <c r="D203" s="1"/>
      <c r="E203" s="1"/>
      <c r="F203" s="1"/>
      <c r="G203" s="1"/>
      <c r="M203" s="110"/>
      <c r="N203" s="6"/>
      <c r="O203" s="1"/>
      <c r="P203" s="1"/>
      <c r="Q203" s="1"/>
      <c r="R203" s="1"/>
      <c r="Y203" s="6"/>
      <c r="Z203" s="1"/>
      <c r="AA203" s="1"/>
      <c r="AB203" s="1"/>
      <c r="AC203" s="1"/>
    </row>
    <row r="204" spans="2:29" x14ac:dyDescent="0.5">
      <c r="B204" s="6"/>
      <c r="C204" s="1"/>
      <c r="D204" s="1"/>
      <c r="E204" s="1"/>
      <c r="F204" s="1"/>
      <c r="G204" s="1"/>
      <c r="M204" s="110"/>
      <c r="N204" s="6"/>
      <c r="O204" s="1"/>
      <c r="P204" s="1"/>
      <c r="Q204" s="1"/>
      <c r="R204" s="1"/>
      <c r="Y204" s="6"/>
      <c r="Z204" s="1"/>
      <c r="AA204" s="1"/>
      <c r="AB204" s="1"/>
      <c r="AC204" s="1"/>
    </row>
    <row r="205" spans="2:29" x14ac:dyDescent="0.5">
      <c r="B205" s="6"/>
      <c r="C205" s="1"/>
      <c r="D205" s="1"/>
      <c r="E205" s="1"/>
      <c r="F205" s="1"/>
      <c r="G205" s="1"/>
      <c r="M205" s="110"/>
      <c r="N205" s="6"/>
      <c r="O205" s="1"/>
      <c r="P205" s="1"/>
      <c r="Q205" s="1"/>
      <c r="R205" s="1"/>
      <c r="Y205" s="6"/>
      <c r="Z205" s="1"/>
      <c r="AA205" s="1"/>
      <c r="AB205" s="1"/>
      <c r="AC205" s="1"/>
    </row>
    <row r="206" spans="2:29" x14ac:dyDescent="0.5">
      <c r="B206" s="6"/>
      <c r="C206" s="1"/>
      <c r="D206" s="1"/>
      <c r="E206" s="1"/>
      <c r="F206" s="1"/>
      <c r="G206" s="1"/>
      <c r="M206" s="110"/>
      <c r="N206" s="6"/>
      <c r="O206" s="1"/>
      <c r="P206" s="1"/>
      <c r="Q206" s="1"/>
      <c r="R206" s="1"/>
      <c r="Y206" s="6"/>
      <c r="Z206" s="1"/>
      <c r="AA206" s="1"/>
      <c r="AB206" s="1"/>
      <c r="AC206" s="1"/>
    </row>
    <row r="207" spans="2:29" x14ac:dyDescent="0.5">
      <c r="B207" s="6"/>
      <c r="C207" s="1"/>
      <c r="D207" s="1"/>
      <c r="E207" s="1"/>
      <c r="F207" s="1"/>
      <c r="G207" s="1"/>
      <c r="M207" s="110"/>
      <c r="N207" s="6"/>
      <c r="O207" s="1"/>
      <c r="P207" s="1"/>
      <c r="Q207" s="1"/>
      <c r="R207" s="1"/>
      <c r="Y207" s="6"/>
      <c r="Z207" s="1"/>
      <c r="AA207" s="1"/>
      <c r="AB207" s="1"/>
      <c r="AC207" s="1"/>
    </row>
    <row r="208" spans="2:29" x14ac:dyDescent="0.5">
      <c r="B208" s="6"/>
      <c r="C208" s="1"/>
      <c r="D208" s="1"/>
      <c r="E208" s="1"/>
      <c r="F208" s="1"/>
      <c r="G208" s="1"/>
      <c r="M208" s="110"/>
      <c r="N208" s="6"/>
      <c r="O208" s="1"/>
      <c r="P208" s="1"/>
      <c r="Q208" s="1"/>
      <c r="R208" s="1"/>
      <c r="Y208" s="6"/>
      <c r="Z208" s="1"/>
      <c r="AA208" s="1"/>
      <c r="AB208" s="1"/>
      <c r="AC208" s="1"/>
    </row>
    <row r="209" spans="2:29" x14ac:dyDescent="0.5">
      <c r="B209" s="6"/>
      <c r="C209" s="1"/>
      <c r="D209" s="1"/>
      <c r="E209" s="1"/>
      <c r="F209" s="1"/>
      <c r="G209" s="1"/>
      <c r="M209" s="110"/>
      <c r="N209" s="6"/>
      <c r="O209" s="1"/>
      <c r="P209" s="1"/>
      <c r="Q209" s="1"/>
      <c r="R209" s="1"/>
      <c r="Y209" s="6"/>
      <c r="Z209" s="1"/>
      <c r="AA209" s="1"/>
      <c r="AB209" s="1"/>
      <c r="AC209" s="1"/>
    </row>
    <row r="210" spans="2:29" x14ac:dyDescent="0.5">
      <c r="B210" s="6"/>
      <c r="C210" s="1"/>
      <c r="D210" s="1"/>
      <c r="E210" s="1"/>
      <c r="F210" s="1"/>
      <c r="G210" s="1"/>
      <c r="M210" s="110"/>
      <c r="N210" s="6"/>
      <c r="O210" s="1"/>
      <c r="P210" s="1"/>
      <c r="Q210" s="1"/>
      <c r="R210" s="1"/>
      <c r="Y210" s="6"/>
      <c r="Z210" s="1"/>
      <c r="AA210" s="1"/>
      <c r="AB210" s="1"/>
      <c r="AC210" s="1"/>
    </row>
    <row r="211" spans="2:29" x14ac:dyDescent="0.5">
      <c r="B211" s="6"/>
      <c r="C211" s="1"/>
      <c r="D211" s="1"/>
      <c r="E211" s="1"/>
      <c r="F211" s="1"/>
      <c r="G211" s="1"/>
      <c r="M211" s="110"/>
      <c r="N211" s="6"/>
      <c r="O211" s="1"/>
      <c r="P211" s="1"/>
      <c r="Q211" s="1"/>
      <c r="R211" s="1"/>
      <c r="Y211" s="6"/>
      <c r="Z211" s="1"/>
      <c r="AA211" s="1"/>
      <c r="AB211" s="1"/>
      <c r="AC211" s="1"/>
    </row>
    <row r="212" spans="2:29" x14ac:dyDescent="0.5">
      <c r="B212" s="6"/>
      <c r="C212" s="1"/>
      <c r="D212" s="1"/>
      <c r="E212" s="1"/>
      <c r="F212" s="1"/>
      <c r="G212" s="1"/>
      <c r="M212" s="110"/>
      <c r="N212" s="6"/>
      <c r="O212" s="1"/>
      <c r="P212" s="1"/>
      <c r="Q212" s="1"/>
      <c r="R212" s="1"/>
      <c r="Y212" s="6"/>
      <c r="Z212" s="1"/>
      <c r="AA212" s="1"/>
      <c r="AB212" s="1"/>
      <c r="AC212" s="1"/>
    </row>
    <row r="213" spans="2:29" x14ac:dyDescent="0.5">
      <c r="B213" s="6"/>
      <c r="C213" s="1"/>
      <c r="D213" s="1"/>
      <c r="E213" s="1"/>
      <c r="F213" s="1"/>
      <c r="G213" s="1"/>
      <c r="M213" s="110"/>
      <c r="N213" s="6"/>
      <c r="O213" s="1"/>
      <c r="P213" s="1"/>
      <c r="Q213" s="1"/>
      <c r="R213" s="1"/>
      <c r="Y213" s="6"/>
      <c r="Z213" s="1"/>
      <c r="AA213" s="1"/>
      <c r="AB213" s="1"/>
      <c r="AC213" s="1"/>
    </row>
    <row r="214" spans="2:29" x14ac:dyDescent="0.5">
      <c r="B214" s="6"/>
      <c r="C214" s="1"/>
      <c r="D214" s="1"/>
      <c r="E214" s="1"/>
      <c r="F214" s="1"/>
      <c r="G214" s="1"/>
      <c r="M214" s="110"/>
      <c r="N214" s="6"/>
      <c r="O214" s="1"/>
      <c r="P214" s="1"/>
      <c r="Q214" s="1"/>
      <c r="R214" s="1"/>
      <c r="Y214" s="6"/>
      <c r="Z214" s="1"/>
      <c r="AA214" s="1"/>
      <c r="AB214" s="1"/>
      <c r="AC214" s="1"/>
    </row>
    <row r="215" spans="2:29" x14ac:dyDescent="0.5">
      <c r="B215" s="6"/>
      <c r="C215" s="1"/>
      <c r="D215" s="1"/>
      <c r="E215" s="1"/>
      <c r="F215" s="1"/>
      <c r="G215" s="1"/>
      <c r="M215" s="110"/>
      <c r="N215" s="6"/>
      <c r="O215" s="1"/>
      <c r="P215" s="1"/>
      <c r="Q215" s="1"/>
      <c r="R215" s="1"/>
      <c r="Y215" s="6"/>
      <c r="Z215" s="1"/>
      <c r="AA215" s="1"/>
      <c r="AB215" s="1"/>
      <c r="AC215" s="1"/>
    </row>
    <row r="216" spans="2:29" x14ac:dyDescent="0.5">
      <c r="B216" s="6"/>
      <c r="C216" s="1"/>
      <c r="D216" s="1"/>
      <c r="E216" s="1"/>
      <c r="F216" s="1"/>
      <c r="G216" s="1"/>
      <c r="M216" s="110"/>
      <c r="N216" s="6"/>
      <c r="O216" s="1"/>
      <c r="P216" s="1"/>
      <c r="Q216" s="1"/>
      <c r="R216" s="1"/>
      <c r="Y216" s="6"/>
      <c r="Z216" s="1"/>
      <c r="AA216" s="1"/>
      <c r="AB216" s="1"/>
      <c r="AC216" s="1"/>
    </row>
    <row r="217" spans="2:29" x14ac:dyDescent="0.5">
      <c r="B217" s="6"/>
      <c r="C217" s="1"/>
      <c r="D217" s="1"/>
      <c r="E217" s="1"/>
      <c r="F217" s="1"/>
      <c r="G217" s="1"/>
      <c r="M217" s="110"/>
      <c r="N217" s="6"/>
      <c r="O217" s="1"/>
      <c r="P217" s="1"/>
      <c r="Q217" s="1"/>
      <c r="R217" s="1"/>
      <c r="Y217" s="6"/>
      <c r="Z217" s="1"/>
      <c r="AA217" s="1"/>
      <c r="AB217" s="1"/>
      <c r="AC217" s="1"/>
    </row>
    <row r="218" spans="2:29" x14ac:dyDescent="0.5">
      <c r="B218" s="6"/>
      <c r="C218" s="1"/>
      <c r="D218" s="1"/>
      <c r="E218" s="1"/>
      <c r="F218" s="1"/>
      <c r="G218" s="1"/>
      <c r="M218" s="110"/>
      <c r="N218" s="6"/>
      <c r="O218" s="1"/>
      <c r="P218" s="1"/>
      <c r="Q218" s="1"/>
      <c r="R218" s="1"/>
      <c r="Y218" s="6"/>
      <c r="Z218" s="1"/>
      <c r="AA218" s="1"/>
      <c r="AB218" s="1"/>
      <c r="AC218" s="1"/>
    </row>
    <row r="219" spans="2:29" x14ac:dyDescent="0.5">
      <c r="B219" s="6"/>
      <c r="C219" s="1"/>
      <c r="D219" s="1"/>
      <c r="E219" s="1"/>
      <c r="F219" s="1"/>
      <c r="G219" s="1"/>
      <c r="M219" s="110"/>
      <c r="N219" s="6"/>
      <c r="O219" s="1"/>
      <c r="P219" s="1"/>
      <c r="Q219" s="1"/>
      <c r="R219" s="1"/>
      <c r="Y219" s="6"/>
      <c r="Z219" s="1"/>
      <c r="AA219" s="1"/>
      <c r="AB219" s="1"/>
      <c r="AC219" s="1"/>
    </row>
    <row r="220" spans="2:29" x14ac:dyDescent="0.5">
      <c r="B220" s="6"/>
      <c r="C220" s="1"/>
      <c r="D220" s="1"/>
      <c r="E220" s="1"/>
      <c r="F220" s="1"/>
      <c r="G220" s="1"/>
      <c r="M220" s="110"/>
      <c r="N220" s="6"/>
      <c r="O220" s="1"/>
      <c r="P220" s="1"/>
      <c r="Q220" s="1"/>
      <c r="R220" s="1"/>
      <c r="Y220" s="6"/>
      <c r="Z220" s="1"/>
      <c r="AA220" s="1"/>
      <c r="AB220" s="1"/>
      <c r="AC220" s="1"/>
    </row>
    <row r="221" spans="2:29" x14ac:dyDescent="0.5">
      <c r="B221" s="6"/>
      <c r="C221" s="1"/>
      <c r="D221" s="1"/>
      <c r="E221" s="1"/>
      <c r="F221" s="1"/>
      <c r="G221" s="1"/>
      <c r="M221" s="110"/>
      <c r="N221" s="6"/>
      <c r="O221" s="1"/>
      <c r="P221" s="1"/>
      <c r="Q221" s="1"/>
      <c r="R221" s="1"/>
      <c r="Y221" s="6"/>
      <c r="Z221" s="1"/>
      <c r="AA221" s="1"/>
      <c r="AB221" s="1"/>
      <c r="AC221" s="1"/>
    </row>
    <row r="222" spans="2:29" x14ac:dyDescent="0.5">
      <c r="B222" s="6"/>
      <c r="C222" s="1"/>
      <c r="D222" s="1"/>
      <c r="E222" s="1"/>
      <c r="F222" s="1"/>
      <c r="G222" s="1"/>
      <c r="M222" s="110"/>
      <c r="N222" s="6"/>
      <c r="O222" s="1"/>
      <c r="P222" s="1"/>
      <c r="Q222" s="1"/>
      <c r="R222" s="1"/>
      <c r="Y222" s="6"/>
      <c r="Z222" s="1"/>
      <c r="AA222" s="1"/>
      <c r="AB222" s="1"/>
      <c r="AC222" s="1"/>
    </row>
    <row r="223" spans="2:29" x14ac:dyDescent="0.5">
      <c r="B223" s="6"/>
      <c r="C223" s="1"/>
      <c r="D223" s="1"/>
      <c r="E223" s="1"/>
      <c r="F223" s="1"/>
      <c r="G223" s="1"/>
      <c r="M223" s="110"/>
      <c r="N223" s="6"/>
      <c r="O223" s="1"/>
      <c r="P223" s="1"/>
      <c r="Q223" s="1"/>
      <c r="R223" s="1"/>
      <c r="Y223" s="6"/>
      <c r="Z223" s="1"/>
      <c r="AA223" s="1"/>
      <c r="AB223" s="1"/>
      <c r="AC223" s="1"/>
    </row>
    <row r="224" spans="2:29" x14ac:dyDescent="0.5">
      <c r="B224" s="6"/>
      <c r="C224" s="1"/>
      <c r="D224" s="1"/>
      <c r="E224" s="1"/>
      <c r="F224" s="1"/>
      <c r="G224" s="1"/>
      <c r="M224" s="110"/>
      <c r="N224" s="6"/>
      <c r="O224" s="1"/>
      <c r="P224" s="1"/>
      <c r="Q224" s="1"/>
      <c r="R224" s="1"/>
      <c r="Y224" s="6"/>
      <c r="Z224" s="1"/>
      <c r="AA224" s="1"/>
      <c r="AB224" s="1"/>
      <c r="AC224" s="1"/>
    </row>
    <row r="225" spans="2:29" x14ac:dyDescent="0.5">
      <c r="B225" s="6"/>
      <c r="C225" s="1"/>
      <c r="D225" s="1"/>
      <c r="E225" s="1"/>
      <c r="F225" s="1"/>
      <c r="G225" s="1"/>
      <c r="M225" s="110"/>
      <c r="N225" s="6"/>
      <c r="O225" s="1"/>
      <c r="P225" s="1"/>
      <c r="Q225" s="1"/>
      <c r="R225" s="1"/>
      <c r="Y225" s="6"/>
      <c r="Z225" s="1"/>
      <c r="AA225" s="1"/>
      <c r="AB225" s="1"/>
      <c r="AC225" s="1"/>
    </row>
    <row r="226" spans="2:29" x14ac:dyDescent="0.5">
      <c r="B226" s="6"/>
      <c r="C226" s="1"/>
      <c r="D226" s="1"/>
      <c r="E226" s="1"/>
      <c r="F226" s="1"/>
      <c r="G226" s="1"/>
      <c r="M226" s="110"/>
      <c r="N226" s="6"/>
      <c r="O226" s="1"/>
      <c r="P226" s="1"/>
      <c r="Q226" s="1"/>
      <c r="R226" s="1"/>
      <c r="Y226" s="6"/>
      <c r="Z226" s="1"/>
      <c r="AA226" s="1"/>
      <c r="AB226" s="1"/>
      <c r="AC226" s="1"/>
    </row>
    <row r="227" spans="2:29" x14ac:dyDescent="0.5">
      <c r="B227" s="6"/>
      <c r="C227" s="1"/>
      <c r="D227" s="1"/>
      <c r="E227" s="1"/>
      <c r="F227" s="1"/>
      <c r="G227" s="1"/>
      <c r="M227" s="110"/>
      <c r="N227" s="6"/>
      <c r="O227" s="1"/>
      <c r="P227" s="1"/>
      <c r="Q227" s="1"/>
      <c r="R227" s="1"/>
      <c r="Y227" s="6"/>
      <c r="Z227" s="1"/>
      <c r="AA227" s="1"/>
      <c r="AB227" s="1"/>
      <c r="AC227" s="1"/>
    </row>
    <row r="228" spans="2:29" x14ac:dyDescent="0.5">
      <c r="B228" s="6"/>
      <c r="C228" s="1"/>
      <c r="D228" s="1"/>
      <c r="E228" s="1"/>
      <c r="F228" s="1"/>
      <c r="G228" s="1"/>
      <c r="M228" s="110"/>
      <c r="N228" s="6"/>
      <c r="O228" s="1"/>
      <c r="P228" s="1"/>
      <c r="Q228" s="1"/>
      <c r="R228" s="1"/>
      <c r="Y228" s="6"/>
      <c r="Z228" s="1"/>
      <c r="AA228" s="1"/>
      <c r="AB228" s="1"/>
      <c r="AC228" s="1"/>
    </row>
    <row r="229" spans="2:29" x14ac:dyDescent="0.5">
      <c r="B229" s="6"/>
      <c r="C229" s="1"/>
      <c r="D229" s="1"/>
      <c r="E229" s="1"/>
      <c r="F229" s="1"/>
      <c r="G229" s="1"/>
      <c r="M229" s="110"/>
      <c r="N229" s="6"/>
      <c r="O229" s="1"/>
      <c r="P229" s="1"/>
      <c r="Q229" s="1"/>
      <c r="R229" s="1"/>
      <c r="Y229" s="6"/>
      <c r="Z229" s="1"/>
      <c r="AA229" s="1"/>
      <c r="AB229" s="1"/>
      <c r="AC229" s="1"/>
    </row>
    <row r="230" spans="2:29" x14ac:dyDescent="0.5">
      <c r="B230" s="6"/>
      <c r="C230" s="1"/>
      <c r="D230" s="1"/>
      <c r="E230" s="1"/>
      <c r="F230" s="1"/>
      <c r="G230" s="1"/>
      <c r="M230" s="110"/>
      <c r="N230" s="6"/>
      <c r="O230" s="1"/>
      <c r="P230" s="1"/>
      <c r="Q230" s="1"/>
      <c r="R230" s="1"/>
      <c r="Y230" s="6"/>
      <c r="Z230" s="1"/>
      <c r="AA230" s="1"/>
      <c r="AB230" s="1"/>
      <c r="AC230" s="1"/>
    </row>
    <row r="231" spans="2:29" x14ac:dyDescent="0.5">
      <c r="B231" s="6"/>
      <c r="C231" s="1"/>
      <c r="D231" s="1"/>
      <c r="E231" s="1"/>
      <c r="F231" s="1"/>
      <c r="G231" s="1"/>
      <c r="M231" s="110"/>
      <c r="N231" s="6"/>
      <c r="O231" s="1"/>
      <c r="P231" s="1"/>
      <c r="Q231" s="1"/>
      <c r="R231" s="1"/>
      <c r="Y231" s="6"/>
      <c r="Z231" s="1"/>
      <c r="AA231" s="1"/>
      <c r="AB231" s="1"/>
      <c r="AC231" s="1"/>
    </row>
    <row r="232" spans="2:29" x14ac:dyDescent="0.5">
      <c r="B232" s="6"/>
      <c r="C232" s="1"/>
      <c r="D232" s="1"/>
      <c r="E232" s="1"/>
      <c r="F232" s="1"/>
      <c r="G232" s="1"/>
      <c r="M232" s="110"/>
      <c r="N232" s="6"/>
      <c r="O232" s="1"/>
      <c r="P232" s="1"/>
      <c r="Q232" s="1"/>
      <c r="R232" s="1"/>
      <c r="Y232" s="6"/>
      <c r="Z232" s="1"/>
      <c r="AA232" s="1"/>
      <c r="AB232" s="1"/>
      <c r="AC232" s="1"/>
    </row>
    <row r="233" spans="2:29" x14ac:dyDescent="0.5">
      <c r="B233" s="6"/>
      <c r="C233" s="1"/>
      <c r="D233" s="1"/>
      <c r="E233" s="1"/>
      <c r="F233" s="1"/>
      <c r="G233" s="1"/>
      <c r="M233" s="110"/>
      <c r="N233" s="6"/>
      <c r="O233" s="1"/>
      <c r="P233" s="1"/>
      <c r="Q233" s="1"/>
      <c r="R233" s="1"/>
      <c r="Y233" s="6"/>
      <c r="Z233" s="1"/>
      <c r="AA233" s="1"/>
      <c r="AB233" s="1"/>
      <c r="AC233" s="1"/>
    </row>
    <row r="234" spans="2:29" x14ac:dyDescent="0.5">
      <c r="B234" s="6"/>
      <c r="C234" s="1"/>
      <c r="D234" s="1"/>
      <c r="E234" s="1"/>
      <c r="F234" s="1"/>
      <c r="G234" s="1"/>
      <c r="M234" s="110"/>
      <c r="N234" s="6"/>
      <c r="O234" s="1"/>
      <c r="P234" s="1"/>
      <c r="Q234" s="1"/>
      <c r="R234" s="1"/>
      <c r="Y234" s="6"/>
      <c r="Z234" s="1"/>
      <c r="AA234" s="1"/>
      <c r="AB234" s="1"/>
      <c r="AC234" s="1"/>
    </row>
    <row r="235" spans="2:29" x14ac:dyDescent="0.5">
      <c r="B235" s="6"/>
      <c r="C235" s="1"/>
      <c r="D235" s="1"/>
      <c r="E235" s="1"/>
      <c r="F235" s="1"/>
      <c r="G235" s="1"/>
      <c r="M235" s="110"/>
      <c r="N235" s="6"/>
      <c r="O235" s="1"/>
      <c r="P235" s="1"/>
      <c r="Q235" s="1"/>
      <c r="R235" s="1"/>
      <c r="Y235" s="6"/>
      <c r="Z235" s="1"/>
      <c r="AA235" s="1"/>
      <c r="AB235" s="1"/>
      <c r="AC235" s="1"/>
    </row>
    <row r="236" spans="2:29" x14ac:dyDescent="0.5">
      <c r="B236" s="6"/>
      <c r="C236" s="1"/>
      <c r="D236" s="1"/>
      <c r="E236" s="1"/>
      <c r="F236" s="1"/>
      <c r="G236" s="1"/>
      <c r="M236" s="110"/>
      <c r="N236" s="6"/>
      <c r="O236" s="1"/>
      <c r="P236" s="1"/>
      <c r="Q236" s="1"/>
      <c r="R236" s="1"/>
      <c r="Y236" s="6"/>
      <c r="Z236" s="1"/>
      <c r="AA236" s="1"/>
      <c r="AB236" s="1"/>
      <c r="AC236" s="1"/>
    </row>
    <row r="237" spans="2:29" x14ac:dyDescent="0.5">
      <c r="B237" s="6"/>
      <c r="C237" s="1"/>
      <c r="D237" s="1"/>
      <c r="E237" s="1"/>
      <c r="F237" s="1"/>
      <c r="G237" s="1"/>
      <c r="M237" s="110"/>
      <c r="N237" s="6"/>
      <c r="O237" s="1"/>
      <c r="P237" s="1"/>
      <c r="Q237" s="1"/>
      <c r="R237" s="1"/>
      <c r="Y237" s="6"/>
      <c r="Z237" s="1"/>
      <c r="AA237" s="1"/>
      <c r="AB237" s="1"/>
      <c r="AC237" s="1"/>
    </row>
    <row r="238" spans="2:29" x14ac:dyDescent="0.5">
      <c r="B238" s="6"/>
      <c r="C238" s="1"/>
      <c r="D238" s="1"/>
      <c r="E238" s="1"/>
      <c r="F238" s="1"/>
      <c r="G238" s="1"/>
      <c r="M238" s="110"/>
      <c r="N238" s="6"/>
      <c r="O238" s="1"/>
      <c r="P238" s="1"/>
      <c r="Q238" s="1"/>
      <c r="R238" s="1"/>
      <c r="Y238" s="6"/>
      <c r="Z238" s="1"/>
      <c r="AA238" s="1"/>
      <c r="AB238" s="1"/>
      <c r="AC238" s="1"/>
    </row>
    <row r="239" spans="2:29" x14ac:dyDescent="0.5">
      <c r="B239" s="6"/>
      <c r="C239" s="1"/>
      <c r="D239" s="1"/>
      <c r="E239" s="1"/>
      <c r="F239" s="1"/>
      <c r="G239" s="1"/>
      <c r="M239" s="110"/>
      <c r="N239" s="6"/>
      <c r="O239" s="1"/>
      <c r="P239" s="1"/>
      <c r="Q239" s="1"/>
      <c r="R239" s="1"/>
      <c r="Y239" s="6"/>
      <c r="Z239" s="1"/>
      <c r="AA239" s="1"/>
      <c r="AB239" s="1"/>
      <c r="AC239" s="1"/>
    </row>
    <row r="240" spans="2:29" x14ac:dyDescent="0.5">
      <c r="B240" s="6"/>
      <c r="C240" s="1"/>
      <c r="D240" s="1"/>
      <c r="E240" s="1"/>
      <c r="F240" s="1"/>
      <c r="G240" s="1"/>
      <c r="M240" s="110"/>
      <c r="N240" s="6"/>
      <c r="O240" s="1"/>
      <c r="P240" s="1"/>
      <c r="Q240" s="1"/>
      <c r="R240" s="1"/>
      <c r="Y240" s="6"/>
      <c r="Z240" s="1"/>
      <c r="AA240" s="1"/>
      <c r="AB240" s="1"/>
      <c r="AC240" s="1"/>
    </row>
    <row r="241" spans="2:29" x14ac:dyDescent="0.5">
      <c r="B241" s="6"/>
      <c r="C241" s="1"/>
      <c r="D241" s="1"/>
      <c r="E241" s="1"/>
      <c r="F241" s="1"/>
      <c r="G241" s="1"/>
      <c r="M241" s="110"/>
      <c r="N241" s="6"/>
      <c r="O241" s="1"/>
      <c r="P241" s="1"/>
      <c r="Q241" s="1"/>
      <c r="R241" s="1"/>
      <c r="Y241" s="6"/>
      <c r="Z241" s="1"/>
      <c r="AA241" s="1"/>
      <c r="AB241" s="1"/>
      <c r="AC241" s="1"/>
    </row>
    <row r="242" spans="2:29" x14ac:dyDescent="0.5">
      <c r="B242" s="6"/>
      <c r="C242" s="1"/>
      <c r="D242" s="1"/>
      <c r="E242" s="1"/>
      <c r="F242" s="1"/>
      <c r="G242" s="1"/>
      <c r="M242" s="110"/>
      <c r="N242" s="6"/>
      <c r="O242" s="1"/>
      <c r="P242" s="1"/>
      <c r="Q242" s="1"/>
      <c r="R242" s="1"/>
      <c r="Y242" s="6"/>
      <c r="Z242" s="1"/>
      <c r="AA242" s="1"/>
      <c r="AB242" s="1"/>
      <c r="AC242" s="1"/>
    </row>
    <row r="243" spans="2:29" x14ac:dyDescent="0.5">
      <c r="B243" s="6"/>
      <c r="C243" s="1"/>
      <c r="D243" s="1"/>
      <c r="E243" s="1"/>
      <c r="F243" s="1"/>
      <c r="G243" s="1"/>
      <c r="M243" s="110"/>
      <c r="N243" s="6"/>
      <c r="O243" s="1"/>
      <c r="P243" s="1"/>
      <c r="Q243" s="1"/>
      <c r="R243" s="1"/>
      <c r="Y243" s="6"/>
      <c r="Z243" s="1"/>
      <c r="AA243" s="1"/>
      <c r="AB243" s="1"/>
      <c r="AC243" s="1"/>
    </row>
    <row r="244" spans="2:29" x14ac:dyDescent="0.5">
      <c r="B244" s="6"/>
      <c r="C244" s="1"/>
      <c r="D244" s="1"/>
      <c r="E244" s="1"/>
      <c r="F244" s="1"/>
      <c r="G244" s="1"/>
      <c r="M244" s="110"/>
      <c r="N244" s="6"/>
      <c r="O244" s="1"/>
      <c r="P244" s="1"/>
      <c r="Q244" s="1"/>
      <c r="R244" s="1"/>
      <c r="Y244" s="6"/>
      <c r="Z244" s="1"/>
      <c r="AA244" s="1"/>
      <c r="AB244" s="1"/>
      <c r="AC244" s="1"/>
    </row>
    <row r="245" spans="2:29" x14ac:dyDescent="0.5">
      <c r="B245" s="6"/>
      <c r="C245" s="1"/>
      <c r="D245" s="1"/>
      <c r="E245" s="1"/>
      <c r="F245" s="1"/>
      <c r="G245" s="1"/>
      <c r="M245" s="110"/>
      <c r="N245" s="6"/>
      <c r="O245" s="1"/>
      <c r="P245" s="1"/>
      <c r="Q245" s="1"/>
      <c r="R245" s="1"/>
      <c r="Y245" s="6"/>
      <c r="Z245" s="1"/>
      <c r="AA245" s="1"/>
      <c r="AB245" s="1"/>
      <c r="AC245" s="1"/>
    </row>
    <row r="246" spans="2:29" x14ac:dyDescent="0.5">
      <c r="B246" s="6"/>
      <c r="C246" s="1"/>
      <c r="D246" s="1"/>
      <c r="E246" s="1"/>
      <c r="F246" s="1"/>
      <c r="G246" s="1"/>
      <c r="M246" s="110"/>
      <c r="N246" s="6"/>
      <c r="O246" s="1"/>
      <c r="P246" s="1"/>
      <c r="Q246" s="1"/>
      <c r="R246" s="1"/>
      <c r="Y246" s="6"/>
      <c r="Z246" s="1"/>
      <c r="AA246" s="1"/>
      <c r="AB246" s="1"/>
      <c r="AC246" s="1"/>
    </row>
    <row r="247" spans="2:29" x14ac:dyDescent="0.5">
      <c r="B247" s="6"/>
      <c r="C247" s="1"/>
      <c r="D247" s="1"/>
      <c r="E247" s="1"/>
      <c r="F247" s="1"/>
      <c r="G247" s="1"/>
      <c r="M247" s="110"/>
      <c r="N247" s="6"/>
      <c r="O247" s="1"/>
      <c r="P247" s="1"/>
      <c r="Q247" s="1"/>
      <c r="R247" s="1"/>
      <c r="Y247" s="6"/>
      <c r="Z247" s="1"/>
      <c r="AA247" s="1"/>
      <c r="AB247" s="1"/>
      <c r="AC247" s="1"/>
    </row>
    <row r="248" spans="2:29" x14ac:dyDescent="0.5">
      <c r="B248" s="6"/>
      <c r="C248" s="1"/>
      <c r="D248" s="1"/>
      <c r="E248" s="1"/>
      <c r="F248" s="1"/>
      <c r="G248" s="1"/>
      <c r="M248" s="110"/>
      <c r="N248" s="6"/>
      <c r="O248" s="1"/>
      <c r="P248" s="1"/>
      <c r="Q248" s="1"/>
      <c r="R248" s="1"/>
      <c r="Y248" s="6"/>
      <c r="Z248" s="1"/>
      <c r="AA248" s="1"/>
      <c r="AB248" s="1"/>
      <c r="AC248" s="1"/>
    </row>
    <row r="249" spans="2:29" x14ac:dyDescent="0.5">
      <c r="B249" s="6"/>
      <c r="C249" s="1"/>
      <c r="D249" s="1"/>
      <c r="E249" s="1"/>
      <c r="F249" s="1"/>
      <c r="G249" s="1"/>
      <c r="M249" s="110"/>
      <c r="N249" s="6"/>
      <c r="O249" s="1"/>
      <c r="P249" s="1"/>
      <c r="Q249" s="1"/>
      <c r="R249" s="1"/>
      <c r="Y249" s="6"/>
      <c r="Z249" s="1"/>
      <c r="AA249" s="1"/>
      <c r="AB249" s="1"/>
      <c r="AC249" s="1"/>
    </row>
    <row r="250" spans="2:29" x14ac:dyDescent="0.5">
      <c r="B250" s="6"/>
      <c r="C250" s="1"/>
      <c r="D250" s="1"/>
      <c r="E250" s="1"/>
      <c r="F250" s="1"/>
      <c r="G250" s="1"/>
      <c r="M250" s="110"/>
      <c r="N250" s="6"/>
      <c r="O250" s="1"/>
      <c r="P250" s="1"/>
      <c r="Q250" s="1"/>
      <c r="R250" s="1"/>
      <c r="Y250" s="6"/>
      <c r="Z250" s="1"/>
      <c r="AA250" s="1"/>
      <c r="AB250" s="1"/>
      <c r="AC250" s="1"/>
    </row>
    <row r="251" spans="2:29" x14ac:dyDescent="0.5">
      <c r="B251" s="6"/>
      <c r="C251" s="1"/>
      <c r="D251" s="1"/>
      <c r="E251" s="1"/>
      <c r="F251" s="1"/>
      <c r="G251" s="1"/>
      <c r="M251" s="110"/>
      <c r="N251" s="6"/>
      <c r="O251" s="1"/>
      <c r="P251" s="1"/>
      <c r="Q251" s="1"/>
      <c r="R251" s="1"/>
      <c r="Y251" s="6"/>
      <c r="Z251" s="1"/>
      <c r="AA251" s="1"/>
      <c r="AB251" s="1"/>
      <c r="AC251" s="1"/>
    </row>
    <row r="252" spans="2:29" x14ac:dyDescent="0.5">
      <c r="B252" s="6"/>
      <c r="C252" s="1"/>
      <c r="D252" s="1"/>
      <c r="E252" s="1"/>
      <c r="F252" s="1"/>
      <c r="G252" s="1"/>
      <c r="M252" s="110"/>
      <c r="N252" s="6"/>
      <c r="O252" s="1"/>
      <c r="P252" s="1"/>
      <c r="Q252" s="1"/>
      <c r="R252" s="1"/>
      <c r="Y252" s="6"/>
      <c r="Z252" s="1"/>
      <c r="AA252" s="1"/>
      <c r="AB252" s="1"/>
      <c r="AC252" s="1"/>
    </row>
    <row r="253" spans="2:29" x14ac:dyDescent="0.5">
      <c r="B253" s="6"/>
      <c r="C253" s="1"/>
      <c r="D253" s="1"/>
      <c r="E253" s="1"/>
      <c r="F253" s="1"/>
      <c r="G253" s="1"/>
      <c r="M253" s="110"/>
      <c r="N253" s="6"/>
      <c r="O253" s="1"/>
      <c r="P253" s="1"/>
      <c r="Q253" s="1"/>
      <c r="R253" s="1"/>
      <c r="Y253" s="6"/>
      <c r="Z253" s="1"/>
      <c r="AA253" s="1"/>
      <c r="AB253" s="1"/>
      <c r="AC253" s="1"/>
    </row>
    <row r="254" spans="2:29" x14ac:dyDescent="0.5">
      <c r="B254" s="6"/>
      <c r="C254" s="1"/>
      <c r="D254" s="1"/>
      <c r="E254" s="1"/>
      <c r="F254" s="1"/>
      <c r="G254" s="1"/>
      <c r="M254" s="110"/>
      <c r="N254" s="6"/>
      <c r="O254" s="1"/>
      <c r="P254" s="1"/>
      <c r="Q254" s="1"/>
      <c r="R254" s="1"/>
      <c r="Y254" s="6"/>
      <c r="Z254" s="1"/>
      <c r="AA254" s="1"/>
      <c r="AB254" s="1"/>
      <c r="AC254" s="1"/>
    </row>
    <row r="255" spans="2:29" x14ac:dyDescent="0.5">
      <c r="B255" s="6"/>
      <c r="C255" s="1"/>
      <c r="D255" s="1"/>
      <c r="E255" s="1"/>
      <c r="F255" s="1"/>
      <c r="G255" s="1"/>
      <c r="M255" s="110"/>
      <c r="N255" s="6"/>
      <c r="O255" s="1"/>
      <c r="P255" s="1"/>
      <c r="Q255" s="1"/>
      <c r="R255" s="1"/>
      <c r="Y255" s="6"/>
      <c r="Z255" s="1"/>
      <c r="AA255" s="1"/>
      <c r="AB255" s="1"/>
      <c r="AC255" s="1"/>
    </row>
    <row r="256" spans="2:29" x14ac:dyDescent="0.5">
      <c r="B256" s="6"/>
      <c r="C256" s="1"/>
      <c r="D256" s="1"/>
      <c r="E256" s="1"/>
      <c r="F256" s="1"/>
      <c r="G256" s="1"/>
      <c r="M256" s="110"/>
      <c r="N256" s="6"/>
      <c r="O256" s="1"/>
      <c r="P256" s="1"/>
      <c r="Q256" s="1"/>
      <c r="R256" s="1"/>
      <c r="Y256" s="6"/>
      <c r="Z256" s="1"/>
      <c r="AA256" s="1"/>
      <c r="AB256" s="1"/>
      <c r="AC256" s="1"/>
    </row>
    <row r="257" spans="2:29" x14ac:dyDescent="0.5">
      <c r="B257" s="6"/>
      <c r="C257" s="1"/>
      <c r="D257" s="1"/>
      <c r="E257" s="1"/>
      <c r="F257" s="1"/>
      <c r="G257" s="1"/>
      <c r="M257" s="110"/>
      <c r="N257" s="6"/>
      <c r="O257" s="1"/>
      <c r="P257" s="1"/>
      <c r="Q257" s="1"/>
      <c r="R257" s="1"/>
      <c r="Y257" s="6"/>
      <c r="Z257" s="1"/>
      <c r="AA257" s="1"/>
      <c r="AB257" s="1"/>
      <c r="AC257" s="1"/>
    </row>
    <row r="258" spans="2:29" x14ac:dyDescent="0.5">
      <c r="B258" s="6"/>
      <c r="C258" s="1"/>
      <c r="D258" s="1"/>
      <c r="E258" s="1"/>
      <c r="F258" s="1"/>
      <c r="G258" s="1"/>
      <c r="M258" s="110"/>
      <c r="N258" s="6"/>
      <c r="O258" s="1"/>
      <c r="P258" s="1"/>
      <c r="Q258" s="1"/>
      <c r="R258" s="1"/>
      <c r="Y258" s="6"/>
      <c r="Z258" s="1"/>
      <c r="AA258" s="1"/>
      <c r="AB258" s="1"/>
      <c r="AC258" s="1"/>
    </row>
    <row r="259" spans="2:29" x14ac:dyDescent="0.5">
      <c r="B259" s="6"/>
      <c r="C259" s="1"/>
      <c r="D259" s="1"/>
      <c r="E259" s="1"/>
      <c r="F259" s="1"/>
      <c r="G259" s="1"/>
      <c r="M259" s="110"/>
      <c r="N259" s="6"/>
      <c r="O259" s="1"/>
      <c r="P259" s="1"/>
      <c r="Q259" s="1"/>
      <c r="R259" s="1"/>
      <c r="Y259" s="6"/>
      <c r="Z259" s="1"/>
      <c r="AA259" s="1"/>
      <c r="AB259" s="1"/>
      <c r="AC259" s="1"/>
    </row>
    <row r="260" spans="2:29" x14ac:dyDescent="0.5">
      <c r="B260" s="6"/>
      <c r="C260" s="1"/>
      <c r="D260" s="1"/>
      <c r="E260" s="1"/>
      <c r="F260" s="1"/>
      <c r="G260" s="1"/>
      <c r="M260" s="110"/>
      <c r="N260" s="6"/>
      <c r="O260" s="1"/>
      <c r="P260" s="1"/>
      <c r="Q260" s="1"/>
      <c r="R260" s="1"/>
      <c r="Y260" s="6"/>
      <c r="Z260" s="1"/>
      <c r="AA260" s="1"/>
      <c r="AB260" s="1"/>
      <c r="AC260" s="1"/>
    </row>
    <row r="261" spans="2:29" x14ac:dyDescent="0.5">
      <c r="B261" s="6"/>
      <c r="C261" s="1"/>
      <c r="D261" s="1"/>
      <c r="E261" s="1"/>
      <c r="F261" s="1"/>
      <c r="G261" s="1"/>
      <c r="M261" s="110"/>
      <c r="N261" s="6"/>
      <c r="O261" s="1"/>
      <c r="P261" s="1"/>
      <c r="Q261" s="1"/>
      <c r="R261" s="1"/>
      <c r="Y261" s="6"/>
      <c r="Z261" s="1"/>
      <c r="AA261" s="1"/>
      <c r="AB261" s="1"/>
      <c r="AC261" s="1"/>
    </row>
    <row r="262" spans="2:29" x14ac:dyDescent="0.5">
      <c r="B262" s="6"/>
      <c r="C262" s="1"/>
      <c r="D262" s="1"/>
      <c r="E262" s="1"/>
      <c r="F262" s="1"/>
      <c r="G262" s="1"/>
      <c r="M262" s="110"/>
      <c r="N262" s="6"/>
      <c r="O262" s="1"/>
      <c r="P262" s="1"/>
      <c r="Q262" s="1"/>
      <c r="R262" s="1"/>
      <c r="Y262" s="6"/>
      <c r="Z262" s="1"/>
      <c r="AA262" s="1"/>
      <c r="AB262" s="1"/>
      <c r="AC262" s="1"/>
    </row>
    <row r="263" spans="2:29" x14ac:dyDescent="0.5">
      <c r="B263" s="6"/>
      <c r="C263" s="1"/>
      <c r="D263" s="1"/>
      <c r="E263" s="1"/>
      <c r="F263" s="1"/>
      <c r="G263" s="1"/>
      <c r="M263" s="110"/>
      <c r="N263" s="6"/>
      <c r="O263" s="1"/>
      <c r="P263" s="1"/>
      <c r="Q263" s="1"/>
      <c r="R263" s="1"/>
      <c r="Y263" s="6"/>
      <c r="Z263" s="1"/>
      <c r="AA263" s="1"/>
      <c r="AB263" s="1"/>
      <c r="AC263" s="1"/>
    </row>
    <row r="264" spans="2:29" x14ac:dyDescent="0.5">
      <c r="B264" s="6"/>
      <c r="C264" s="1"/>
      <c r="D264" s="1"/>
      <c r="E264" s="1"/>
      <c r="F264" s="1"/>
      <c r="G264" s="1"/>
      <c r="M264" s="110"/>
      <c r="N264" s="6"/>
      <c r="O264" s="1"/>
      <c r="P264" s="1"/>
      <c r="Q264" s="1"/>
      <c r="R264" s="1"/>
      <c r="Y264" s="6"/>
      <c r="Z264" s="1"/>
      <c r="AA264" s="1"/>
      <c r="AB264" s="1"/>
      <c r="AC264" s="1"/>
    </row>
    <row r="265" spans="2:29" x14ac:dyDescent="0.5">
      <c r="B265" s="6"/>
      <c r="C265" s="1"/>
      <c r="D265" s="1"/>
      <c r="E265" s="1"/>
      <c r="F265" s="1"/>
      <c r="G265" s="1"/>
      <c r="M265" s="110"/>
      <c r="N265" s="6"/>
      <c r="O265" s="1"/>
      <c r="P265" s="1"/>
      <c r="Q265" s="1"/>
      <c r="R265" s="1"/>
      <c r="Y265" s="6"/>
      <c r="Z265" s="1"/>
      <c r="AA265" s="1"/>
      <c r="AB265" s="1"/>
      <c r="AC265" s="1"/>
    </row>
    <row r="266" spans="2:29" x14ac:dyDescent="0.5">
      <c r="B266" s="6"/>
      <c r="C266" s="1"/>
      <c r="D266" s="1"/>
      <c r="E266" s="1"/>
      <c r="F266" s="1"/>
      <c r="G266" s="1"/>
      <c r="M266" s="110"/>
      <c r="N266" s="6"/>
      <c r="O266" s="1"/>
      <c r="P266" s="1"/>
      <c r="Q266" s="1"/>
      <c r="R266" s="1"/>
      <c r="Y266" s="6"/>
      <c r="Z266" s="1"/>
      <c r="AA266" s="1"/>
      <c r="AB266" s="1"/>
      <c r="AC266" s="1"/>
    </row>
    <row r="267" spans="2:29" x14ac:dyDescent="0.5">
      <c r="B267" s="6"/>
      <c r="C267" s="1"/>
      <c r="D267" s="1"/>
      <c r="E267" s="1"/>
      <c r="F267" s="1"/>
      <c r="G267" s="1"/>
      <c r="M267" s="110"/>
      <c r="N267" s="6"/>
      <c r="O267" s="1"/>
      <c r="P267" s="1"/>
      <c r="Q267" s="1"/>
      <c r="R267" s="1"/>
      <c r="Y267" s="6"/>
      <c r="Z267" s="1"/>
      <c r="AA267" s="1"/>
      <c r="AB267" s="1"/>
      <c r="AC267" s="1"/>
    </row>
    <row r="268" spans="2:29" x14ac:dyDescent="0.5">
      <c r="B268" s="6"/>
      <c r="C268" s="1"/>
      <c r="D268" s="1"/>
      <c r="E268" s="1"/>
      <c r="F268" s="1"/>
      <c r="G268" s="1"/>
      <c r="M268" s="110"/>
      <c r="N268" s="6"/>
      <c r="O268" s="1"/>
      <c r="P268" s="1"/>
      <c r="Q268" s="1"/>
      <c r="R268" s="1"/>
      <c r="Y268" s="6"/>
      <c r="Z268" s="1"/>
      <c r="AA268" s="1"/>
      <c r="AB268" s="1"/>
      <c r="AC268" s="1"/>
    </row>
    <row r="269" spans="2:29" x14ac:dyDescent="0.5">
      <c r="B269" s="6"/>
      <c r="C269" s="1"/>
      <c r="D269" s="1"/>
      <c r="E269" s="1"/>
      <c r="F269" s="1"/>
      <c r="G269" s="1"/>
      <c r="M269" s="110"/>
      <c r="N269" s="6"/>
      <c r="O269" s="1"/>
      <c r="P269" s="1"/>
      <c r="Q269" s="1"/>
      <c r="R269" s="1"/>
      <c r="Y269" s="6"/>
      <c r="Z269" s="1"/>
      <c r="AA269" s="1"/>
      <c r="AB269" s="1"/>
      <c r="AC269" s="1"/>
    </row>
    <row r="270" spans="2:29" x14ac:dyDescent="0.5">
      <c r="B270" s="6"/>
      <c r="C270" s="1"/>
      <c r="D270" s="1"/>
      <c r="E270" s="1"/>
      <c r="F270" s="1"/>
      <c r="G270" s="1"/>
      <c r="M270" s="110"/>
      <c r="N270" s="6"/>
      <c r="O270" s="1"/>
      <c r="P270" s="1"/>
      <c r="Q270" s="1"/>
      <c r="R270" s="1"/>
      <c r="Y270" s="6"/>
      <c r="Z270" s="1"/>
      <c r="AA270" s="1"/>
      <c r="AB270" s="1"/>
      <c r="AC270" s="1"/>
    </row>
    <row r="271" spans="2:29" x14ac:dyDescent="0.5">
      <c r="B271" s="6"/>
      <c r="C271" s="1"/>
      <c r="D271" s="1"/>
      <c r="E271" s="1"/>
      <c r="F271" s="1"/>
      <c r="G271" s="1"/>
      <c r="M271" s="110"/>
      <c r="N271" s="6"/>
      <c r="O271" s="1"/>
      <c r="P271" s="1"/>
      <c r="Q271" s="1"/>
      <c r="R271" s="1"/>
      <c r="Y271" s="6"/>
      <c r="Z271" s="1"/>
      <c r="AA271" s="1"/>
      <c r="AB271" s="1"/>
      <c r="AC271" s="1"/>
    </row>
    <row r="272" spans="2:29" x14ac:dyDescent="0.5">
      <c r="B272" s="6"/>
      <c r="C272" s="1"/>
      <c r="D272" s="1"/>
      <c r="E272" s="1"/>
      <c r="F272" s="1"/>
      <c r="G272" s="1"/>
      <c r="M272" s="110"/>
      <c r="N272" s="6"/>
      <c r="O272" s="1"/>
      <c r="P272" s="1"/>
      <c r="Q272" s="1"/>
      <c r="R272" s="1"/>
      <c r="Y272" s="6"/>
      <c r="Z272" s="1"/>
      <c r="AA272" s="1"/>
      <c r="AB272" s="1"/>
      <c r="AC272" s="1"/>
    </row>
    <row r="273" spans="2:29" x14ac:dyDescent="0.5">
      <c r="B273" s="6"/>
      <c r="C273" s="1"/>
      <c r="D273" s="1"/>
      <c r="E273" s="1"/>
      <c r="F273" s="1"/>
      <c r="G273" s="1"/>
      <c r="M273" s="110"/>
      <c r="N273" s="6"/>
      <c r="O273" s="1"/>
      <c r="P273" s="1"/>
      <c r="Q273" s="1"/>
      <c r="R273" s="1"/>
      <c r="Y273" s="6"/>
      <c r="Z273" s="1"/>
      <c r="AA273" s="1"/>
      <c r="AB273" s="1"/>
      <c r="AC273" s="1"/>
    </row>
    <row r="274" spans="2:29" x14ac:dyDescent="0.5">
      <c r="B274" s="6"/>
      <c r="C274" s="1"/>
      <c r="D274" s="1"/>
      <c r="E274" s="1"/>
      <c r="F274" s="1"/>
      <c r="G274" s="1"/>
      <c r="M274" s="110"/>
      <c r="N274" s="6"/>
      <c r="O274" s="1"/>
      <c r="P274" s="1"/>
      <c r="Q274" s="1"/>
      <c r="R274" s="1"/>
      <c r="Y274" s="6"/>
      <c r="Z274" s="1"/>
      <c r="AA274" s="1"/>
      <c r="AB274" s="1"/>
      <c r="AC274" s="1"/>
    </row>
    <row r="275" spans="2:29" x14ac:dyDescent="0.5">
      <c r="B275" s="6"/>
      <c r="C275" s="1"/>
      <c r="D275" s="1"/>
      <c r="E275" s="1"/>
      <c r="F275" s="1"/>
      <c r="G275" s="1"/>
      <c r="M275" s="110"/>
      <c r="N275" s="6"/>
      <c r="O275" s="1"/>
      <c r="P275" s="1"/>
      <c r="Q275" s="1"/>
      <c r="R275" s="1"/>
      <c r="Y275" s="6"/>
      <c r="Z275" s="1"/>
      <c r="AA275" s="1"/>
      <c r="AB275" s="1"/>
      <c r="AC275" s="1"/>
    </row>
    <row r="276" spans="2:29" x14ac:dyDescent="0.5">
      <c r="B276" s="6"/>
      <c r="C276" s="1"/>
      <c r="D276" s="1"/>
      <c r="E276" s="1"/>
      <c r="F276" s="1"/>
      <c r="G276" s="1"/>
      <c r="M276" s="110"/>
      <c r="N276" s="6"/>
      <c r="O276" s="1"/>
      <c r="P276" s="1"/>
      <c r="Q276" s="1"/>
      <c r="R276" s="1"/>
      <c r="Y276" s="6"/>
      <c r="Z276" s="1"/>
      <c r="AA276" s="1"/>
      <c r="AB276" s="1"/>
      <c r="AC276" s="1"/>
    </row>
    <row r="277" spans="2:29" x14ac:dyDescent="0.5">
      <c r="B277" s="6"/>
      <c r="C277" s="1"/>
      <c r="D277" s="1"/>
      <c r="E277" s="1"/>
      <c r="F277" s="1"/>
      <c r="G277" s="1"/>
      <c r="M277" s="110"/>
      <c r="N277" s="6"/>
      <c r="O277" s="1"/>
      <c r="P277" s="1"/>
      <c r="Q277" s="1"/>
      <c r="R277" s="1"/>
      <c r="Y277" s="6"/>
      <c r="Z277" s="1"/>
      <c r="AA277" s="1"/>
      <c r="AB277" s="1"/>
      <c r="AC277" s="1"/>
    </row>
    <row r="278" spans="2:29" x14ac:dyDescent="0.5">
      <c r="B278" s="6"/>
      <c r="C278" s="1"/>
      <c r="D278" s="1"/>
      <c r="E278" s="1"/>
      <c r="F278" s="1"/>
      <c r="G278" s="1"/>
      <c r="M278" s="110"/>
      <c r="N278" s="6"/>
      <c r="O278" s="1"/>
      <c r="P278" s="1"/>
      <c r="Q278" s="1"/>
      <c r="R278" s="1"/>
      <c r="Y278" s="6"/>
      <c r="Z278" s="1"/>
      <c r="AA278" s="1"/>
      <c r="AB278" s="1"/>
      <c r="AC278" s="1"/>
    </row>
    <row r="279" spans="2:29" x14ac:dyDescent="0.5">
      <c r="B279" s="6"/>
      <c r="C279" s="1"/>
      <c r="D279" s="1"/>
      <c r="E279" s="1"/>
      <c r="F279" s="1"/>
      <c r="G279" s="1"/>
      <c r="M279" s="110"/>
      <c r="N279" s="6"/>
      <c r="O279" s="1"/>
      <c r="P279" s="1"/>
      <c r="Q279" s="1"/>
      <c r="R279" s="1"/>
      <c r="Y279" s="6"/>
      <c r="Z279" s="1"/>
      <c r="AA279" s="1"/>
      <c r="AB279" s="1"/>
      <c r="AC279" s="1"/>
    </row>
    <row r="280" spans="2:29" x14ac:dyDescent="0.5">
      <c r="B280" s="6"/>
      <c r="C280" s="1"/>
      <c r="D280" s="1"/>
      <c r="E280" s="1"/>
      <c r="F280" s="1"/>
      <c r="G280" s="1"/>
      <c r="M280" s="110"/>
      <c r="N280" s="6"/>
      <c r="O280" s="1"/>
      <c r="P280" s="1"/>
      <c r="Q280" s="1"/>
      <c r="R280" s="1"/>
      <c r="Y280" s="6"/>
      <c r="Z280" s="1"/>
      <c r="AA280" s="1"/>
      <c r="AB280" s="1"/>
      <c r="AC280" s="1"/>
    </row>
    <row r="281" spans="2:29" x14ac:dyDescent="0.5">
      <c r="B281" s="6"/>
      <c r="C281" s="1"/>
      <c r="D281" s="1"/>
      <c r="E281" s="1"/>
      <c r="F281" s="1"/>
      <c r="G281" s="1"/>
      <c r="M281" s="110"/>
      <c r="N281" s="6"/>
      <c r="O281" s="1"/>
      <c r="P281" s="1"/>
      <c r="Q281" s="1"/>
      <c r="R281" s="1"/>
      <c r="Y281" s="6"/>
      <c r="Z281" s="1"/>
      <c r="AA281" s="1"/>
      <c r="AB281" s="1"/>
      <c r="AC281" s="1"/>
    </row>
    <row r="282" spans="2:29" x14ac:dyDescent="0.5">
      <c r="B282" s="6"/>
      <c r="C282" s="1"/>
      <c r="D282" s="1"/>
      <c r="E282" s="1"/>
      <c r="F282" s="1"/>
      <c r="G282" s="1"/>
      <c r="M282" s="110"/>
      <c r="N282" s="6"/>
      <c r="O282" s="1"/>
      <c r="P282" s="1"/>
      <c r="Q282" s="1"/>
      <c r="R282" s="1"/>
      <c r="Y282" s="6"/>
      <c r="Z282" s="1"/>
      <c r="AA282" s="1"/>
      <c r="AB282" s="1"/>
      <c r="AC282" s="1"/>
    </row>
    <row r="283" spans="2:29" x14ac:dyDescent="0.5">
      <c r="B283" s="6"/>
      <c r="C283" s="1"/>
      <c r="D283" s="1"/>
      <c r="E283" s="1"/>
      <c r="F283" s="1"/>
      <c r="G283" s="1"/>
      <c r="M283" s="110"/>
      <c r="N283" s="6"/>
      <c r="O283" s="1"/>
      <c r="P283" s="1"/>
      <c r="Q283" s="1"/>
      <c r="R283" s="1"/>
      <c r="Y283" s="6"/>
      <c r="Z283" s="1"/>
      <c r="AA283" s="1"/>
      <c r="AB283" s="1"/>
      <c r="AC283" s="1"/>
    </row>
    <row r="284" spans="2:29" x14ac:dyDescent="0.5">
      <c r="B284" s="6"/>
      <c r="C284" s="1"/>
      <c r="D284" s="1"/>
      <c r="E284" s="1"/>
      <c r="F284" s="1"/>
      <c r="G284" s="1"/>
      <c r="M284" s="110"/>
      <c r="N284" s="6"/>
      <c r="O284" s="1"/>
      <c r="P284" s="1"/>
      <c r="Q284" s="1"/>
      <c r="R284" s="1"/>
      <c r="Y284" s="6"/>
      <c r="Z284" s="1"/>
      <c r="AA284" s="1"/>
      <c r="AB284" s="1"/>
      <c r="AC284" s="1"/>
    </row>
    <row r="285" spans="2:29" x14ac:dyDescent="0.5">
      <c r="B285" s="6"/>
      <c r="C285" s="1"/>
      <c r="D285" s="1"/>
      <c r="E285" s="1"/>
      <c r="F285" s="1"/>
      <c r="G285" s="1"/>
      <c r="M285" s="110"/>
      <c r="N285" s="6"/>
      <c r="O285" s="1"/>
      <c r="P285" s="1"/>
      <c r="Q285" s="1"/>
      <c r="R285" s="1"/>
      <c r="Y285" s="6"/>
      <c r="Z285" s="1"/>
      <c r="AA285" s="1"/>
      <c r="AB285" s="1"/>
      <c r="AC285" s="1"/>
    </row>
    <row r="286" spans="2:29" x14ac:dyDescent="0.5">
      <c r="B286" s="6"/>
      <c r="C286" s="1"/>
      <c r="D286" s="1"/>
      <c r="E286" s="1"/>
      <c r="F286" s="1"/>
      <c r="G286" s="1"/>
      <c r="M286" s="110"/>
      <c r="N286" s="6"/>
      <c r="O286" s="1"/>
      <c r="P286" s="1"/>
      <c r="Q286" s="1"/>
      <c r="R286" s="1"/>
      <c r="Y286" s="6"/>
      <c r="Z286" s="1"/>
      <c r="AA286" s="1"/>
      <c r="AB286" s="1"/>
      <c r="AC286" s="1"/>
    </row>
    <row r="287" spans="2:29" x14ac:dyDescent="0.5">
      <c r="B287" s="6"/>
      <c r="C287" s="1"/>
      <c r="D287" s="1"/>
      <c r="E287" s="1"/>
      <c r="F287" s="1"/>
      <c r="G287" s="1"/>
      <c r="M287" s="110"/>
      <c r="N287" s="6"/>
      <c r="O287" s="1"/>
      <c r="P287" s="1"/>
      <c r="Q287" s="1"/>
      <c r="R287" s="1"/>
      <c r="Y287" s="6"/>
      <c r="Z287" s="1"/>
      <c r="AA287" s="1"/>
      <c r="AB287" s="1"/>
      <c r="AC287" s="1"/>
    </row>
    <row r="288" spans="2:29" x14ac:dyDescent="0.5">
      <c r="B288" s="6"/>
      <c r="C288" s="1"/>
      <c r="D288" s="1"/>
      <c r="E288" s="1"/>
      <c r="F288" s="1"/>
      <c r="G288" s="1"/>
      <c r="M288" s="110"/>
      <c r="N288" s="6"/>
      <c r="O288" s="1"/>
      <c r="P288" s="1"/>
      <c r="Q288" s="1"/>
      <c r="R288" s="1"/>
      <c r="Y288" s="6"/>
      <c r="Z288" s="1"/>
      <c r="AA288" s="1"/>
      <c r="AB288" s="1"/>
      <c r="AC288" s="1"/>
    </row>
    <row r="289" spans="2:29" x14ac:dyDescent="0.5">
      <c r="B289" s="6"/>
      <c r="C289" s="1"/>
      <c r="D289" s="1"/>
      <c r="E289" s="1"/>
      <c r="F289" s="1"/>
      <c r="G289" s="1"/>
      <c r="M289" s="110"/>
      <c r="N289" s="6"/>
      <c r="O289" s="1"/>
      <c r="P289" s="1"/>
      <c r="Q289" s="1"/>
      <c r="R289" s="1"/>
      <c r="Y289" s="6"/>
      <c r="Z289" s="1"/>
      <c r="AA289" s="1"/>
      <c r="AB289" s="1"/>
      <c r="AC289" s="1"/>
    </row>
    <row r="290" spans="2:29" x14ac:dyDescent="0.5">
      <c r="B290" s="6"/>
      <c r="C290" s="1"/>
      <c r="D290" s="1"/>
      <c r="E290" s="1"/>
      <c r="F290" s="1"/>
      <c r="G290" s="1"/>
      <c r="M290" s="110"/>
      <c r="N290" s="6"/>
      <c r="O290" s="1"/>
      <c r="P290" s="1"/>
      <c r="Q290" s="1"/>
      <c r="R290" s="1"/>
      <c r="Y290" s="6"/>
      <c r="Z290" s="1"/>
      <c r="AA290" s="1"/>
      <c r="AB290" s="1"/>
      <c r="AC290" s="1"/>
    </row>
    <row r="291" spans="2:29" x14ac:dyDescent="0.5">
      <c r="B291" s="6"/>
      <c r="C291" s="1"/>
      <c r="D291" s="1"/>
      <c r="E291" s="1"/>
      <c r="F291" s="1"/>
      <c r="G291" s="1"/>
      <c r="M291" s="110"/>
      <c r="N291" s="6"/>
      <c r="O291" s="1"/>
      <c r="P291" s="1"/>
      <c r="Q291" s="1"/>
      <c r="R291" s="1"/>
      <c r="Y291" s="6"/>
      <c r="Z291" s="1"/>
      <c r="AA291" s="1"/>
      <c r="AB291" s="1"/>
      <c r="AC291" s="1"/>
    </row>
    <row r="292" spans="2:29" x14ac:dyDescent="0.5">
      <c r="B292" s="6"/>
      <c r="C292" s="1"/>
      <c r="D292" s="1"/>
      <c r="E292" s="1"/>
      <c r="F292" s="1"/>
      <c r="G292" s="1"/>
      <c r="M292" s="110"/>
      <c r="N292" s="6"/>
      <c r="O292" s="1"/>
      <c r="P292" s="1"/>
      <c r="Q292" s="1"/>
      <c r="R292" s="1"/>
      <c r="Y292" s="6"/>
      <c r="Z292" s="1"/>
      <c r="AA292" s="1"/>
      <c r="AB292" s="1"/>
      <c r="AC292" s="1"/>
    </row>
    <row r="293" spans="2:29" x14ac:dyDescent="0.5">
      <c r="B293" s="6"/>
      <c r="C293" s="1"/>
      <c r="D293" s="1"/>
      <c r="E293" s="1"/>
      <c r="F293" s="1"/>
      <c r="G293" s="1"/>
      <c r="M293" s="110"/>
      <c r="N293" s="6"/>
      <c r="O293" s="1"/>
      <c r="P293" s="1"/>
      <c r="Q293" s="1"/>
      <c r="R293" s="1"/>
      <c r="Y293" s="6"/>
      <c r="Z293" s="1"/>
      <c r="AA293" s="1"/>
      <c r="AB293" s="1"/>
      <c r="AC293" s="1"/>
    </row>
    <row r="294" spans="2:29" x14ac:dyDescent="0.5">
      <c r="B294" s="6"/>
      <c r="C294" s="1"/>
      <c r="D294" s="1"/>
      <c r="E294" s="1"/>
      <c r="F294" s="1"/>
      <c r="G294" s="1"/>
      <c r="M294" s="110"/>
      <c r="N294" s="6"/>
      <c r="O294" s="1"/>
      <c r="P294" s="1"/>
      <c r="Q294" s="1"/>
      <c r="R294" s="1"/>
      <c r="Y294" s="6"/>
      <c r="Z294" s="1"/>
      <c r="AA294" s="1"/>
      <c r="AB294" s="1"/>
      <c r="AC294" s="1"/>
    </row>
    <row r="295" spans="2:29" x14ac:dyDescent="0.5">
      <c r="B295" s="6"/>
      <c r="C295" s="1"/>
      <c r="D295" s="1"/>
      <c r="E295" s="1"/>
      <c r="F295" s="1"/>
      <c r="G295" s="1"/>
      <c r="M295" s="110"/>
      <c r="N295" s="6"/>
      <c r="O295" s="1"/>
      <c r="P295" s="1"/>
      <c r="Q295" s="1"/>
      <c r="R295" s="1"/>
      <c r="Y295" s="6"/>
      <c r="Z295" s="1"/>
      <c r="AA295" s="1"/>
      <c r="AB295" s="1"/>
      <c r="AC295" s="1"/>
    </row>
    <row r="296" spans="2:29" x14ac:dyDescent="0.5">
      <c r="B296" s="6"/>
      <c r="C296" s="1"/>
      <c r="D296" s="1"/>
      <c r="E296" s="1"/>
      <c r="F296" s="1"/>
      <c r="G296" s="1"/>
      <c r="M296" s="110"/>
      <c r="N296" s="6"/>
      <c r="O296" s="1"/>
      <c r="P296" s="1"/>
      <c r="Q296" s="1"/>
      <c r="R296" s="1"/>
      <c r="Y296" s="6"/>
      <c r="Z296" s="1"/>
      <c r="AA296" s="1"/>
      <c r="AB296" s="1"/>
      <c r="AC296" s="1"/>
    </row>
    <row r="297" spans="2:29" x14ac:dyDescent="0.5">
      <c r="B297" s="6"/>
      <c r="C297" s="1"/>
      <c r="D297" s="1"/>
      <c r="E297" s="1"/>
      <c r="F297" s="1"/>
      <c r="G297" s="1"/>
      <c r="M297" s="110"/>
      <c r="N297" s="6"/>
      <c r="O297" s="1"/>
      <c r="P297" s="1"/>
      <c r="Q297" s="1"/>
      <c r="R297" s="1"/>
      <c r="Y297" s="6"/>
      <c r="Z297" s="1"/>
      <c r="AA297" s="1"/>
      <c r="AB297" s="1"/>
      <c r="AC297" s="1"/>
    </row>
    <row r="298" spans="2:29" x14ac:dyDescent="0.5">
      <c r="B298" s="6"/>
      <c r="C298" s="1"/>
      <c r="D298" s="1"/>
      <c r="E298" s="1"/>
      <c r="F298" s="1"/>
      <c r="G298" s="1"/>
      <c r="M298" s="110"/>
      <c r="N298" s="6"/>
      <c r="O298" s="1"/>
      <c r="P298" s="1"/>
      <c r="Q298" s="1"/>
      <c r="R298" s="1"/>
      <c r="Y298" s="6"/>
      <c r="Z298" s="1"/>
      <c r="AA298" s="1"/>
      <c r="AB298" s="1"/>
      <c r="AC298" s="1"/>
    </row>
    <row r="299" spans="2:29" x14ac:dyDescent="0.5">
      <c r="B299" s="6"/>
      <c r="C299" s="1"/>
      <c r="D299" s="1"/>
      <c r="E299" s="1"/>
      <c r="F299" s="1"/>
      <c r="G299" s="1"/>
      <c r="M299" s="110"/>
      <c r="N299" s="6"/>
      <c r="O299" s="1"/>
      <c r="P299" s="1"/>
      <c r="Q299" s="1"/>
      <c r="R299" s="1"/>
      <c r="Y299" s="6"/>
      <c r="Z299" s="1"/>
      <c r="AA299" s="1"/>
      <c r="AB299" s="1"/>
      <c r="AC299" s="1"/>
    </row>
    <row r="300" spans="2:29" x14ac:dyDescent="0.5">
      <c r="B300" s="6"/>
      <c r="C300" s="1"/>
      <c r="D300" s="1"/>
      <c r="E300" s="1"/>
      <c r="F300" s="1"/>
      <c r="G300" s="1"/>
      <c r="M300" s="110"/>
      <c r="N300" s="6"/>
      <c r="O300" s="1"/>
      <c r="P300" s="1"/>
      <c r="Q300" s="1"/>
      <c r="R300" s="1"/>
      <c r="Y300" s="6"/>
      <c r="Z300" s="1"/>
      <c r="AA300" s="1"/>
      <c r="AB300" s="1"/>
      <c r="AC300" s="1"/>
    </row>
    <row r="301" spans="2:29" x14ac:dyDescent="0.5">
      <c r="B301" s="6"/>
      <c r="C301" s="1"/>
      <c r="D301" s="1"/>
      <c r="E301" s="1"/>
      <c r="F301" s="1"/>
      <c r="G301" s="1"/>
      <c r="M301" s="110"/>
      <c r="N301" s="6"/>
      <c r="O301" s="1"/>
      <c r="P301" s="1"/>
      <c r="Q301" s="1"/>
      <c r="R301" s="1"/>
      <c r="Y301" s="6"/>
      <c r="Z301" s="1"/>
      <c r="AA301" s="1"/>
      <c r="AB301" s="1"/>
      <c r="AC301" s="1"/>
    </row>
    <row r="302" spans="2:29" x14ac:dyDescent="0.5">
      <c r="B302" s="6"/>
      <c r="C302" s="1"/>
      <c r="D302" s="1"/>
      <c r="E302" s="1"/>
      <c r="F302" s="1"/>
      <c r="G302" s="1"/>
      <c r="M302" s="110"/>
      <c r="N302" s="6"/>
      <c r="O302" s="1"/>
      <c r="P302" s="1"/>
      <c r="Q302" s="1"/>
      <c r="R302" s="1"/>
      <c r="Y302" s="6"/>
      <c r="Z302" s="1"/>
      <c r="AA302" s="1"/>
      <c r="AB302" s="1"/>
      <c r="AC302" s="1"/>
    </row>
    <row r="303" spans="2:29" x14ac:dyDescent="0.5">
      <c r="B303" s="6"/>
      <c r="C303" s="1"/>
      <c r="D303" s="1"/>
      <c r="E303" s="1"/>
      <c r="F303" s="1"/>
      <c r="G303" s="1"/>
      <c r="M303" s="110"/>
      <c r="N303" s="6"/>
      <c r="O303" s="1"/>
      <c r="P303" s="1"/>
      <c r="Q303" s="1"/>
      <c r="R303" s="1"/>
      <c r="Y303" s="6"/>
      <c r="Z303" s="1"/>
      <c r="AA303" s="1"/>
      <c r="AB303" s="1"/>
      <c r="AC303" s="1"/>
    </row>
    <row r="304" spans="2:29" x14ac:dyDescent="0.5">
      <c r="B304" s="6"/>
      <c r="C304" s="1"/>
      <c r="D304" s="1"/>
      <c r="E304" s="1"/>
      <c r="F304" s="1"/>
      <c r="G304" s="1"/>
      <c r="M304" s="110"/>
      <c r="N304" s="6"/>
      <c r="O304" s="1"/>
      <c r="P304" s="1"/>
      <c r="Q304" s="1"/>
      <c r="R304" s="1"/>
      <c r="Y304" s="6"/>
      <c r="Z304" s="1"/>
      <c r="AA304" s="1"/>
      <c r="AB304" s="1"/>
      <c r="AC304" s="1"/>
    </row>
    <row r="305" spans="2:29" x14ac:dyDescent="0.5">
      <c r="B305" s="6"/>
      <c r="C305" s="1"/>
      <c r="D305" s="1"/>
      <c r="E305" s="1"/>
      <c r="F305" s="1"/>
      <c r="G305" s="1"/>
      <c r="M305" s="110"/>
      <c r="N305" s="6"/>
      <c r="O305" s="1"/>
      <c r="P305" s="1"/>
      <c r="Q305" s="1"/>
      <c r="R305" s="1"/>
      <c r="Y305" s="6"/>
      <c r="Z305" s="1"/>
      <c r="AA305" s="1"/>
      <c r="AB305" s="1"/>
      <c r="AC305" s="1"/>
    </row>
    <row r="306" spans="2:29" x14ac:dyDescent="0.5">
      <c r="B306" s="6"/>
      <c r="C306" s="1"/>
      <c r="D306" s="1"/>
      <c r="E306" s="1"/>
      <c r="F306" s="1"/>
      <c r="G306" s="1"/>
      <c r="M306" s="110"/>
      <c r="N306" s="6"/>
      <c r="O306" s="1"/>
      <c r="P306" s="1"/>
      <c r="Q306" s="1"/>
      <c r="R306" s="1"/>
      <c r="Y306" s="6"/>
      <c r="Z306" s="1"/>
      <c r="AA306" s="1"/>
      <c r="AB306" s="1"/>
      <c r="AC306" s="1"/>
    </row>
    <row r="307" spans="2:29" x14ac:dyDescent="0.5">
      <c r="B307" s="6"/>
      <c r="C307" s="1"/>
      <c r="D307" s="1"/>
      <c r="E307" s="1"/>
      <c r="F307" s="1"/>
      <c r="G307" s="1"/>
      <c r="M307" s="110"/>
      <c r="N307" s="6"/>
      <c r="O307" s="1"/>
      <c r="P307" s="1"/>
      <c r="Q307" s="1"/>
      <c r="R307" s="1"/>
      <c r="Y307" s="6"/>
      <c r="Z307" s="1"/>
      <c r="AA307" s="1"/>
      <c r="AB307" s="1"/>
      <c r="AC307" s="1"/>
    </row>
    <row r="308" spans="2:29" x14ac:dyDescent="0.5">
      <c r="B308" s="6"/>
      <c r="C308" s="1"/>
      <c r="D308" s="1"/>
      <c r="E308" s="1"/>
      <c r="F308" s="1"/>
      <c r="G308" s="1"/>
      <c r="M308" s="110"/>
      <c r="N308" s="6"/>
      <c r="O308" s="1"/>
      <c r="P308" s="1"/>
      <c r="Q308" s="1"/>
      <c r="R308" s="1"/>
      <c r="Y308" s="6"/>
      <c r="Z308" s="1"/>
      <c r="AA308" s="1"/>
      <c r="AB308" s="1"/>
      <c r="AC308" s="1"/>
    </row>
    <row r="309" spans="2:29" x14ac:dyDescent="0.5">
      <c r="B309" s="6"/>
      <c r="C309" s="1"/>
      <c r="D309" s="1"/>
      <c r="E309" s="1"/>
      <c r="F309" s="1"/>
      <c r="G309" s="1"/>
      <c r="M309" s="110"/>
      <c r="N309" s="6"/>
      <c r="O309" s="1"/>
      <c r="P309" s="1"/>
      <c r="Q309" s="1"/>
      <c r="R309" s="1"/>
      <c r="Y309" s="6"/>
      <c r="Z309" s="1"/>
      <c r="AA309" s="1"/>
      <c r="AB309" s="1"/>
      <c r="AC309" s="1"/>
    </row>
    <row r="310" spans="2:29" x14ac:dyDescent="0.5">
      <c r="B310" s="6"/>
      <c r="C310" s="1"/>
      <c r="D310" s="1"/>
      <c r="E310" s="1"/>
      <c r="F310" s="1"/>
      <c r="G310" s="1"/>
      <c r="M310" s="110"/>
      <c r="N310" s="6"/>
      <c r="O310" s="1"/>
      <c r="P310" s="1"/>
      <c r="Q310" s="1"/>
      <c r="R310" s="1"/>
      <c r="Y310" s="6"/>
      <c r="Z310" s="1"/>
      <c r="AA310" s="1"/>
      <c r="AB310" s="1"/>
      <c r="AC310" s="1"/>
    </row>
    <row r="311" spans="2:29" x14ac:dyDescent="0.5">
      <c r="B311" s="6"/>
      <c r="C311" s="1"/>
      <c r="D311" s="1"/>
      <c r="E311" s="1"/>
      <c r="F311" s="1"/>
      <c r="G311" s="1"/>
      <c r="M311" s="110"/>
      <c r="N311" s="6"/>
      <c r="O311" s="1"/>
      <c r="P311" s="1"/>
      <c r="Q311" s="1"/>
      <c r="R311" s="1"/>
      <c r="Y311" s="6"/>
      <c r="Z311" s="1"/>
      <c r="AA311" s="1"/>
      <c r="AB311" s="1"/>
      <c r="AC311" s="1"/>
    </row>
    <row r="312" spans="2:29" x14ac:dyDescent="0.5">
      <c r="B312" s="6"/>
      <c r="C312" s="1"/>
      <c r="D312" s="1"/>
      <c r="E312" s="1"/>
      <c r="F312" s="1"/>
      <c r="G312" s="1"/>
      <c r="M312" s="110"/>
      <c r="N312" s="6"/>
      <c r="O312" s="1"/>
      <c r="P312" s="1"/>
      <c r="Q312" s="1"/>
      <c r="R312" s="1"/>
      <c r="Y312" s="6"/>
      <c r="Z312" s="1"/>
      <c r="AA312" s="1"/>
      <c r="AB312" s="1"/>
      <c r="AC312" s="1"/>
    </row>
    <row r="313" spans="2:29" x14ac:dyDescent="0.5">
      <c r="B313" s="6"/>
      <c r="C313" s="1"/>
      <c r="D313" s="1"/>
      <c r="E313" s="1"/>
      <c r="F313" s="1"/>
      <c r="G313" s="1"/>
      <c r="M313" s="110"/>
      <c r="N313" s="6"/>
      <c r="O313" s="1"/>
      <c r="P313" s="1"/>
      <c r="Q313" s="1"/>
      <c r="R313" s="1"/>
      <c r="Y313" s="6"/>
      <c r="Z313" s="1"/>
      <c r="AA313" s="1"/>
      <c r="AB313" s="1"/>
      <c r="AC313" s="1"/>
    </row>
    <row r="314" spans="2:29" x14ac:dyDescent="0.5">
      <c r="B314" s="6"/>
      <c r="C314" s="1"/>
      <c r="D314" s="1"/>
      <c r="E314" s="1"/>
      <c r="F314" s="1"/>
      <c r="G314" s="1"/>
      <c r="M314" s="110"/>
      <c r="N314" s="6"/>
      <c r="O314" s="1"/>
      <c r="P314" s="1"/>
      <c r="Q314" s="1"/>
      <c r="R314" s="1"/>
      <c r="Y314" s="6"/>
      <c r="Z314" s="1"/>
      <c r="AA314" s="1"/>
      <c r="AB314" s="1"/>
      <c r="AC314" s="1"/>
    </row>
    <row r="315" spans="2:29" x14ac:dyDescent="0.5">
      <c r="B315" s="6"/>
      <c r="C315" s="1"/>
      <c r="D315" s="1"/>
      <c r="E315" s="1"/>
      <c r="F315" s="1"/>
      <c r="G315" s="1"/>
      <c r="M315" s="110"/>
      <c r="N315" s="6"/>
      <c r="O315" s="1"/>
      <c r="P315" s="1"/>
      <c r="Q315" s="1"/>
      <c r="R315" s="1"/>
      <c r="Y315" s="6"/>
      <c r="Z315" s="1"/>
      <c r="AA315" s="1"/>
      <c r="AB315" s="1"/>
      <c r="AC315" s="1"/>
    </row>
    <row r="316" spans="2:29" x14ac:dyDescent="0.5">
      <c r="B316" s="6"/>
      <c r="C316" s="1"/>
      <c r="D316" s="1"/>
      <c r="E316" s="1"/>
      <c r="F316" s="1"/>
      <c r="G316" s="1"/>
      <c r="M316" s="110"/>
      <c r="N316" s="6"/>
      <c r="O316" s="1"/>
      <c r="P316" s="1"/>
      <c r="Q316" s="1"/>
      <c r="R316" s="1"/>
      <c r="Y316" s="6"/>
      <c r="Z316" s="1"/>
      <c r="AA316" s="1"/>
      <c r="AB316" s="1"/>
      <c r="AC316" s="1"/>
    </row>
    <row r="317" spans="2:29" x14ac:dyDescent="0.5">
      <c r="B317" s="6"/>
      <c r="C317" s="1"/>
      <c r="D317" s="1"/>
      <c r="E317" s="1"/>
      <c r="F317" s="1"/>
      <c r="G317" s="1"/>
      <c r="M317" s="110"/>
      <c r="N317" s="6"/>
      <c r="O317" s="1"/>
      <c r="P317" s="1"/>
      <c r="Q317" s="1"/>
      <c r="R317" s="1"/>
      <c r="Y317" s="6"/>
      <c r="Z317" s="1"/>
      <c r="AA317" s="1"/>
      <c r="AB317" s="1"/>
      <c r="AC317" s="1"/>
    </row>
    <row r="318" spans="2:29" x14ac:dyDescent="0.5">
      <c r="B318" s="6"/>
      <c r="C318" s="1"/>
      <c r="D318" s="1"/>
      <c r="E318" s="1"/>
      <c r="F318" s="1"/>
      <c r="G318" s="1"/>
      <c r="M318" s="110"/>
      <c r="N318" s="6"/>
      <c r="O318" s="1"/>
      <c r="P318" s="1"/>
      <c r="Q318" s="1"/>
      <c r="R318" s="1"/>
      <c r="Y318" s="6"/>
      <c r="Z318" s="1"/>
      <c r="AA318" s="1"/>
      <c r="AB318" s="1"/>
      <c r="AC318" s="1"/>
    </row>
    <row r="319" spans="2:29" x14ac:dyDescent="0.5">
      <c r="B319" s="6"/>
      <c r="C319" s="1"/>
      <c r="D319" s="1"/>
      <c r="E319" s="1"/>
      <c r="F319" s="1"/>
      <c r="G319" s="1"/>
      <c r="M319" s="110"/>
      <c r="N319" s="6"/>
      <c r="O319" s="1"/>
      <c r="P319" s="1"/>
      <c r="Q319" s="1"/>
      <c r="R319" s="1"/>
      <c r="Y319" s="6"/>
      <c r="Z319" s="1"/>
      <c r="AA319" s="1"/>
      <c r="AB319" s="1"/>
      <c r="AC319" s="1"/>
    </row>
    <row r="320" spans="2:29" x14ac:dyDescent="0.5">
      <c r="B320" s="6"/>
      <c r="C320" s="1"/>
      <c r="D320" s="1"/>
      <c r="E320" s="1"/>
      <c r="F320" s="1"/>
      <c r="G320" s="1"/>
      <c r="M320" s="110"/>
      <c r="N320" s="6"/>
      <c r="O320" s="1"/>
      <c r="P320" s="1"/>
      <c r="Q320" s="1"/>
      <c r="R320" s="1"/>
      <c r="Y320" s="6"/>
      <c r="Z320" s="1"/>
      <c r="AA320" s="1"/>
      <c r="AB320" s="1"/>
      <c r="AC320" s="1"/>
    </row>
    <row r="321" spans="2:29" x14ac:dyDescent="0.5">
      <c r="B321" s="6"/>
      <c r="C321" s="1"/>
      <c r="D321" s="1"/>
      <c r="E321" s="1"/>
      <c r="F321" s="1"/>
      <c r="G321" s="1"/>
      <c r="M321" s="110"/>
      <c r="N321" s="6"/>
      <c r="O321" s="1"/>
      <c r="P321" s="1"/>
      <c r="Q321" s="1"/>
      <c r="R321" s="1"/>
      <c r="Y321" s="6"/>
      <c r="Z321" s="1"/>
      <c r="AA321" s="1"/>
      <c r="AB321" s="1"/>
      <c r="AC321" s="1"/>
    </row>
    <row r="322" spans="2:29" x14ac:dyDescent="0.5">
      <c r="B322" s="6"/>
      <c r="C322" s="1"/>
      <c r="D322" s="1"/>
      <c r="E322" s="1"/>
      <c r="F322" s="1"/>
      <c r="G322" s="1"/>
      <c r="M322" s="110"/>
      <c r="N322" s="6"/>
      <c r="O322" s="1"/>
      <c r="P322" s="1"/>
      <c r="Q322" s="1"/>
      <c r="R322" s="1"/>
      <c r="Y322" s="6"/>
      <c r="Z322" s="1"/>
      <c r="AA322" s="1"/>
      <c r="AB322" s="1"/>
      <c r="AC322" s="1"/>
    </row>
    <row r="323" spans="2:29" x14ac:dyDescent="0.5">
      <c r="B323" s="6"/>
      <c r="C323" s="1"/>
      <c r="D323" s="1"/>
      <c r="E323" s="1"/>
      <c r="F323" s="1"/>
      <c r="G323" s="1"/>
      <c r="M323" s="110"/>
      <c r="N323" s="6"/>
      <c r="O323" s="1"/>
      <c r="P323" s="1"/>
      <c r="Q323" s="1"/>
      <c r="R323" s="1"/>
      <c r="Y323" s="6"/>
      <c r="Z323" s="1"/>
      <c r="AA323" s="1"/>
      <c r="AB323" s="1"/>
      <c r="AC323" s="1"/>
    </row>
    <row r="324" spans="2:29" x14ac:dyDescent="0.5">
      <c r="B324" s="6"/>
      <c r="C324" s="1"/>
      <c r="D324" s="1"/>
      <c r="E324" s="1"/>
      <c r="F324" s="1"/>
      <c r="G324" s="1"/>
      <c r="M324" s="110"/>
      <c r="N324" s="6"/>
      <c r="O324" s="1"/>
      <c r="P324" s="1"/>
      <c r="Q324" s="1"/>
      <c r="R324" s="1"/>
      <c r="Y324" s="6"/>
      <c r="Z324" s="1"/>
      <c r="AA324" s="1"/>
      <c r="AB324" s="1"/>
      <c r="AC324" s="1"/>
    </row>
    <row r="325" spans="2:29" x14ac:dyDescent="0.5">
      <c r="B325" s="6"/>
      <c r="C325" s="1"/>
      <c r="D325" s="1"/>
      <c r="E325" s="1"/>
      <c r="F325" s="1"/>
      <c r="G325" s="1"/>
      <c r="M325" s="110"/>
      <c r="N325" s="6"/>
      <c r="O325" s="1"/>
      <c r="P325" s="1"/>
      <c r="Q325" s="1"/>
      <c r="R325" s="1"/>
      <c r="Y325" s="6"/>
      <c r="Z325" s="1"/>
      <c r="AA325" s="1"/>
      <c r="AB325" s="1"/>
      <c r="AC325" s="1"/>
    </row>
    <row r="326" spans="2:29" x14ac:dyDescent="0.5">
      <c r="B326" s="6"/>
      <c r="C326" s="1"/>
      <c r="D326" s="1"/>
      <c r="E326" s="1"/>
      <c r="F326" s="1"/>
      <c r="G326" s="1"/>
      <c r="M326" s="110"/>
      <c r="N326" s="6"/>
      <c r="O326" s="1"/>
      <c r="P326" s="1"/>
      <c r="Q326" s="1"/>
      <c r="R326" s="1"/>
      <c r="Y326" s="6"/>
      <c r="Z326" s="1"/>
      <c r="AA326" s="1"/>
      <c r="AB326" s="1"/>
      <c r="AC326" s="1"/>
    </row>
    <row r="327" spans="2:29" x14ac:dyDescent="0.5">
      <c r="B327" s="6"/>
      <c r="C327" s="1"/>
      <c r="D327" s="1"/>
      <c r="E327" s="1"/>
      <c r="F327" s="1"/>
      <c r="G327" s="1"/>
      <c r="M327" s="110"/>
      <c r="N327" s="6"/>
      <c r="O327" s="1"/>
      <c r="P327" s="1"/>
      <c r="Q327" s="1"/>
      <c r="R327" s="1"/>
      <c r="Y327" s="6"/>
      <c r="Z327" s="1"/>
      <c r="AA327" s="1"/>
      <c r="AB327" s="1"/>
      <c r="AC327" s="1"/>
    </row>
    <row r="328" spans="2:29" x14ac:dyDescent="0.5">
      <c r="B328" s="6"/>
      <c r="C328" s="1"/>
      <c r="D328" s="1"/>
      <c r="E328" s="1"/>
      <c r="F328" s="1"/>
      <c r="G328" s="1"/>
      <c r="M328" s="110"/>
      <c r="N328" s="6"/>
      <c r="O328" s="1"/>
      <c r="P328" s="1"/>
      <c r="Q328" s="1"/>
      <c r="R328" s="1"/>
      <c r="Y328" s="6"/>
      <c r="Z328" s="1"/>
      <c r="AA328" s="1"/>
      <c r="AB328" s="1"/>
      <c r="AC328" s="1"/>
    </row>
    <row r="329" spans="2:29" x14ac:dyDescent="0.5">
      <c r="B329" s="6"/>
      <c r="C329" s="1"/>
      <c r="D329" s="1"/>
      <c r="E329" s="1"/>
      <c r="F329" s="1"/>
      <c r="G329" s="1"/>
      <c r="M329" s="110"/>
      <c r="N329" s="6"/>
      <c r="O329" s="1"/>
      <c r="P329" s="1"/>
      <c r="Q329" s="1"/>
      <c r="R329" s="1"/>
      <c r="Y329" s="6"/>
      <c r="Z329" s="1"/>
      <c r="AA329" s="1"/>
      <c r="AB329" s="1"/>
      <c r="AC329" s="1"/>
    </row>
    <row r="330" spans="2:29" x14ac:dyDescent="0.5">
      <c r="B330" s="6"/>
      <c r="C330" s="1"/>
      <c r="D330" s="1"/>
      <c r="E330" s="1"/>
      <c r="F330" s="1"/>
      <c r="G330" s="1"/>
      <c r="M330" s="110"/>
      <c r="N330" s="6"/>
      <c r="O330" s="1"/>
      <c r="P330" s="1"/>
      <c r="Q330" s="1"/>
      <c r="R330" s="1"/>
      <c r="Y330" s="6"/>
      <c r="Z330" s="1"/>
      <c r="AA330" s="1"/>
      <c r="AB330" s="1"/>
      <c r="AC330" s="1"/>
    </row>
    <row r="331" spans="2:29" x14ac:dyDescent="0.5">
      <c r="B331" s="6"/>
      <c r="C331" s="1"/>
      <c r="D331" s="1"/>
      <c r="E331" s="1"/>
      <c r="F331" s="1"/>
      <c r="G331" s="1"/>
      <c r="M331" s="110"/>
      <c r="N331" s="6"/>
      <c r="O331" s="1"/>
      <c r="P331" s="1"/>
      <c r="Q331" s="1"/>
      <c r="R331" s="1"/>
      <c r="Y331" s="6"/>
      <c r="Z331" s="1"/>
      <c r="AA331" s="1"/>
      <c r="AB331" s="1"/>
      <c r="AC331" s="1"/>
    </row>
    <row r="332" spans="2:29" x14ac:dyDescent="0.5">
      <c r="B332" s="6"/>
      <c r="C332" s="1"/>
      <c r="D332" s="1"/>
      <c r="E332" s="1"/>
      <c r="F332" s="1"/>
      <c r="G332" s="1"/>
      <c r="M332" s="110"/>
      <c r="N332" s="6"/>
      <c r="O332" s="1"/>
      <c r="P332" s="1"/>
      <c r="Q332" s="1"/>
      <c r="R332" s="1"/>
      <c r="Y332" s="6"/>
      <c r="Z332" s="1"/>
      <c r="AA332" s="1"/>
      <c r="AB332" s="1"/>
      <c r="AC332" s="1"/>
    </row>
    <row r="333" spans="2:29" x14ac:dyDescent="0.5">
      <c r="B333" s="6"/>
      <c r="C333" s="1"/>
      <c r="D333" s="1"/>
      <c r="E333" s="1"/>
      <c r="F333" s="1"/>
      <c r="G333" s="1"/>
      <c r="M333" s="110"/>
      <c r="N333" s="6"/>
      <c r="O333" s="1"/>
      <c r="P333" s="1"/>
      <c r="Q333" s="1"/>
      <c r="R333" s="1"/>
      <c r="Y333" s="6"/>
      <c r="Z333" s="1"/>
      <c r="AA333" s="1"/>
      <c r="AB333" s="1"/>
      <c r="AC333" s="1"/>
    </row>
    <row r="334" spans="2:29" x14ac:dyDescent="0.5">
      <c r="B334" s="6"/>
      <c r="C334" s="1"/>
      <c r="D334" s="1"/>
      <c r="E334" s="1"/>
      <c r="F334" s="1"/>
      <c r="G334" s="1"/>
      <c r="M334" s="110"/>
      <c r="N334" s="6"/>
      <c r="O334" s="1"/>
      <c r="P334" s="1"/>
      <c r="Q334" s="1"/>
      <c r="R334" s="1"/>
      <c r="Y334" s="6"/>
      <c r="Z334" s="1"/>
      <c r="AA334" s="1"/>
      <c r="AB334" s="1"/>
      <c r="AC334" s="1"/>
    </row>
    <row r="335" spans="2:29" x14ac:dyDescent="0.5">
      <c r="B335" s="6"/>
      <c r="C335" s="1"/>
      <c r="D335" s="1"/>
      <c r="E335" s="1"/>
      <c r="F335" s="1"/>
      <c r="G335" s="1"/>
      <c r="M335" s="110"/>
      <c r="N335" s="6"/>
      <c r="O335" s="1"/>
      <c r="P335" s="1"/>
      <c r="Q335" s="1"/>
      <c r="R335" s="1"/>
      <c r="Y335" s="6"/>
      <c r="Z335" s="1"/>
      <c r="AA335" s="1"/>
      <c r="AB335" s="1"/>
      <c r="AC335" s="1"/>
    </row>
    <row r="336" spans="2:29" x14ac:dyDescent="0.5">
      <c r="B336" s="6"/>
      <c r="C336" s="1"/>
      <c r="D336" s="1"/>
      <c r="E336" s="1"/>
      <c r="F336" s="1"/>
      <c r="G336" s="1"/>
      <c r="M336" s="110"/>
      <c r="N336" s="6"/>
      <c r="O336" s="1"/>
      <c r="P336" s="1"/>
      <c r="Q336" s="1"/>
      <c r="R336" s="1"/>
      <c r="Y336" s="6"/>
      <c r="Z336" s="1"/>
      <c r="AA336" s="1"/>
      <c r="AB336" s="1"/>
      <c r="AC336" s="1"/>
    </row>
    <row r="337" spans="2:29" x14ac:dyDescent="0.5">
      <c r="B337" s="6"/>
      <c r="C337" s="1"/>
      <c r="D337" s="1"/>
      <c r="E337" s="1"/>
      <c r="F337" s="1"/>
      <c r="G337" s="1"/>
      <c r="M337" s="110"/>
      <c r="N337" s="6"/>
      <c r="O337" s="1"/>
      <c r="P337" s="1"/>
      <c r="Q337" s="1"/>
      <c r="R337" s="1"/>
      <c r="Y337" s="6"/>
      <c r="Z337" s="1"/>
      <c r="AA337" s="1"/>
      <c r="AB337" s="1"/>
      <c r="AC337" s="1"/>
    </row>
    <row r="338" spans="2:29" x14ac:dyDescent="0.5">
      <c r="B338" s="6"/>
      <c r="C338" s="1"/>
      <c r="D338" s="1"/>
      <c r="E338" s="1"/>
      <c r="F338" s="1"/>
      <c r="G338" s="1"/>
      <c r="M338" s="110"/>
      <c r="N338" s="6"/>
      <c r="O338" s="1"/>
      <c r="P338" s="1"/>
      <c r="Q338" s="1"/>
      <c r="R338" s="1"/>
      <c r="Y338" s="6"/>
      <c r="Z338" s="1"/>
      <c r="AA338" s="1"/>
      <c r="AB338" s="1"/>
      <c r="AC338" s="1"/>
    </row>
    <row r="339" spans="2:29" x14ac:dyDescent="0.5">
      <c r="B339" s="6"/>
      <c r="C339" s="1"/>
      <c r="D339" s="1"/>
      <c r="E339" s="1"/>
      <c r="F339" s="1"/>
      <c r="G339" s="1"/>
      <c r="M339" s="110"/>
      <c r="N339" s="6"/>
      <c r="O339" s="1"/>
      <c r="P339" s="1"/>
      <c r="Q339" s="1"/>
      <c r="R339" s="1"/>
      <c r="Y339" s="6"/>
      <c r="Z339" s="1"/>
      <c r="AA339" s="1"/>
      <c r="AB339" s="1"/>
      <c r="AC339" s="1"/>
    </row>
    <row r="340" spans="2:29" x14ac:dyDescent="0.5">
      <c r="B340" s="6"/>
      <c r="C340" s="1"/>
      <c r="D340" s="1"/>
      <c r="E340" s="1"/>
      <c r="F340" s="1"/>
      <c r="G340" s="1"/>
      <c r="M340" s="110"/>
      <c r="N340" s="6"/>
      <c r="O340" s="1"/>
      <c r="P340" s="1"/>
      <c r="Q340" s="1"/>
      <c r="R340" s="1"/>
      <c r="Y340" s="6"/>
      <c r="Z340" s="1"/>
      <c r="AA340" s="1"/>
      <c r="AB340" s="1"/>
      <c r="AC340" s="1"/>
    </row>
    <row r="341" spans="2:29" x14ac:dyDescent="0.5">
      <c r="B341" s="6"/>
      <c r="C341" s="1"/>
      <c r="D341" s="1"/>
      <c r="E341" s="1"/>
      <c r="F341" s="1"/>
      <c r="G341" s="1"/>
      <c r="M341" s="110"/>
      <c r="N341" s="6"/>
      <c r="O341" s="1"/>
      <c r="P341" s="1"/>
      <c r="Q341" s="1"/>
      <c r="R341" s="1"/>
      <c r="Y341" s="6"/>
      <c r="Z341" s="1"/>
      <c r="AA341" s="1"/>
      <c r="AB341" s="1"/>
      <c r="AC341" s="1"/>
    </row>
    <row r="342" spans="2:29" x14ac:dyDescent="0.5">
      <c r="B342" s="6"/>
      <c r="C342" s="1"/>
      <c r="D342" s="1"/>
      <c r="E342" s="1"/>
      <c r="F342" s="1"/>
      <c r="G342" s="1"/>
      <c r="M342" s="110"/>
      <c r="N342" s="6"/>
      <c r="O342" s="1"/>
      <c r="P342" s="1"/>
      <c r="Q342" s="1"/>
      <c r="R342" s="1"/>
      <c r="Y342" s="6"/>
      <c r="Z342" s="1"/>
      <c r="AA342" s="1"/>
      <c r="AB342" s="1"/>
      <c r="AC342" s="1"/>
    </row>
    <row r="343" spans="2:29" x14ac:dyDescent="0.5">
      <c r="B343" s="6"/>
      <c r="C343" s="1"/>
      <c r="D343" s="1"/>
      <c r="E343" s="1"/>
      <c r="F343" s="1"/>
      <c r="G343" s="1"/>
      <c r="M343" s="110"/>
      <c r="N343" s="6"/>
      <c r="O343" s="1"/>
      <c r="P343" s="1"/>
      <c r="Q343" s="1"/>
      <c r="R343" s="1"/>
      <c r="Y343" s="6"/>
      <c r="Z343" s="1"/>
      <c r="AA343" s="1"/>
      <c r="AB343" s="1"/>
      <c r="AC343" s="1"/>
    </row>
    <row r="344" spans="2:29" x14ac:dyDescent="0.5">
      <c r="B344" s="6"/>
      <c r="C344" s="1"/>
      <c r="D344" s="1"/>
      <c r="E344" s="1"/>
      <c r="F344" s="1"/>
      <c r="G344" s="1"/>
      <c r="M344" s="110"/>
      <c r="N344" s="6"/>
      <c r="O344" s="1"/>
      <c r="P344" s="1"/>
      <c r="Q344" s="1"/>
      <c r="R344" s="1"/>
      <c r="Y344" s="6"/>
      <c r="Z344" s="1"/>
      <c r="AA344" s="1"/>
      <c r="AB344" s="1"/>
      <c r="AC344" s="1"/>
    </row>
    <row r="345" spans="2:29" x14ac:dyDescent="0.5">
      <c r="B345" s="6"/>
      <c r="C345" s="1"/>
      <c r="D345" s="1"/>
      <c r="E345" s="1"/>
      <c r="F345" s="1"/>
      <c r="G345" s="1"/>
      <c r="M345" s="110"/>
      <c r="N345" s="6"/>
      <c r="O345" s="1"/>
      <c r="P345" s="1"/>
      <c r="Q345" s="1"/>
      <c r="R345" s="1"/>
      <c r="Y345" s="6"/>
      <c r="Z345" s="1"/>
      <c r="AA345" s="1"/>
      <c r="AB345" s="1"/>
      <c r="AC345" s="1"/>
    </row>
    <row r="346" spans="2:29" x14ac:dyDescent="0.5">
      <c r="B346" s="6"/>
      <c r="C346" s="1"/>
      <c r="D346" s="1"/>
      <c r="E346" s="1"/>
      <c r="F346" s="1"/>
      <c r="G346" s="1"/>
      <c r="M346" s="110"/>
      <c r="N346" s="6"/>
      <c r="O346" s="1"/>
      <c r="P346" s="1"/>
      <c r="Q346" s="1"/>
      <c r="R346" s="1"/>
      <c r="Y346" s="6"/>
      <c r="Z346" s="1"/>
      <c r="AA346" s="1"/>
      <c r="AB346" s="1"/>
      <c r="AC346" s="1"/>
    </row>
    <row r="347" spans="2:29" x14ac:dyDescent="0.5">
      <c r="B347" s="6"/>
      <c r="C347" s="1"/>
      <c r="D347" s="1"/>
      <c r="E347" s="1"/>
      <c r="F347" s="1"/>
      <c r="G347" s="1"/>
      <c r="M347" s="110"/>
      <c r="N347" s="6"/>
      <c r="O347" s="1"/>
      <c r="P347" s="1"/>
      <c r="Q347" s="1"/>
      <c r="R347" s="1"/>
      <c r="Y347" s="6"/>
      <c r="Z347" s="1"/>
      <c r="AA347" s="1"/>
      <c r="AB347" s="1"/>
      <c r="AC347" s="1"/>
    </row>
    <row r="348" spans="2:29" x14ac:dyDescent="0.5">
      <c r="B348" s="6"/>
      <c r="C348" s="1"/>
      <c r="D348" s="1"/>
      <c r="E348" s="1"/>
      <c r="F348" s="1"/>
      <c r="G348" s="1"/>
      <c r="M348" s="110"/>
      <c r="N348" s="6"/>
      <c r="O348" s="1"/>
      <c r="P348" s="1"/>
      <c r="Q348" s="1"/>
      <c r="R348" s="1"/>
      <c r="Y348" s="6"/>
      <c r="Z348" s="1"/>
      <c r="AA348" s="1"/>
      <c r="AB348" s="1"/>
      <c r="AC348" s="1"/>
    </row>
    <row r="349" spans="2:29" x14ac:dyDescent="0.5">
      <c r="B349" s="6"/>
      <c r="C349" s="1"/>
      <c r="D349" s="1"/>
      <c r="E349" s="1"/>
      <c r="F349" s="1"/>
      <c r="G349" s="1"/>
      <c r="M349" s="110"/>
      <c r="N349" s="6"/>
      <c r="O349" s="1"/>
      <c r="P349" s="1"/>
      <c r="Q349" s="1"/>
      <c r="R349" s="1"/>
      <c r="Y349" s="6"/>
      <c r="Z349" s="1"/>
      <c r="AA349" s="1"/>
      <c r="AB349" s="1"/>
      <c r="AC349" s="1"/>
    </row>
    <row r="350" spans="2:29" x14ac:dyDescent="0.5">
      <c r="B350" s="6"/>
      <c r="C350" s="1"/>
      <c r="D350" s="1"/>
      <c r="E350" s="1"/>
      <c r="F350" s="1"/>
      <c r="G350" s="1"/>
      <c r="M350" s="110"/>
      <c r="N350" s="6"/>
      <c r="O350" s="1"/>
      <c r="P350" s="1"/>
      <c r="Q350" s="1"/>
      <c r="R350" s="1"/>
      <c r="Y350" s="6"/>
      <c r="Z350" s="1"/>
      <c r="AA350" s="1"/>
      <c r="AB350" s="1"/>
      <c r="AC350" s="1"/>
    </row>
    <row r="351" spans="2:29" x14ac:dyDescent="0.5">
      <c r="B351" s="6"/>
      <c r="C351" s="1"/>
      <c r="D351" s="1"/>
      <c r="E351" s="1"/>
      <c r="F351" s="1"/>
      <c r="G351" s="1"/>
      <c r="M351" s="110"/>
      <c r="N351" s="6"/>
      <c r="O351" s="1"/>
      <c r="P351" s="1"/>
      <c r="Q351" s="1"/>
      <c r="R351" s="1"/>
      <c r="Y351" s="6"/>
      <c r="Z351" s="1"/>
      <c r="AA351" s="1"/>
      <c r="AB351" s="1"/>
      <c r="AC351" s="1"/>
    </row>
    <row r="352" spans="2:29" x14ac:dyDescent="0.5">
      <c r="B352" s="6"/>
      <c r="C352" s="1"/>
      <c r="D352" s="1"/>
      <c r="E352" s="1"/>
      <c r="F352" s="1"/>
      <c r="G352" s="1"/>
      <c r="M352" s="110"/>
      <c r="N352" s="6"/>
      <c r="O352" s="1"/>
      <c r="P352" s="1"/>
      <c r="Q352" s="1"/>
      <c r="R352" s="1"/>
      <c r="Y352" s="6"/>
      <c r="Z352" s="1"/>
      <c r="AA352" s="1"/>
      <c r="AB352" s="1"/>
      <c r="AC352" s="1"/>
    </row>
    <row r="353" spans="2:29" x14ac:dyDescent="0.5">
      <c r="B353" s="6"/>
      <c r="C353" s="1"/>
      <c r="D353" s="1"/>
      <c r="E353" s="1"/>
      <c r="F353" s="1"/>
      <c r="G353" s="1"/>
      <c r="M353" s="110"/>
      <c r="N353" s="6"/>
      <c r="O353" s="1"/>
      <c r="P353" s="1"/>
      <c r="Q353" s="1"/>
      <c r="R353" s="1"/>
      <c r="Y353" s="6"/>
      <c r="Z353" s="1"/>
      <c r="AA353" s="1"/>
      <c r="AB353" s="1"/>
      <c r="AC353" s="1"/>
    </row>
    <row r="354" spans="2:29" x14ac:dyDescent="0.5">
      <c r="B354" s="6"/>
      <c r="C354" s="1"/>
      <c r="D354" s="1"/>
      <c r="E354" s="1"/>
      <c r="F354" s="1"/>
      <c r="G354" s="1"/>
      <c r="M354" s="110"/>
      <c r="N354" s="6"/>
      <c r="O354" s="1"/>
      <c r="P354" s="1"/>
      <c r="Q354" s="1"/>
      <c r="R354" s="1"/>
      <c r="Y354" s="6"/>
      <c r="Z354" s="1"/>
      <c r="AA354" s="1"/>
      <c r="AB354" s="1"/>
      <c r="AC354" s="1"/>
    </row>
    <row r="355" spans="2:29" x14ac:dyDescent="0.5">
      <c r="B355" s="6"/>
      <c r="C355" s="1"/>
      <c r="D355" s="1"/>
      <c r="E355" s="1"/>
      <c r="F355" s="1"/>
      <c r="G355" s="1"/>
      <c r="M355" s="110"/>
      <c r="N355" s="6"/>
      <c r="O355" s="1"/>
      <c r="P355" s="1"/>
      <c r="Q355" s="1"/>
      <c r="R355" s="1"/>
      <c r="Y355" s="6"/>
      <c r="Z355" s="1"/>
      <c r="AA355" s="1"/>
      <c r="AB355" s="1"/>
      <c r="AC355" s="1"/>
    </row>
    <row r="356" spans="2:29" x14ac:dyDescent="0.5">
      <c r="B356" s="6"/>
      <c r="C356" s="1"/>
      <c r="D356" s="1"/>
      <c r="E356" s="1"/>
      <c r="F356" s="1"/>
      <c r="G356" s="1"/>
      <c r="M356" s="110"/>
      <c r="N356" s="6"/>
      <c r="O356" s="1"/>
      <c r="P356" s="1"/>
      <c r="Q356" s="1"/>
      <c r="R356" s="1"/>
      <c r="Y356" s="6"/>
      <c r="Z356" s="1"/>
      <c r="AA356" s="1"/>
      <c r="AB356" s="1"/>
      <c r="AC356" s="1"/>
    </row>
    <row r="357" spans="2:29" x14ac:dyDescent="0.5">
      <c r="B357" s="6"/>
      <c r="C357" s="1"/>
      <c r="D357" s="1"/>
      <c r="E357" s="1"/>
      <c r="F357" s="1"/>
      <c r="G357" s="1"/>
      <c r="M357" s="110"/>
      <c r="N357" s="6"/>
      <c r="O357" s="1"/>
      <c r="P357" s="1"/>
      <c r="Q357" s="1"/>
      <c r="R357" s="1"/>
      <c r="Y357" s="6"/>
      <c r="Z357" s="1"/>
      <c r="AA357" s="1"/>
      <c r="AB357" s="1"/>
      <c r="AC357" s="1"/>
    </row>
    <row r="358" spans="2:29" x14ac:dyDescent="0.5">
      <c r="B358" s="6"/>
      <c r="C358" s="1"/>
      <c r="D358" s="1"/>
      <c r="E358" s="1"/>
      <c r="F358" s="1"/>
      <c r="G358" s="1"/>
      <c r="M358" s="110"/>
      <c r="N358" s="6"/>
      <c r="O358" s="1"/>
      <c r="P358" s="1"/>
      <c r="Q358" s="1"/>
      <c r="R358" s="1"/>
      <c r="Y358" s="6"/>
      <c r="Z358" s="1"/>
      <c r="AA358" s="1"/>
      <c r="AB358" s="1"/>
      <c r="AC358" s="1"/>
    </row>
    <row r="359" spans="2:29" x14ac:dyDescent="0.5">
      <c r="B359" s="6"/>
      <c r="C359" s="1"/>
      <c r="D359" s="1"/>
      <c r="E359" s="1"/>
      <c r="F359" s="1"/>
      <c r="G359" s="1"/>
      <c r="M359" s="110"/>
      <c r="N359" s="6"/>
      <c r="O359" s="1"/>
      <c r="P359" s="1"/>
      <c r="Q359" s="1"/>
      <c r="R359" s="1"/>
      <c r="Y359" s="6"/>
      <c r="Z359" s="1"/>
      <c r="AA359" s="1"/>
      <c r="AB359" s="1"/>
      <c r="AC359" s="1"/>
    </row>
    <row r="360" spans="2:29" x14ac:dyDescent="0.5">
      <c r="B360" s="6"/>
      <c r="C360" s="1"/>
      <c r="D360" s="1"/>
      <c r="E360" s="1"/>
      <c r="F360" s="1"/>
      <c r="G360" s="1"/>
      <c r="M360" s="110"/>
      <c r="N360" s="6"/>
      <c r="O360" s="1"/>
      <c r="P360" s="1"/>
      <c r="Q360" s="1"/>
      <c r="R360" s="1"/>
      <c r="Y360" s="6"/>
      <c r="Z360" s="1"/>
      <c r="AA360" s="1"/>
      <c r="AB360" s="1"/>
      <c r="AC360" s="1"/>
    </row>
    <row r="361" spans="2:29" x14ac:dyDescent="0.5">
      <c r="B361" s="6"/>
      <c r="C361" s="1"/>
      <c r="D361" s="1"/>
      <c r="E361" s="1"/>
      <c r="F361" s="1"/>
      <c r="G361" s="1"/>
      <c r="M361" s="110"/>
      <c r="N361" s="6"/>
      <c r="O361" s="1"/>
      <c r="P361" s="1"/>
      <c r="Q361" s="1"/>
      <c r="R361" s="1"/>
      <c r="Y361" s="6"/>
      <c r="Z361" s="1"/>
      <c r="AA361" s="1"/>
      <c r="AB361" s="1"/>
      <c r="AC361" s="1"/>
    </row>
    <row r="362" spans="2:29" x14ac:dyDescent="0.5">
      <c r="B362" s="6"/>
      <c r="C362" s="1"/>
      <c r="D362" s="1"/>
      <c r="E362" s="1"/>
      <c r="F362" s="1"/>
      <c r="G362" s="1"/>
      <c r="M362" s="110"/>
      <c r="N362" s="6"/>
      <c r="O362" s="1"/>
      <c r="P362" s="1"/>
      <c r="Q362" s="1"/>
      <c r="R362" s="1"/>
      <c r="Y362" s="6"/>
      <c r="Z362" s="1"/>
      <c r="AA362" s="1"/>
      <c r="AB362" s="1"/>
      <c r="AC362" s="1"/>
    </row>
    <row r="363" spans="2:29" x14ac:dyDescent="0.5">
      <c r="B363" s="6"/>
      <c r="C363" s="1"/>
      <c r="D363" s="1"/>
      <c r="E363" s="1"/>
      <c r="F363" s="1"/>
      <c r="G363" s="1"/>
      <c r="M363" s="110"/>
      <c r="N363" s="6"/>
      <c r="O363" s="1"/>
      <c r="P363" s="1"/>
      <c r="Q363" s="1"/>
      <c r="R363" s="1"/>
      <c r="Y363" s="6"/>
      <c r="Z363" s="1"/>
      <c r="AA363" s="1"/>
      <c r="AB363" s="1"/>
      <c r="AC363" s="1"/>
    </row>
    <row r="364" spans="2:29" x14ac:dyDescent="0.5">
      <c r="B364" s="6"/>
      <c r="C364" s="1"/>
      <c r="D364" s="1"/>
      <c r="E364" s="1"/>
      <c r="F364" s="1"/>
      <c r="G364" s="1"/>
      <c r="M364" s="110"/>
      <c r="N364" s="6"/>
      <c r="O364" s="1"/>
      <c r="P364" s="1"/>
      <c r="Q364" s="1"/>
      <c r="R364" s="1"/>
      <c r="Y364" s="6"/>
      <c r="Z364" s="1"/>
      <c r="AA364" s="1"/>
      <c r="AB364" s="1"/>
      <c r="AC364" s="1"/>
    </row>
    <row r="365" spans="2:29" x14ac:dyDescent="0.5">
      <c r="B365" s="6"/>
      <c r="C365" s="1"/>
      <c r="D365" s="1"/>
      <c r="E365" s="1"/>
      <c r="F365" s="1"/>
      <c r="G365" s="1"/>
      <c r="M365" s="110"/>
      <c r="N365" s="6"/>
      <c r="O365" s="1"/>
      <c r="P365" s="1"/>
      <c r="Q365" s="1"/>
      <c r="R365" s="1"/>
      <c r="Y365" s="6"/>
      <c r="Z365" s="1"/>
      <c r="AA365" s="1"/>
      <c r="AB365" s="1"/>
      <c r="AC365" s="1"/>
    </row>
    <row r="366" spans="2:29" x14ac:dyDescent="0.5">
      <c r="B366" s="6"/>
      <c r="C366" s="1"/>
      <c r="D366" s="1"/>
      <c r="E366" s="1"/>
      <c r="F366" s="1"/>
      <c r="G366" s="1"/>
      <c r="M366" s="110"/>
      <c r="N366" s="6"/>
      <c r="O366" s="1"/>
      <c r="P366" s="1"/>
      <c r="Q366" s="1"/>
      <c r="R366" s="1"/>
      <c r="Y366" s="6"/>
      <c r="Z366" s="1"/>
      <c r="AA366" s="1"/>
      <c r="AB366" s="1"/>
      <c r="AC366" s="1"/>
    </row>
    <row r="367" spans="2:29" x14ac:dyDescent="0.5">
      <c r="B367" s="6"/>
      <c r="C367" s="1"/>
      <c r="D367" s="1"/>
      <c r="E367" s="1"/>
      <c r="F367" s="1"/>
      <c r="G367" s="1"/>
      <c r="M367" s="110"/>
      <c r="N367" s="6"/>
      <c r="O367" s="1"/>
      <c r="P367" s="1"/>
      <c r="Q367" s="1"/>
      <c r="R367" s="1"/>
      <c r="Y367" s="6"/>
      <c r="Z367" s="1"/>
      <c r="AA367" s="1"/>
      <c r="AB367" s="1"/>
      <c r="AC367" s="1"/>
    </row>
    <row r="368" spans="2:29" x14ac:dyDescent="0.5">
      <c r="B368" s="6"/>
      <c r="C368" s="1"/>
      <c r="D368" s="1"/>
      <c r="E368" s="1"/>
      <c r="F368" s="1"/>
      <c r="G368" s="1"/>
      <c r="M368" s="110"/>
      <c r="N368" s="6"/>
      <c r="O368" s="1"/>
      <c r="P368" s="1"/>
      <c r="Q368" s="1"/>
      <c r="R368" s="1"/>
      <c r="Y368" s="6"/>
      <c r="Z368" s="1"/>
      <c r="AA368" s="1"/>
      <c r="AB368" s="1"/>
      <c r="AC368" s="1"/>
    </row>
    <row r="369" spans="2:29" x14ac:dyDescent="0.5">
      <c r="B369" s="6"/>
      <c r="C369" s="1"/>
      <c r="D369" s="1"/>
      <c r="E369" s="1"/>
      <c r="F369" s="1"/>
      <c r="G369" s="1"/>
      <c r="M369" s="110"/>
      <c r="N369" s="6"/>
      <c r="O369" s="1"/>
      <c r="P369" s="1"/>
      <c r="Q369" s="1"/>
      <c r="R369" s="1"/>
      <c r="Y369" s="6"/>
      <c r="Z369" s="1"/>
      <c r="AA369" s="1"/>
      <c r="AB369" s="1"/>
      <c r="AC369" s="1"/>
    </row>
    <row r="370" spans="2:29" x14ac:dyDescent="0.5">
      <c r="B370" s="6"/>
      <c r="C370" s="1"/>
      <c r="D370" s="1"/>
      <c r="E370" s="1"/>
      <c r="F370" s="1"/>
      <c r="G370" s="1"/>
      <c r="M370" s="110"/>
      <c r="N370" s="6"/>
      <c r="O370" s="1"/>
      <c r="P370" s="1"/>
      <c r="Q370" s="1"/>
      <c r="R370" s="1"/>
      <c r="Y370" s="6"/>
      <c r="Z370" s="1"/>
      <c r="AA370" s="1"/>
      <c r="AB370" s="1"/>
      <c r="AC370" s="1"/>
    </row>
    <row r="371" spans="2:29" x14ac:dyDescent="0.5">
      <c r="B371" s="6"/>
      <c r="C371" s="1"/>
      <c r="D371" s="1"/>
      <c r="E371" s="1"/>
      <c r="F371" s="1"/>
      <c r="G371" s="1"/>
      <c r="M371" s="110"/>
      <c r="N371" s="6"/>
      <c r="O371" s="1"/>
      <c r="P371" s="1"/>
      <c r="Q371" s="1"/>
      <c r="R371" s="1"/>
      <c r="Y371" s="6"/>
      <c r="Z371" s="1"/>
      <c r="AA371" s="1"/>
      <c r="AB371" s="1"/>
      <c r="AC371" s="1"/>
    </row>
    <row r="372" spans="2:29" x14ac:dyDescent="0.5">
      <c r="B372" s="6"/>
      <c r="C372" s="1"/>
      <c r="D372" s="1"/>
      <c r="E372" s="1"/>
      <c r="F372" s="1"/>
      <c r="G372" s="1"/>
      <c r="M372" s="110"/>
      <c r="N372" s="6"/>
      <c r="O372" s="1"/>
      <c r="P372" s="1"/>
      <c r="Q372" s="1"/>
      <c r="R372" s="1"/>
      <c r="Y372" s="6"/>
      <c r="Z372" s="1"/>
      <c r="AA372" s="1"/>
      <c r="AB372" s="1"/>
      <c r="AC372" s="1"/>
    </row>
    <row r="373" spans="2:29" x14ac:dyDescent="0.5">
      <c r="B373" s="6"/>
      <c r="C373" s="1"/>
      <c r="D373" s="1"/>
      <c r="E373" s="1"/>
      <c r="F373" s="1"/>
      <c r="G373" s="1"/>
      <c r="M373" s="110"/>
      <c r="N373" s="6"/>
      <c r="O373" s="1"/>
      <c r="P373" s="1"/>
      <c r="Q373" s="1"/>
      <c r="R373" s="1"/>
      <c r="Y373" s="6"/>
      <c r="Z373" s="1"/>
      <c r="AA373" s="1"/>
      <c r="AB373" s="1"/>
      <c r="AC373" s="1"/>
    </row>
    <row r="374" spans="2:29" x14ac:dyDescent="0.5">
      <c r="B374" s="6"/>
      <c r="C374" s="1"/>
      <c r="D374" s="1"/>
      <c r="E374" s="1"/>
      <c r="F374" s="1"/>
      <c r="G374" s="1"/>
      <c r="M374" s="110"/>
      <c r="N374" s="6"/>
      <c r="O374" s="1"/>
      <c r="P374" s="1"/>
      <c r="Q374" s="1"/>
      <c r="R374" s="1"/>
      <c r="Y374" s="6"/>
      <c r="Z374" s="1"/>
      <c r="AA374" s="1"/>
      <c r="AB374" s="1"/>
      <c r="AC374" s="1"/>
    </row>
    <row r="375" spans="2:29" x14ac:dyDescent="0.5">
      <c r="B375" s="6"/>
      <c r="C375" s="1"/>
      <c r="D375" s="1"/>
      <c r="E375" s="1"/>
      <c r="F375" s="1"/>
      <c r="G375" s="1"/>
      <c r="M375" s="110"/>
      <c r="N375" s="6"/>
      <c r="O375" s="1"/>
      <c r="P375" s="1"/>
      <c r="Q375" s="1"/>
      <c r="R375" s="1"/>
      <c r="Y375" s="6"/>
      <c r="Z375" s="1"/>
      <c r="AA375" s="1"/>
      <c r="AB375" s="1"/>
      <c r="AC375" s="1"/>
    </row>
    <row r="376" spans="2:29" x14ac:dyDescent="0.5">
      <c r="B376" s="6"/>
      <c r="C376" s="1"/>
      <c r="D376" s="1"/>
      <c r="E376" s="1"/>
      <c r="F376" s="1"/>
      <c r="G376" s="1"/>
      <c r="M376" s="110"/>
      <c r="N376" s="6"/>
      <c r="O376" s="1"/>
      <c r="P376" s="1"/>
      <c r="Q376" s="1"/>
      <c r="R376" s="1"/>
      <c r="Y376" s="6"/>
      <c r="Z376" s="1"/>
      <c r="AA376" s="1"/>
      <c r="AB376" s="1"/>
      <c r="AC376" s="1"/>
    </row>
    <row r="377" spans="2:29" x14ac:dyDescent="0.5">
      <c r="B377" s="6"/>
      <c r="C377" s="1"/>
      <c r="D377" s="1"/>
      <c r="E377" s="1"/>
      <c r="F377" s="1"/>
      <c r="G377" s="1"/>
      <c r="M377" s="110"/>
      <c r="N377" s="6"/>
      <c r="O377" s="1"/>
      <c r="P377" s="1"/>
      <c r="Q377" s="1"/>
      <c r="R377" s="1"/>
      <c r="Y377" s="6"/>
      <c r="Z377" s="1"/>
      <c r="AA377" s="1"/>
      <c r="AB377" s="1"/>
      <c r="AC377" s="1"/>
    </row>
    <row r="378" spans="2:29" x14ac:dyDescent="0.5">
      <c r="B378" s="6"/>
      <c r="C378" s="1"/>
      <c r="D378" s="1"/>
      <c r="E378" s="1"/>
      <c r="F378" s="1"/>
      <c r="G378" s="1"/>
      <c r="M378" s="110"/>
      <c r="N378" s="6"/>
      <c r="O378" s="1"/>
      <c r="P378" s="1"/>
      <c r="Q378" s="1"/>
      <c r="R378" s="1"/>
      <c r="Y378" s="6"/>
      <c r="Z378" s="1"/>
      <c r="AA378" s="1"/>
      <c r="AB378" s="1"/>
      <c r="AC378" s="1"/>
    </row>
    <row r="379" spans="2:29" x14ac:dyDescent="0.5">
      <c r="B379" s="6"/>
      <c r="C379" s="1"/>
      <c r="D379" s="1"/>
      <c r="E379" s="1"/>
      <c r="F379" s="1"/>
      <c r="G379" s="1"/>
      <c r="M379" s="110"/>
      <c r="N379" s="6"/>
      <c r="O379" s="1"/>
      <c r="P379" s="1"/>
      <c r="Q379" s="1"/>
      <c r="R379" s="1"/>
      <c r="Y379" s="6"/>
      <c r="Z379" s="1"/>
      <c r="AA379" s="1"/>
      <c r="AB379" s="1"/>
      <c r="AC379" s="1"/>
    </row>
    <row r="380" spans="2:29" x14ac:dyDescent="0.5">
      <c r="B380" s="6"/>
      <c r="C380" s="1"/>
      <c r="D380" s="1"/>
      <c r="E380" s="1"/>
      <c r="F380" s="1"/>
      <c r="G380" s="1"/>
      <c r="M380" s="110"/>
      <c r="N380" s="6"/>
      <c r="O380" s="1"/>
      <c r="P380" s="1"/>
      <c r="Q380" s="1"/>
      <c r="R380" s="1"/>
      <c r="Y380" s="6"/>
      <c r="Z380" s="1"/>
      <c r="AA380" s="1"/>
      <c r="AB380" s="1"/>
      <c r="AC380" s="1"/>
    </row>
    <row r="381" spans="2:29" x14ac:dyDescent="0.5">
      <c r="B381" s="6"/>
      <c r="C381" s="1"/>
      <c r="D381" s="1"/>
      <c r="E381" s="1"/>
      <c r="F381" s="1"/>
      <c r="G381" s="1"/>
      <c r="M381" s="111"/>
      <c r="N381" s="6"/>
      <c r="O381" s="1"/>
      <c r="Y381" s="6"/>
      <c r="Z381" s="1"/>
    </row>
    <row r="382" spans="2:29" x14ac:dyDescent="0.5">
      <c r="B382" s="6"/>
      <c r="C382" s="1"/>
      <c r="D382" s="1"/>
      <c r="E382" s="1"/>
      <c r="F382" s="1"/>
      <c r="G382" s="1"/>
      <c r="M382" s="111"/>
      <c r="N382" s="6"/>
      <c r="O382" s="1"/>
      <c r="Y382" s="6"/>
      <c r="Z382" s="1"/>
    </row>
    <row r="383" spans="2:29" x14ac:dyDescent="0.5">
      <c r="B383" s="6"/>
      <c r="C383" s="1"/>
      <c r="D383" s="1"/>
      <c r="E383" s="1"/>
      <c r="F383" s="1"/>
      <c r="G383" s="1"/>
      <c r="M383" s="111"/>
      <c r="N383" s="6"/>
      <c r="O383" s="1"/>
      <c r="Y383" s="6"/>
      <c r="Z383" s="1"/>
    </row>
    <row r="384" spans="2:29" x14ac:dyDescent="0.5">
      <c r="B384" s="6"/>
      <c r="C384" s="1"/>
      <c r="D384" s="1"/>
      <c r="E384" s="1"/>
      <c r="F384" s="1"/>
      <c r="G384" s="1"/>
      <c r="M384" s="111"/>
      <c r="N384" s="6"/>
      <c r="O384" s="1"/>
      <c r="Y384" s="6"/>
      <c r="Z384" s="1"/>
    </row>
    <row r="385" spans="2:26" x14ac:dyDescent="0.5">
      <c r="B385" s="6"/>
      <c r="C385" s="1"/>
      <c r="D385" s="1"/>
      <c r="E385" s="1"/>
      <c r="F385" s="1"/>
      <c r="G385" s="1"/>
      <c r="M385" s="111"/>
      <c r="N385" s="6"/>
      <c r="O385" s="1"/>
      <c r="Y385" s="6"/>
      <c r="Z385" s="1"/>
    </row>
    <row r="386" spans="2:26" x14ac:dyDescent="0.5">
      <c r="B386" s="6"/>
      <c r="C386" s="1"/>
      <c r="D386" s="1"/>
      <c r="E386" s="1"/>
      <c r="F386" s="1"/>
      <c r="G386" s="1"/>
      <c r="M386" s="111"/>
      <c r="N386" s="6"/>
      <c r="O386" s="1"/>
      <c r="Y386" s="6"/>
      <c r="Z386" s="1"/>
    </row>
    <row r="387" spans="2:26" x14ac:dyDescent="0.5">
      <c r="B387" s="6"/>
      <c r="C387" s="1"/>
      <c r="D387" s="1"/>
      <c r="E387" s="1"/>
      <c r="F387" s="1"/>
      <c r="G387" s="1"/>
      <c r="M387" s="111"/>
      <c r="N387" s="6"/>
      <c r="O387" s="1"/>
      <c r="Y387" s="6"/>
      <c r="Z387" s="1"/>
    </row>
    <row r="388" spans="2:26" x14ac:dyDescent="0.5">
      <c r="B388" s="6"/>
      <c r="C388" s="1"/>
      <c r="D388" s="1"/>
      <c r="E388" s="1"/>
      <c r="F388" s="1"/>
      <c r="G388" s="1"/>
      <c r="M388" s="111"/>
      <c r="N388" s="6"/>
      <c r="O388" s="1"/>
      <c r="Y388" s="6"/>
      <c r="Z388" s="1"/>
    </row>
    <row r="389" spans="2:26" x14ac:dyDescent="0.5">
      <c r="B389" s="6"/>
      <c r="C389" s="1"/>
      <c r="D389" s="1"/>
      <c r="E389" s="1"/>
      <c r="F389" s="1"/>
      <c r="G389" s="1"/>
      <c r="M389" s="111"/>
      <c r="N389" s="6"/>
      <c r="O389" s="1"/>
      <c r="Y389" s="6"/>
      <c r="Z389" s="1"/>
    </row>
    <row r="390" spans="2:26" x14ac:dyDescent="0.5">
      <c r="B390" s="6"/>
      <c r="C390" s="1"/>
      <c r="D390" s="1"/>
      <c r="E390" s="1"/>
      <c r="F390" s="1"/>
      <c r="G390" s="1"/>
      <c r="M390" s="111"/>
      <c r="N390" s="6"/>
      <c r="O390" s="1"/>
      <c r="Y390" s="6"/>
      <c r="Z390" s="1"/>
    </row>
    <row r="391" spans="2:26" x14ac:dyDescent="0.5">
      <c r="B391" s="6"/>
      <c r="C391" s="1"/>
      <c r="D391" s="1"/>
      <c r="E391" s="1"/>
      <c r="F391" s="1"/>
      <c r="G391" s="1"/>
      <c r="M391" s="111"/>
      <c r="N391" s="6"/>
      <c r="O391" s="1"/>
      <c r="Y391" s="6"/>
      <c r="Z391" s="1"/>
    </row>
    <row r="392" spans="2:26" x14ac:dyDescent="0.5">
      <c r="B392" s="6"/>
      <c r="C392" s="1"/>
      <c r="D392" s="1"/>
      <c r="E392" s="1"/>
      <c r="F392" s="1"/>
      <c r="G392" s="1"/>
      <c r="M392" s="111"/>
      <c r="N392" s="6"/>
      <c r="O392" s="1"/>
      <c r="Y392" s="6"/>
      <c r="Z392" s="1"/>
    </row>
    <row r="393" spans="2:26" x14ac:dyDescent="0.5">
      <c r="B393" s="6"/>
      <c r="C393" s="1"/>
      <c r="D393" s="1"/>
      <c r="E393" s="1"/>
      <c r="F393" s="1"/>
      <c r="G393" s="1"/>
      <c r="M393" s="111"/>
      <c r="N393" s="6"/>
      <c r="O393" s="1"/>
      <c r="Y393" s="6"/>
      <c r="Z393" s="1"/>
    </row>
    <row r="394" spans="2:26" x14ac:dyDescent="0.5">
      <c r="B394" s="6"/>
      <c r="C394" s="1"/>
      <c r="D394" s="1"/>
      <c r="E394" s="1"/>
      <c r="F394" s="1"/>
      <c r="G394" s="1"/>
      <c r="M394" s="111"/>
      <c r="N394" s="6"/>
      <c r="O394" s="1"/>
      <c r="Y394" s="6"/>
      <c r="Z394" s="1"/>
    </row>
    <row r="395" spans="2:26" x14ac:dyDescent="0.5">
      <c r="B395" s="6"/>
      <c r="C395" s="1"/>
      <c r="D395" s="1"/>
      <c r="E395" s="1"/>
      <c r="F395" s="1"/>
      <c r="G395" s="1"/>
      <c r="M395" s="111"/>
      <c r="N395" s="6"/>
      <c r="O395" s="1"/>
      <c r="Y395" s="6"/>
      <c r="Z395" s="1"/>
    </row>
    <row r="396" spans="2:26" x14ac:dyDescent="0.5">
      <c r="B396" s="6"/>
      <c r="C396" s="1"/>
      <c r="D396" s="1"/>
      <c r="E396" s="1"/>
      <c r="F396" s="1"/>
      <c r="G396" s="1"/>
      <c r="M396" s="111"/>
      <c r="N396" s="6"/>
      <c r="O396" s="1"/>
      <c r="Y396" s="6"/>
      <c r="Z396" s="1"/>
    </row>
    <row r="397" spans="2:26" x14ac:dyDescent="0.5">
      <c r="B397" s="6"/>
      <c r="C397" s="1"/>
      <c r="D397" s="1"/>
      <c r="E397" s="1"/>
      <c r="F397" s="1"/>
      <c r="G397" s="1"/>
      <c r="M397" s="111"/>
      <c r="N397" s="6"/>
      <c r="O397" s="1"/>
      <c r="Y397" s="6"/>
      <c r="Z397" s="1"/>
    </row>
    <row r="398" spans="2:26" x14ac:dyDescent="0.5">
      <c r="B398" s="6"/>
      <c r="C398" s="1"/>
      <c r="D398" s="1"/>
      <c r="E398" s="1"/>
      <c r="F398" s="1"/>
      <c r="G398" s="1"/>
      <c r="M398" s="111"/>
      <c r="N398" s="6"/>
      <c r="O398" s="1"/>
      <c r="Y398" s="6"/>
      <c r="Z398" s="1"/>
    </row>
    <row r="399" spans="2:26" x14ac:dyDescent="0.5">
      <c r="B399" s="6"/>
      <c r="C399" s="1"/>
      <c r="D399" s="1"/>
      <c r="E399" s="1"/>
      <c r="F399" s="1"/>
      <c r="G399" s="1"/>
      <c r="M399" s="111"/>
      <c r="N399" s="6"/>
      <c r="O399" s="1"/>
      <c r="Y399" s="6"/>
      <c r="Z399" s="1"/>
    </row>
    <row r="400" spans="2:26" x14ac:dyDescent="0.5">
      <c r="B400" s="6"/>
      <c r="C400" s="1"/>
      <c r="D400" s="1"/>
      <c r="E400" s="1"/>
      <c r="F400" s="1"/>
      <c r="G400" s="1"/>
      <c r="M400" s="111"/>
      <c r="N400" s="6"/>
      <c r="O400" s="1"/>
      <c r="Y400" s="6"/>
      <c r="Z400" s="1"/>
    </row>
    <row r="401" spans="2:26" x14ac:dyDescent="0.5">
      <c r="B401" s="6"/>
      <c r="C401" s="1"/>
      <c r="D401" s="1"/>
      <c r="E401" s="1"/>
      <c r="F401" s="1"/>
      <c r="G401" s="1"/>
      <c r="M401" s="111"/>
      <c r="N401" s="6"/>
      <c r="O401" s="1"/>
      <c r="Y401" s="6"/>
      <c r="Z401" s="1"/>
    </row>
    <row r="402" spans="2:26" x14ac:dyDescent="0.5">
      <c r="B402" s="6"/>
      <c r="C402" s="1"/>
      <c r="D402" s="1"/>
      <c r="E402" s="1"/>
      <c r="F402" s="1"/>
      <c r="G402" s="1"/>
      <c r="M402" s="111"/>
      <c r="N402" s="6"/>
      <c r="O402" s="1"/>
      <c r="Y402" s="6"/>
      <c r="Z402" s="1"/>
    </row>
    <row r="403" spans="2:26" x14ac:dyDescent="0.5">
      <c r="B403" s="6"/>
      <c r="C403" s="1"/>
      <c r="D403" s="1"/>
      <c r="E403" s="1"/>
      <c r="F403" s="1"/>
      <c r="G403" s="1"/>
      <c r="M403" s="111"/>
      <c r="N403" s="6"/>
      <c r="O403" s="1"/>
      <c r="Y403" s="6"/>
      <c r="Z403" s="1"/>
    </row>
    <row r="404" spans="2:26" x14ac:dyDescent="0.5">
      <c r="B404" s="6"/>
      <c r="C404" s="1"/>
      <c r="D404" s="1"/>
      <c r="E404" s="1"/>
      <c r="F404" s="1"/>
      <c r="G404" s="1"/>
      <c r="M404" s="111"/>
      <c r="N404" s="6"/>
      <c r="O404" s="1"/>
      <c r="Y404" s="6"/>
      <c r="Z404" s="1"/>
    </row>
    <row r="405" spans="2:26" x14ac:dyDescent="0.5">
      <c r="B405" s="6"/>
      <c r="C405" s="1"/>
      <c r="D405" s="1"/>
      <c r="E405" s="1"/>
      <c r="F405" s="1"/>
      <c r="G405" s="1"/>
      <c r="M405" s="111"/>
      <c r="N405" s="6"/>
      <c r="O405" s="1"/>
      <c r="Y405" s="6"/>
      <c r="Z405" s="1"/>
    </row>
    <row r="406" spans="2:26" x14ac:dyDescent="0.5">
      <c r="B406" s="6"/>
      <c r="C406" s="1"/>
      <c r="D406" s="1"/>
      <c r="E406" s="1"/>
      <c r="F406" s="1"/>
      <c r="G406" s="1"/>
      <c r="M406" s="111"/>
      <c r="N406" s="6"/>
      <c r="O406" s="1"/>
      <c r="Y406" s="6"/>
      <c r="Z406" s="1"/>
    </row>
    <row r="407" spans="2:26" x14ac:dyDescent="0.5">
      <c r="B407" s="6"/>
      <c r="C407" s="1"/>
      <c r="D407" s="1"/>
      <c r="E407" s="1"/>
      <c r="F407" s="1"/>
      <c r="G407" s="1"/>
      <c r="M407" s="111"/>
      <c r="N407" s="6"/>
      <c r="O407" s="1"/>
      <c r="Y407" s="6"/>
      <c r="Z407" s="1"/>
    </row>
    <row r="408" spans="2:26" x14ac:dyDescent="0.5">
      <c r="B408" s="6"/>
      <c r="C408" s="1"/>
      <c r="D408" s="1"/>
      <c r="E408" s="1"/>
      <c r="F408" s="1"/>
      <c r="G408" s="1"/>
      <c r="M408" s="111"/>
      <c r="N408" s="6"/>
      <c r="O408" s="1"/>
      <c r="Y408" s="6"/>
      <c r="Z408" s="1"/>
    </row>
    <row r="409" spans="2:26" x14ac:dyDescent="0.5">
      <c r="B409" s="6"/>
      <c r="C409" s="1"/>
      <c r="D409" s="1"/>
      <c r="E409" s="1"/>
      <c r="F409" s="1"/>
      <c r="G409" s="1"/>
      <c r="M409" s="111"/>
      <c r="N409" s="6"/>
      <c r="O409" s="1"/>
      <c r="Y409" s="6"/>
      <c r="Z409" s="1"/>
    </row>
    <row r="410" spans="2:26" x14ac:dyDescent="0.5">
      <c r="B410" s="6"/>
      <c r="C410" s="1"/>
      <c r="D410" s="1"/>
      <c r="E410" s="1"/>
      <c r="F410" s="1"/>
      <c r="G410" s="1"/>
      <c r="M410" s="111"/>
      <c r="N410" s="6"/>
      <c r="O410" s="1"/>
      <c r="Y410" s="6"/>
      <c r="Z410" s="1"/>
    </row>
    <row r="411" spans="2:26" x14ac:dyDescent="0.5">
      <c r="B411" s="6"/>
      <c r="C411" s="1"/>
      <c r="D411" s="1"/>
      <c r="E411" s="1"/>
      <c r="F411" s="1"/>
      <c r="G411" s="1"/>
      <c r="M411" s="111"/>
      <c r="N411" s="6"/>
      <c r="O411" s="1"/>
      <c r="Y411" s="6"/>
      <c r="Z411" s="1"/>
    </row>
    <row r="412" spans="2:26" x14ac:dyDescent="0.5">
      <c r="B412" s="6"/>
      <c r="C412" s="1"/>
      <c r="D412" s="1"/>
      <c r="E412" s="1"/>
      <c r="F412" s="1"/>
      <c r="G412" s="1"/>
      <c r="M412" s="111"/>
      <c r="N412" s="6"/>
      <c r="O412" s="1"/>
      <c r="Y412" s="6"/>
      <c r="Z412" s="1"/>
    </row>
    <row r="413" spans="2:26" x14ac:dyDescent="0.5">
      <c r="B413" s="6"/>
      <c r="C413" s="1"/>
      <c r="D413" s="1"/>
      <c r="E413" s="1"/>
      <c r="F413" s="1"/>
      <c r="G413" s="1"/>
      <c r="M413" s="111"/>
      <c r="N413" s="6"/>
      <c r="O413" s="1"/>
      <c r="Y413" s="6"/>
      <c r="Z413" s="1"/>
    </row>
    <row r="414" spans="2:26" x14ac:dyDescent="0.5">
      <c r="B414" s="6"/>
      <c r="C414" s="1"/>
      <c r="D414" s="1"/>
      <c r="E414" s="1"/>
      <c r="F414" s="1"/>
      <c r="G414" s="1"/>
      <c r="M414" s="111"/>
      <c r="N414" s="6"/>
      <c r="O414" s="1"/>
      <c r="Y414" s="6"/>
      <c r="Z414" s="1"/>
    </row>
    <row r="415" spans="2:26" x14ac:dyDescent="0.5">
      <c r="B415" s="6"/>
      <c r="C415" s="1"/>
      <c r="D415" s="1"/>
      <c r="E415" s="1"/>
      <c r="F415" s="1"/>
      <c r="G415" s="1"/>
      <c r="M415" s="111"/>
      <c r="N415" s="6"/>
      <c r="O415" s="1"/>
      <c r="Y415" s="6"/>
      <c r="Z415" s="1"/>
    </row>
    <row r="416" spans="2:26" x14ac:dyDescent="0.5">
      <c r="B416" s="6"/>
      <c r="C416" s="1"/>
      <c r="D416" s="1"/>
      <c r="E416" s="1"/>
      <c r="F416" s="1"/>
      <c r="G416" s="1"/>
      <c r="M416" s="111"/>
      <c r="N416" s="6"/>
      <c r="O416" s="1"/>
      <c r="Y416" s="6"/>
      <c r="Z416" s="1"/>
    </row>
    <row r="417" spans="2:26" x14ac:dyDescent="0.5">
      <c r="B417" s="6"/>
      <c r="C417" s="1"/>
      <c r="D417" s="1"/>
      <c r="E417" s="1"/>
      <c r="F417" s="1"/>
      <c r="G417" s="1"/>
      <c r="M417" s="111"/>
      <c r="N417" s="6"/>
      <c r="O417" s="1"/>
      <c r="Y417" s="6"/>
      <c r="Z417" s="1"/>
    </row>
    <row r="418" spans="2:26" x14ac:dyDescent="0.5">
      <c r="B418" s="6"/>
      <c r="C418" s="1"/>
      <c r="D418" s="1"/>
      <c r="E418" s="1"/>
      <c r="F418" s="1"/>
      <c r="G418" s="1"/>
      <c r="M418" s="111"/>
      <c r="N418" s="6"/>
      <c r="O418" s="1"/>
      <c r="Y418" s="6"/>
      <c r="Z418" s="1"/>
    </row>
    <row r="419" spans="2:26" x14ac:dyDescent="0.5">
      <c r="B419" s="6"/>
      <c r="C419" s="1"/>
      <c r="D419" s="1"/>
      <c r="E419" s="1"/>
      <c r="F419" s="1"/>
      <c r="G419" s="1"/>
      <c r="M419" s="111"/>
      <c r="N419" s="6"/>
      <c r="O419" s="1"/>
      <c r="Y419" s="6"/>
      <c r="Z419" s="1"/>
    </row>
    <row r="420" spans="2:26" x14ac:dyDescent="0.5">
      <c r="B420" s="6"/>
      <c r="C420" s="1"/>
      <c r="D420" s="1"/>
      <c r="E420" s="1"/>
      <c r="F420" s="1"/>
      <c r="G420" s="1"/>
      <c r="M420" s="111"/>
      <c r="N420" s="6"/>
      <c r="O420" s="1"/>
      <c r="Y420" s="6"/>
      <c r="Z420" s="1"/>
    </row>
    <row r="421" spans="2:26" x14ac:dyDescent="0.5">
      <c r="B421" s="6"/>
      <c r="C421" s="1"/>
      <c r="D421" s="1"/>
      <c r="E421" s="1"/>
      <c r="F421" s="1"/>
      <c r="G421" s="1"/>
      <c r="M421" s="111"/>
      <c r="N421" s="6"/>
      <c r="O421" s="1"/>
      <c r="Y421" s="6"/>
      <c r="Z421" s="1"/>
    </row>
    <row r="422" spans="2:26" x14ac:dyDescent="0.5">
      <c r="B422" s="6"/>
      <c r="C422" s="1"/>
      <c r="D422" s="1"/>
      <c r="E422" s="1"/>
      <c r="F422" s="1"/>
      <c r="G422" s="1"/>
      <c r="M422" s="111"/>
      <c r="N422" s="6"/>
      <c r="O422" s="1"/>
      <c r="Y422" s="6"/>
      <c r="Z422" s="1"/>
    </row>
    <row r="423" spans="2:26" x14ac:dyDescent="0.5">
      <c r="B423" s="6"/>
      <c r="C423" s="1"/>
      <c r="D423" s="1"/>
      <c r="E423" s="1"/>
      <c r="F423" s="1"/>
      <c r="G423" s="1"/>
      <c r="M423" s="111"/>
      <c r="N423" s="6"/>
      <c r="O423" s="1"/>
      <c r="Y423" s="6"/>
      <c r="Z423" s="1"/>
    </row>
    <row r="424" spans="2:26" x14ac:dyDescent="0.5">
      <c r="B424" s="6"/>
      <c r="C424" s="1"/>
      <c r="D424" s="1"/>
      <c r="E424" s="1"/>
      <c r="F424" s="1"/>
      <c r="G424" s="1"/>
      <c r="M424" s="111"/>
      <c r="N424" s="6"/>
      <c r="O424" s="1"/>
      <c r="Y424" s="6"/>
      <c r="Z424" s="1"/>
    </row>
    <row r="425" spans="2:26" x14ac:dyDescent="0.5">
      <c r="B425" s="6"/>
      <c r="C425" s="1"/>
      <c r="D425" s="1"/>
      <c r="E425" s="1"/>
      <c r="F425" s="1"/>
      <c r="G425" s="1"/>
      <c r="M425" s="111"/>
      <c r="N425" s="6"/>
      <c r="O425" s="1"/>
      <c r="Y425" s="6"/>
      <c r="Z425" s="1"/>
    </row>
    <row r="426" spans="2:26" x14ac:dyDescent="0.5">
      <c r="B426" s="6"/>
      <c r="C426" s="1"/>
      <c r="D426" s="1"/>
      <c r="E426" s="1"/>
      <c r="F426" s="1"/>
      <c r="G426" s="1"/>
      <c r="M426" s="111"/>
      <c r="N426" s="6"/>
      <c r="O426" s="1"/>
      <c r="Y426" s="6"/>
      <c r="Z426" s="1"/>
    </row>
    <row r="427" spans="2:26" x14ac:dyDescent="0.5">
      <c r="B427" s="6"/>
      <c r="C427" s="1"/>
      <c r="D427" s="1"/>
      <c r="E427" s="1"/>
      <c r="F427" s="1"/>
      <c r="G427" s="1"/>
      <c r="M427" s="111"/>
      <c r="N427" s="6"/>
      <c r="O427" s="1"/>
      <c r="Y427" s="6"/>
      <c r="Z427" s="1"/>
    </row>
    <row r="428" spans="2:26" x14ac:dyDescent="0.5">
      <c r="B428" s="6"/>
      <c r="C428" s="1"/>
      <c r="D428" s="1"/>
      <c r="E428" s="1"/>
      <c r="F428" s="1"/>
      <c r="G428" s="1"/>
      <c r="M428" s="111"/>
      <c r="N428" s="6"/>
      <c r="O428" s="1"/>
      <c r="Y428" s="6"/>
      <c r="Z428" s="1"/>
    </row>
    <row r="429" spans="2:26" x14ac:dyDescent="0.5">
      <c r="B429" s="6"/>
      <c r="C429" s="1"/>
      <c r="D429" s="1"/>
      <c r="E429" s="1"/>
      <c r="F429" s="1"/>
      <c r="G429" s="1"/>
      <c r="M429" s="111"/>
      <c r="N429" s="6"/>
      <c r="O429" s="1"/>
      <c r="Y429" s="6"/>
      <c r="Z429" s="1"/>
    </row>
    <row r="430" spans="2:26" x14ac:dyDescent="0.5">
      <c r="B430" s="6"/>
      <c r="C430" s="1"/>
      <c r="D430" s="1"/>
      <c r="E430" s="1"/>
      <c r="F430" s="1"/>
      <c r="G430" s="1"/>
      <c r="M430" s="111"/>
      <c r="N430" s="6"/>
      <c r="O430" s="1"/>
      <c r="Y430" s="6"/>
      <c r="Z430" s="1"/>
    </row>
    <row r="431" spans="2:26" x14ac:dyDescent="0.5">
      <c r="B431" s="6"/>
      <c r="C431" s="1"/>
      <c r="D431" s="1"/>
      <c r="E431" s="1"/>
      <c r="F431" s="1"/>
      <c r="G431" s="1"/>
      <c r="M431" s="111"/>
      <c r="N431" s="6"/>
      <c r="O431" s="1"/>
      <c r="Y431" s="6"/>
      <c r="Z431" s="1"/>
    </row>
    <row r="432" spans="2:26" x14ac:dyDescent="0.5">
      <c r="B432" s="6"/>
      <c r="C432" s="1"/>
      <c r="D432" s="1"/>
      <c r="E432" s="1"/>
      <c r="F432" s="1"/>
      <c r="G432" s="1"/>
      <c r="M432" s="111"/>
      <c r="N432" s="6"/>
      <c r="O432" s="1"/>
      <c r="Y432" s="6"/>
      <c r="Z432" s="1"/>
    </row>
    <row r="433" spans="2:26" x14ac:dyDescent="0.5">
      <c r="B433" s="6"/>
      <c r="C433" s="1"/>
      <c r="D433" s="1"/>
      <c r="E433" s="1"/>
      <c r="F433" s="1"/>
      <c r="G433" s="1"/>
      <c r="M433" s="111"/>
      <c r="N433" s="6"/>
      <c r="O433" s="1"/>
      <c r="Y433" s="6"/>
      <c r="Z433" s="1"/>
    </row>
    <row r="434" spans="2:26" x14ac:dyDescent="0.5">
      <c r="B434" s="6"/>
      <c r="C434" s="1"/>
      <c r="D434" s="1"/>
      <c r="E434" s="1"/>
      <c r="F434" s="1"/>
      <c r="G434" s="1"/>
      <c r="M434" s="111"/>
      <c r="N434" s="6"/>
      <c r="O434" s="1"/>
      <c r="Y434" s="6"/>
      <c r="Z434" s="1"/>
    </row>
    <row r="435" spans="2:26" x14ac:dyDescent="0.5">
      <c r="B435" s="6"/>
      <c r="C435" s="1"/>
      <c r="D435" s="1"/>
      <c r="E435" s="1"/>
      <c r="F435" s="1"/>
      <c r="G435" s="1"/>
      <c r="M435" s="111"/>
      <c r="N435" s="6"/>
      <c r="O435" s="1"/>
      <c r="Y435" s="6"/>
      <c r="Z435" s="1"/>
    </row>
    <row r="436" spans="2:26" x14ac:dyDescent="0.5">
      <c r="B436" s="6"/>
      <c r="C436" s="1"/>
      <c r="D436" s="1"/>
      <c r="E436" s="1"/>
      <c r="F436" s="1"/>
      <c r="G436" s="1"/>
      <c r="M436" s="111"/>
      <c r="N436" s="6"/>
      <c r="O436" s="1"/>
      <c r="Y436" s="6"/>
      <c r="Z436" s="1"/>
    </row>
    <row r="437" spans="2:26" x14ac:dyDescent="0.5">
      <c r="B437" s="6"/>
      <c r="C437" s="1"/>
      <c r="D437" s="1"/>
      <c r="E437" s="1"/>
      <c r="F437" s="1"/>
      <c r="G437" s="1"/>
      <c r="M437" s="111"/>
      <c r="N437" s="6"/>
      <c r="O437" s="1"/>
      <c r="Y437" s="6"/>
      <c r="Z437" s="1"/>
    </row>
    <row r="438" spans="2:26" x14ac:dyDescent="0.5">
      <c r="B438" s="6"/>
      <c r="C438" s="1"/>
      <c r="D438" s="1"/>
      <c r="E438" s="1"/>
      <c r="F438" s="1"/>
      <c r="G438" s="1"/>
      <c r="M438" s="111"/>
      <c r="N438" s="6"/>
      <c r="O438" s="1"/>
      <c r="Y438" s="6"/>
      <c r="Z438" s="1"/>
    </row>
    <row r="439" spans="2:26" x14ac:dyDescent="0.5">
      <c r="B439" s="6"/>
      <c r="C439" s="1"/>
      <c r="D439" s="1"/>
      <c r="E439" s="1"/>
      <c r="F439" s="1"/>
      <c r="G439" s="1"/>
      <c r="M439" s="111"/>
      <c r="N439" s="6"/>
      <c r="O439" s="1"/>
      <c r="Y439" s="6"/>
      <c r="Z439" s="1"/>
    </row>
    <row r="440" spans="2:26" x14ac:dyDescent="0.5">
      <c r="B440" s="6"/>
      <c r="C440" s="1"/>
      <c r="D440" s="1"/>
      <c r="E440" s="1"/>
      <c r="F440" s="1"/>
      <c r="G440" s="1"/>
      <c r="M440" s="111"/>
      <c r="N440" s="6"/>
      <c r="O440" s="1"/>
      <c r="Y440" s="6"/>
      <c r="Z440" s="1"/>
    </row>
    <row r="441" spans="2:26" x14ac:dyDescent="0.5">
      <c r="B441" s="6"/>
      <c r="C441" s="1"/>
      <c r="D441" s="1"/>
      <c r="E441" s="1"/>
      <c r="F441" s="1"/>
      <c r="G441" s="1"/>
      <c r="M441" s="111"/>
      <c r="N441" s="6"/>
      <c r="O441" s="1"/>
      <c r="Y441" s="6"/>
      <c r="Z441" s="1"/>
    </row>
    <row r="442" spans="2:26" x14ac:dyDescent="0.5">
      <c r="B442" s="6"/>
      <c r="C442" s="1"/>
      <c r="D442" s="1"/>
      <c r="E442" s="1"/>
      <c r="F442" s="1"/>
      <c r="G442" s="1"/>
      <c r="M442" s="111"/>
      <c r="N442" s="6"/>
      <c r="O442" s="1"/>
      <c r="Y442" s="6"/>
      <c r="Z442" s="1"/>
    </row>
    <row r="443" spans="2:26" x14ac:dyDescent="0.5">
      <c r="B443" s="6"/>
      <c r="C443" s="1"/>
      <c r="D443" s="1"/>
      <c r="E443" s="1"/>
      <c r="F443" s="1"/>
      <c r="G443" s="1"/>
      <c r="M443" s="111"/>
      <c r="N443" s="6"/>
      <c r="O443" s="1"/>
      <c r="Y443" s="6"/>
      <c r="Z443" s="1"/>
    </row>
    <row r="444" spans="2:26" x14ac:dyDescent="0.5">
      <c r="B444" s="6"/>
      <c r="C444" s="1"/>
      <c r="D444" s="1"/>
      <c r="E444" s="1"/>
      <c r="F444" s="1"/>
      <c r="G444" s="1"/>
      <c r="M444" s="111"/>
      <c r="N444" s="6"/>
      <c r="O444" s="1"/>
      <c r="Y444" s="6"/>
      <c r="Z444" s="1"/>
    </row>
    <row r="445" spans="2:26" x14ac:dyDescent="0.5">
      <c r="B445" s="6"/>
      <c r="C445" s="1"/>
      <c r="D445" s="1"/>
      <c r="E445" s="1"/>
      <c r="F445" s="1"/>
      <c r="G445" s="1"/>
      <c r="M445" s="111"/>
      <c r="N445" s="6"/>
      <c r="O445" s="1"/>
      <c r="Y445" s="6"/>
      <c r="Z445" s="1"/>
    </row>
    <row r="446" spans="2:26" x14ac:dyDescent="0.5">
      <c r="B446" s="6"/>
      <c r="C446" s="1"/>
      <c r="D446" s="1"/>
      <c r="E446" s="1"/>
      <c r="F446" s="1"/>
      <c r="G446" s="1"/>
      <c r="M446" s="111"/>
      <c r="N446" s="6"/>
      <c r="O446" s="1"/>
      <c r="Y446" s="6"/>
      <c r="Z446" s="1"/>
    </row>
    <row r="447" spans="2:26" x14ac:dyDescent="0.5">
      <c r="B447" s="6"/>
      <c r="C447" s="1"/>
      <c r="D447" s="1"/>
      <c r="E447" s="1"/>
      <c r="F447" s="1"/>
      <c r="G447" s="1"/>
      <c r="M447" s="111"/>
      <c r="N447" s="6"/>
      <c r="O447" s="1"/>
      <c r="Y447" s="6"/>
      <c r="Z447" s="1"/>
    </row>
    <row r="448" spans="2:26" x14ac:dyDescent="0.5">
      <c r="B448" s="6"/>
      <c r="C448" s="1"/>
      <c r="D448" s="1"/>
      <c r="E448" s="1"/>
      <c r="F448" s="1"/>
      <c r="G448" s="1"/>
      <c r="M448" s="111"/>
      <c r="N448" s="6"/>
      <c r="O448" s="1"/>
      <c r="Y448" s="6"/>
      <c r="Z448" s="1"/>
    </row>
    <row r="449" spans="2:26" x14ac:dyDescent="0.5">
      <c r="B449" s="6"/>
      <c r="C449" s="1"/>
      <c r="D449" s="1"/>
      <c r="E449" s="1"/>
      <c r="F449" s="1"/>
      <c r="G449" s="1"/>
      <c r="M449" s="111"/>
      <c r="N449" s="6"/>
      <c r="O449" s="1"/>
      <c r="Y449" s="6"/>
      <c r="Z449" s="1"/>
    </row>
    <row r="450" spans="2:26" x14ac:dyDescent="0.5">
      <c r="B450" s="6"/>
      <c r="C450" s="1"/>
      <c r="D450" s="1"/>
      <c r="E450" s="1"/>
      <c r="F450" s="1"/>
      <c r="G450" s="1"/>
      <c r="M450" s="111"/>
      <c r="N450" s="6"/>
      <c r="O450" s="1"/>
      <c r="Y450" s="6"/>
      <c r="Z450" s="1"/>
    </row>
    <row r="451" spans="2:26" x14ac:dyDescent="0.5">
      <c r="B451" s="6"/>
      <c r="C451" s="1"/>
      <c r="D451" s="1"/>
      <c r="E451" s="1"/>
      <c r="F451" s="1"/>
      <c r="G451" s="1"/>
      <c r="M451" s="111"/>
      <c r="N451" s="6"/>
      <c r="O451" s="1"/>
      <c r="Y451" s="6"/>
      <c r="Z451" s="1"/>
    </row>
    <row r="452" spans="2:26" x14ac:dyDescent="0.5">
      <c r="B452" s="6"/>
      <c r="C452" s="1"/>
      <c r="D452" s="1"/>
      <c r="E452" s="1"/>
      <c r="F452" s="1"/>
      <c r="G452" s="1"/>
      <c r="M452" s="111"/>
      <c r="N452" s="6"/>
      <c r="O452" s="1"/>
      <c r="Y452" s="6"/>
      <c r="Z452" s="1"/>
    </row>
    <row r="453" spans="2:26" x14ac:dyDescent="0.5">
      <c r="B453" s="6"/>
      <c r="C453" s="1"/>
      <c r="D453" s="1"/>
      <c r="E453" s="1"/>
      <c r="F453" s="1"/>
      <c r="G453" s="1"/>
      <c r="M453" s="111"/>
      <c r="N453" s="6"/>
      <c r="O453" s="1"/>
      <c r="Y453" s="6"/>
      <c r="Z453" s="1"/>
    </row>
    <row r="454" spans="2:26" x14ac:dyDescent="0.5">
      <c r="B454" s="6"/>
      <c r="C454" s="1"/>
      <c r="D454" s="1"/>
      <c r="E454" s="1"/>
      <c r="F454" s="1"/>
      <c r="G454" s="1"/>
      <c r="M454" s="111"/>
      <c r="N454" s="6"/>
      <c r="O454" s="1"/>
      <c r="Y454" s="6"/>
      <c r="Z454" s="1"/>
    </row>
    <row r="455" spans="2:26" x14ac:dyDescent="0.5">
      <c r="B455" s="6"/>
      <c r="C455" s="1"/>
      <c r="D455" s="1"/>
      <c r="E455" s="1"/>
      <c r="F455" s="1"/>
      <c r="G455" s="1"/>
      <c r="M455" s="111"/>
      <c r="N455" s="6"/>
      <c r="O455" s="1"/>
      <c r="Y455" s="6"/>
      <c r="Z455" s="1"/>
    </row>
    <row r="456" spans="2:26" x14ac:dyDescent="0.5">
      <c r="B456" s="6"/>
      <c r="C456" s="1"/>
      <c r="D456" s="1"/>
      <c r="E456" s="1"/>
      <c r="F456" s="1"/>
      <c r="G456" s="1"/>
      <c r="M456" s="111"/>
      <c r="N456" s="6"/>
      <c r="O456" s="1"/>
      <c r="Y456" s="6"/>
      <c r="Z456" s="1"/>
    </row>
    <row r="457" spans="2:26" x14ac:dyDescent="0.5">
      <c r="B457" s="6"/>
      <c r="C457" s="1"/>
      <c r="D457" s="1"/>
      <c r="E457" s="1"/>
      <c r="F457" s="1"/>
      <c r="G457" s="1"/>
      <c r="M457" s="111"/>
      <c r="N457" s="6"/>
      <c r="O457" s="1"/>
      <c r="Y457" s="6"/>
      <c r="Z457" s="1"/>
    </row>
    <row r="458" spans="2:26" x14ac:dyDescent="0.5">
      <c r="B458" s="6"/>
      <c r="C458" s="1"/>
      <c r="D458" s="1"/>
      <c r="E458" s="1"/>
      <c r="F458" s="1"/>
      <c r="G458" s="1"/>
      <c r="M458" s="111"/>
      <c r="N458" s="6"/>
      <c r="O458" s="1"/>
      <c r="Y458" s="6"/>
      <c r="Z458" s="1"/>
    </row>
    <row r="459" spans="2:26" x14ac:dyDescent="0.5">
      <c r="B459" s="6"/>
      <c r="C459" s="1"/>
      <c r="D459" s="1"/>
      <c r="E459" s="1"/>
      <c r="F459" s="1"/>
      <c r="G459" s="1"/>
      <c r="M459" s="111"/>
      <c r="N459" s="6"/>
      <c r="O459" s="1"/>
      <c r="Y459" s="6"/>
      <c r="Z459" s="1"/>
    </row>
    <row r="460" spans="2:26" x14ac:dyDescent="0.5">
      <c r="B460" s="6"/>
      <c r="C460" s="1"/>
      <c r="D460" s="1"/>
      <c r="E460" s="1"/>
      <c r="F460" s="1"/>
      <c r="G460" s="1"/>
      <c r="M460" s="111"/>
      <c r="N460" s="6"/>
      <c r="O460" s="1"/>
      <c r="Y460" s="6"/>
      <c r="Z460" s="1"/>
    </row>
    <row r="461" spans="2:26" x14ac:dyDescent="0.5">
      <c r="B461" s="6"/>
      <c r="C461" s="1"/>
      <c r="D461" s="1"/>
      <c r="E461" s="1"/>
      <c r="F461" s="1"/>
      <c r="G461" s="1"/>
      <c r="M461" s="111"/>
      <c r="N461" s="6"/>
      <c r="O461" s="1"/>
      <c r="Y461" s="6"/>
      <c r="Z461" s="1"/>
    </row>
    <row r="462" spans="2:26" x14ac:dyDescent="0.5">
      <c r="B462" s="6"/>
      <c r="C462" s="1"/>
      <c r="D462" s="1"/>
      <c r="E462" s="1"/>
      <c r="F462" s="1"/>
      <c r="G462" s="1"/>
      <c r="M462" s="111"/>
      <c r="N462" s="6"/>
      <c r="O462" s="1"/>
      <c r="Y462" s="6"/>
      <c r="Z462" s="1"/>
    </row>
    <row r="463" spans="2:26" x14ac:dyDescent="0.5">
      <c r="B463" s="6"/>
      <c r="C463" s="1"/>
      <c r="D463" s="1"/>
      <c r="E463" s="1"/>
      <c r="F463" s="1"/>
      <c r="G463" s="1"/>
      <c r="M463" s="111"/>
      <c r="N463" s="6"/>
      <c r="O463" s="1"/>
      <c r="Y463" s="6"/>
      <c r="Z463" s="1"/>
    </row>
    <row r="464" spans="2:26" x14ac:dyDescent="0.5">
      <c r="B464" s="6"/>
      <c r="C464" s="1"/>
      <c r="D464" s="1"/>
      <c r="E464" s="1"/>
      <c r="F464" s="1"/>
      <c r="G464" s="1"/>
      <c r="M464" s="111"/>
      <c r="N464" s="6"/>
      <c r="O464" s="1"/>
      <c r="Y464" s="6"/>
      <c r="Z464" s="1"/>
    </row>
    <row r="465" spans="2:26" x14ac:dyDescent="0.5">
      <c r="B465" s="6"/>
      <c r="C465" s="1"/>
      <c r="D465" s="1"/>
      <c r="E465" s="1"/>
      <c r="F465" s="1"/>
      <c r="G465" s="1"/>
      <c r="M465" s="111"/>
      <c r="N465" s="6"/>
      <c r="O465" s="1"/>
      <c r="Y465" s="6"/>
      <c r="Z465" s="1"/>
    </row>
    <row r="466" spans="2:26" x14ac:dyDescent="0.5">
      <c r="B466" s="6"/>
      <c r="C466" s="1"/>
      <c r="D466" s="1"/>
      <c r="E466" s="1"/>
      <c r="F466" s="1"/>
      <c r="G466" s="1"/>
      <c r="M466" s="111"/>
      <c r="N466" s="6"/>
      <c r="O466" s="1"/>
      <c r="Y466" s="6"/>
      <c r="Z466" s="1"/>
    </row>
    <row r="467" spans="2:26" x14ac:dyDescent="0.5">
      <c r="B467" s="6"/>
      <c r="C467" s="1"/>
      <c r="D467" s="1"/>
      <c r="E467" s="1"/>
      <c r="F467" s="1"/>
      <c r="G467" s="1"/>
      <c r="M467" s="111"/>
      <c r="N467" s="6"/>
      <c r="O467" s="1"/>
      <c r="Y467" s="6"/>
      <c r="Z467" s="1"/>
    </row>
    <row r="468" spans="2:26" x14ac:dyDescent="0.5">
      <c r="B468" s="6"/>
      <c r="C468" s="1"/>
      <c r="D468" s="1"/>
      <c r="E468" s="1"/>
      <c r="F468" s="1"/>
      <c r="G468" s="1"/>
      <c r="M468" s="111"/>
      <c r="N468" s="6"/>
      <c r="O468" s="1"/>
      <c r="Y468" s="6"/>
      <c r="Z468" s="1"/>
    </row>
    <row r="469" spans="2:26" x14ac:dyDescent="0.5">
      <c r="B469" s="6"/>
      <c r="C469" s="1"/>
      <c r="D469" s="1"/>
      <c r="E469" s="1"/>
      <c r="F469" s="1"/>
      <c r="G469" s="1"/>
      <c r="M469" s="111"/>
      <c r="N469" s="6"/>
      <c r="O469" s="1"/>
      <c r="Y469" s="6"/>
      <c r="Z469" s="1"/>
    </row>
    <row r="470" spans="2:26" x14ac:dyDescent="0.5">
      <c r="B470" s="6"/>
      <c r="C470" s="1"/>
      <c r="D470" s="1"/>
      <c r="E470" s="1"/>
      <c r="F470" s="1"/>
      <c r="G470" s="1"/>
      <c r="M470" s="111"/>
      <c r="N470" s="6"/>
      <c r="O470" s="1"/>
      <c r="Y470" s="6"/>
      <c r="Z470" s="1"/>
    </row>
    <row r="471" spans="2:26" x14ac:dyDescent="0.5">
      <c r="B471" s="6"/>
      <c r="C471" s="1"/>
      <c r="D471" s="1"/>
      <c r="E471" s="1"/>
      <c r="F471" s="1"/>
      <c r="G471" s="1"/>
      <c r="M471" s="111"/>
      <c r="N471" s="6"/>
      <c r="O471" s="1"/>
      <c r="Y471" s="6"/>
      <c r="Z471" s="1"/>
    </row>
    <row r="472" spans="2:26" x14ac:dyDescent="0.5">
      <c r="B472" s="6"/>
      <c r="C472" s="1"/>
      <c r="D472" s="1"/>
      <c r="E472" s="1"/>
      <c r="F472" s="1"/>
      <c r="G472" s="1"/>
      <c r="M472" s="111"/>
      <c r="N472" s="6"/>
      <c r="O472" s="1"/>
      <c r="Y472" s="6"/>
      <c r="Z472" s="1"/>
    </row>
    <row r="473" spans="2:26" x14ac:dyDescent="0.5">
      <c r="B473" s="6"/>
      <c r="C473" s="1"/>
      <c r="D473" s="1"/>
      <c r="E473" s="1"/>
      <c r="F473" s="1"/>
      <c r="G473" s="1"/>
      <c r="M473" s="111"/>
      <c r="N473" s="6"/>
      <c r="O473" s="1"/>
      <c r="Y473" s="6"/>
      <c r="Z473" s="1"/>
    </row>
    <row r="474" spans="2:26" x14ac:dyDescent="0.5">
      <c r="B474" s="6"/>
      <c r="C474" s="1"/>
      <c r="D474" s="1"/>
      <c r="E474" s="1"/>
      <c r="F474" s="1"/>
      <c r="G474" s="1"/>
      <c r="M474" s="111"/>
      <c r="N474" s="6"/>
      <c r="O474" s="1"/>
      <c r="Y474" s="6"/>
      <c r="Z474" s="1"/>
    </row>
    <row r="475" spans="2:26" x14ac:dyDescent="0.5">
      <c r="B475" s="6"/>
      <c r="C475" s="1"/>
      <c r="D475" s="1"/>
      <c r="E475" s="1"/>
      <c r="F475" s="1"/>
      <c r="G475" s="1"/>
      <c r="M475" s="111"/>
      <c r="N475" s="6"/>
      <c r="O475" s="1"/>
      <c r="Y475" s="6"/>
      <c r="Z475" s="1"/>
    </row>
    <row r="476" spans="2:26" x14ac:dyDescent="0.5">
      <c r="B476" s="6"/>
      <c r="C476" s="1"/>
      <c r="D476" s="1"/>
      <c r="E476" s="1"/>
      <c r="F476" s="1"/>
      <c r="G476" s="1"/>
      <c r="M476" s="111"/>
      <c r="N476" s="6"/>
      <c r="O476" s="1"/>
      <c r="Y476" s="6"/>
      <c r="Z476" s="1"/>
    </row>
    <row r="477" spans="2:26" x14ac:dyDescent="0.5">
      <c r="B477" s="6"/>
      <c r="C477" s="1"/>
      <c r="D477" s="1"/>
      <c r="E477" s="1"/>
      <c r="F477" s="1"/>
      <c r="G477" s="1"/>
      <c r="M477" s="111"/>
      <c r="N477" s="6"/>
      <c r="O477" s="1"/>
      <c r="Y477" s="6"/>
      <c r="Z477" s="1"/>
    </row>
    <row r="478" spans="2:26" x14ac:dyDescent="0.5">
      <c r="B478" s="6"/>
      <c r="C478" s="1"/>
      <c r="D478" s="1"/>
      <c r="E478" s="1"/>
      <c r="F478" s="1"/>
      <c r="G478" s="1"/>
      <c r="M478" s="111"/>
      <c r="N478" s="6"/>
      <c r="O478" s="1"/>
      <c r="Y478" s="6"/>
      <c r="Z478" s="1"/>
    </row>
    <row r="479" spans="2:26" x14ac:dyDescent="0.5">
      <c r="B479" s="6"/>
      <c r="C479" s="1"/>
      <c r="D479" s="1"/>
      <c r="E479" s="1"/>
      <c r="F479" s="1"/>
      <c r="G479" s="1"/>
      <c r="M479" s="111"/>
      <c r="N479" s="6"/>
      <c r="O479" s="1"/>
      <c r="Y479" s="6"/>
      <c r="Z479" s="1"/>
    </row>
    <row r="480" spans="2:26" x14ac:dyDescent="0.5">
      <c r="B480" s="6"/>
      <c r="C480" s="1"/>
      <c r="D480" s="1"/>
      <c r="E480" s="1"/>
      <c r="F480" s="1"/>
      <c r="G480" s="1"/>
      <c r="M480" s="111"/>
      <c r="N480" s="6"/>
      <c r="O480" s="1"/>
      <c r="Y480" s="6"/>
      <c r="Z480" s="1"/>
    </row>
    <row r="481" spans="2:26" x14ac:dyDescent="0.5">
      <c r="B481" s="6"/>
      <c r="C481" s="1"/>
      <c r="D481" s="1"/>
      <c r="E481" s="1"/>
      <c r="F481" s="1"/>
      <c r="G481" s="1"/>
      <c r="M481" s="111"/>
      <c r="N481" s="6"/>
      <c r="O481" s="1"/>
      <c r="Y481" s="6"/>
      <c r="Z481" s="1"/>
    </row>
    <row r="482" spans="2:26" x14ac:dyDescent="0.5">
      <c r="B482" s="6"/>
      <c r="C482" s="1"/>
      <c r="D482" s="1"/>
      <c r="E482" s="1"/>
      <c r="F482" s="1"/>
      <c r="G482" s="1"/>
      <c r="M482" s="111"/>
      <c r="N482" s="6"/>
      <c r="O482" s="1"/>
      <c r="Y482" s="6"/>
      <c r="Z482" s="1"/>
    </row>
    <row r="483" spans="2:26" x14ac:dyDescent="0.5">
      <c r="B483" s="6"/>
      <c r="C483" s="1"/>
      <c r="D483" s="1"/>
      <c r="E483" s="1"/>
      <c r="F483" s="1"/>
      <c r="G483" s="1"/>
      <c r="M483" s="111"/>
      <c r="N483" s="6"/>
      <c r="O483" s="1"/>
      <c r="Y483" s="6"/>
      <c r="Z483" s="1"/>
    </row>
    <row r="484" spans="2:26" x14ac:dyDescent="0.5">
      <c r="B484" s="6"/>
      <c r="C484" s="1"/>
      <c r="D484" s="1"/>
      <c r="E484" s="1"/>
      <c r="F484" s="1"/>
      <c r="G484" s="1"/>
      <c r="M484" s="111"/>
      <c r="N484" s="6"/>
      <c r="O484" s="1"/>
      <c r="Y484" s="6"/>
      <c r="Z484" s="1"/>
    </row>
    <row r="485" spans="2:26" x14ac:dyDescent="0.5">
      <c r="B485" s="6"/>
      <c r="C485" s="1"/>
      <c r="D485" s="1"/>
      <c r="E485" s="1"/>
      <c r="F485" s="1"/>
      <c r="G485" s="1"/>
      <c r="M485" s="111"/>
      <c r="N485" s="6"/>
      <c r="O485" s="1"/>
      <c r="Y485" s="6"/>
      <c r="Z485" s="1"/>
    </row>
    <row r="486" spans="2:26" x14ac:dyDescent="0.5">
      <c r="B486" s="6"/>
      <c r="C486" s="1"/>
      <c r="D486" s="1"/>
      <c r="E486" s="1"/>
      <c r="F486" s="1"/>
      <c r="G486" s="1"/>
      <c r="M486" s="111"/>
      <c r="N486" s="6"/>
      <c r="O486" s="1"/>
      <c r="Y486" s="6"/>
      <c r="Z486" s="1"/>
    </row>
    <row r="487" spans="2:26" x14ac:dyDescent="0.5">
      <c r="B487" s="6"/>
      <c r="C487" s="1"/>
      <c r="D487" s="1"/>
      <c r="E487" s="1"/>
      <c r="F487" s="1"/>
      <c r="G487" s="1"/>
      <c r="M487" s="111"/>
      <c r="N487" s="6"/>
      <c r="O487" s="1"/>
      <c r="Y487" s="6"/>
      <c r="Z487" s="1"/>
    </row>
    <row r="488" spans="2:26" x14ac:dyDescent="0.5">
      <c r="B488" s="6"/>
      <c r="C488" s="1"/>
      <c r="D488" s="1"/>
      <c r="E488" s="1"/>
      <c r="F488" s="1"/>
      <c r="G488" s="1"/>
      <c r="M488" s="111"/>
      <c r="N488" s="6"/>
      <c r="O488" s="1"/>
      <c r="Y488" s="6"/>
      <c r="Z488" s="1"/>
    </row>
    <row r="489" spans="2:26" x14ac:dyDescent="0.5">
      <c r="B489" s="6"/>
      <c r="C489" s="1"/>
      <c r="D489" s="1"/>
      <c r="E489" s="1"/>
      <c r="F489" s="1"/>
      <c r="G489" s="1"/>
      <c r="M489" s="111"/>
      <c r="N489" s="6"/>
      <c r="O489" s="1"/>
      <c r="Y489" s="6"/>
      <c r="Z489" s="1"/>
    </row>
    <row r="490" spans="2:26" x14ac:dyDescent="0.5">
      <c r="B490" s="6"/>
      <c r="C490" s="1"/>
      <c r="D490" s="1"/>
      <c r="E490" s="1"/>
      <c r="F490" s="1"/>
      <c r="G490" s="1"/>
      <c r="M490" s="111"/>
      <c r="N490" s="6"/>
      <c r="O490" s="1"/>
      <c r="Y490" s="6"/>
      <c r="Z490" s="1"/>
    </row>
    <row r="491" spans="2:26" x14ac:dyDescent="0.5">
      <c r="B491" s="6"/>
      <c r="C491" s="1"/>
      <c r="D491" s="1"/>
      <c r="E491" s="1"/>
      <c r="F491" s="1"/>
      <c r="G491" s="1"/>
      <c r="M491" s="111"/>
      <c r="N491" s="6"/>
      <c r="O491" s="1"/>
      <c r="Y491" s="6"/>
      <c r="Z491" s="1"/>
    </row>
    <row r="492" spans="2:26" x14ac:dyDescent="0.5">
      <c r="B492" s="6"/>
      <c r="C492" s="1"/>
      <c r="D492" s="1"/>
      <c r="E492" s="1"/>
      <c r="F492" s="1"/>
      <c r="G492" s="1"/>
      <c r="M492" s="111"/>
      <c r="N492" s="6"/>
      <c r="O492" s="1"/>
      <c r="Y492" s="6"/>
      <c r="Z492" s="1"/>
    </row>
    <row r="493" spans="2:26" x14ac:dyDescent="0.5">
      <c r="B493" s="6"/>
      <c r="C493" s="1"/>
      <c r="D493" s="1"/>
      <c r="E493" s="1"/>
      <c r="F493" s="1"/>
      <c r="G493" s="1"/>
      <c r="M493" s="111"/>
      <c r="N493" s="6"/>
      <c r="O493" s="1"/>
      <c r="Y493" s="6"/>
      <c r="Z493" s="1"/>
    </row>
    <row r="494" spans="2:26" x14ac:dyDescent="0.5">
      <c r="B494" s="6"/>
      <c r="C494" s="1"/>
      <c r="D494" s="1"/>
      <c r="E494" s="1"/>
      <c r="F494" s="1"/>
      <c r="G494" s="1"/>
      <c r="M494" s="111"/>
      <c r="N494" s="6"/>
      <c r="O494" s="1"/>
      <c r="Y494" s="6"/>
      <c r="Z494" s="1"/>
    </row>
    <row r="495" spans="2:26" x14ac:dyDescent="0.5">
      <c r="B495" s="6"/>
      <c r="C495" s="1"/>
      <c r="D495" s="1"/>
      <c r="E495" s="1"/>
      <c r="F495" s="1"/>
      <c r="G495" s="1"/>
      <c r="M495" s="111"/>
      <c r="N495" s="6"/>
      <c r="O495" s="1"/>
      <c r="Y495" s="6"/>
      <c r="Z495" s="1"/>
    </row>
    <row r="496" spans="2:26" x14ac:dyDescent="0.5">
      <c r="B496" s="6"/>
      <c r="C496" s="1"/>
      <c r="D496" s="1"/>
      <c r="E496" s="1"/>
      <c r="F496" s="1"/>
      <c r="G496" s="1"/>
      <c r="M496" s="111"/>
      <c r="N496" s="6"/>
      <c r="O496" s="1"/>
      <c r="Y496" s="6"/>
      <c r="Z496" s="1"/>
    </row>
    <row r="497" spans="2:26" x14ac:dyDescent="0.5">
      <c r="B497" s="6"/>
      <c r="C497" s="1"/>
      <c r="D497" s="1"/>
      <c r="E497" s="1"/>
      <c r="F497" s="1"/>
      <c r="G497" s="1"/>
      <c r="M497" s="111"/>
      <c r="N497" s="6"/>
      <c r="O497" s="1"/>
      <c r="Y497" s="6"/>
      <c r="Z497" s="1"/>
    </row>
    <row r="498" spans="2:26" x14ac:dyDescent="0.5">
      <c r="B498" s="6"/>
      <c r="C498" s="1"/>
      <c r="D498" s="1"/>
      <c r="E498" s="1"/>
      <c r="F498" s="1"/>
      <c r="G498" s="1"/>
      <c r="M498" s="111"/>
      <c r="N498" s="6"/>
      <c r="O498" s="1"/>
      <c r="Y498" s="6"/>
      <c r="Z498" s="1"/>
    </row>
    <row r="499" spans="2:26" x14ac:dyDescent="0.5">
      <c r="B499" s="6"/>
      <c r="C499" s="1"/>
      <c r="D499" s="1"/>
      <c r="E499" s="1"/>
      <c r="F499" s="1"/>
      <c r="G499" s="1"/>
      <c r="M499" s="111"/>
      <c r="N499" s="6"/>
      <c r="O499" s="1"/>
      <c r="Y499" s="6"/>
      <c r="Z499" s="1"/>
    </row>
    <row r="500" spans="2:26" x14ac:dyDescent="0.5">
      <c r="B500" s="6"/>
      <c r="C500" s="1"/>
      <c r="D500" s="1"/>
      <c r="E500" s="1"/>
      <c r="F500" s="1"/>
      <c r="G500" s="1"/>
      <c r="M500" s="111"/>
      <c r="N500" s="6"/>
      <c r="O500" s="1"/>
      <c r="Y500" s="6"/>
      <c r="Z500" s="1"/>
    </row>
    <row r="501" spans="2:26" x14ac:dyDescent="0.5">
      <c r="B501" s="6"/>
      <c r="C501" s="1"/>
      <c r="D501" s="1"/>
      <c r="E501" s="1"/>
      <c r="F501" s="1"/>
      <c r="G501" s="1"/>
      <c r="M501" s="111"/>
      <c r="N501" s="6"/>
      <c r="O501" s="1"/>
      <c r="Y501" s="6"/>
      <c r="Z501" s="1"/>
    </row>
    <row r="502" spans="2:26" x14ac:dyDescent="0.5">
      <c r="B502" s="6"/>
      <c r="C502" s="1"/>
      <c r="D502" s="1"/>
      <c r="E502" s="1"/>
      <c r="F502" s="1"/>
      <c r="G502" s="1"/>
      <c r="M502" s="111"/>
      <c r="N502" s="6"/>
      <c r="O502" s="1"/>
      <c r="Y502" s="6"/>
      <c r="Z502" s="1"/>
    </row>
    <row r="503" spans="2:26" x14ac:dyDescent="0.5">
      <c r="B503" s="6"/>
      <c r="C503" s="1"/>
      <c r="D503" s="1"/>
      <c r="E503" s="1"/>
      <c r="F503" s="1"/>
      <c r="G503" s="1"/>
      <c r="M503" s="111"/>
      <c r="N503" s="6"/>
      <c r="O503" s="1"/>
      <c r="Y503" s="6"/>
      <c r="Z503" s="1"/>
    </row>
    <row r="504" spans="2:26" x14ac:dyDescent="0.5">
      <c r="B504" s="6"/>
      <c r="C504" s="1"/>
      <c r="D504" s="1"/>
      <c r="E504" s="1"/>
      <c r="F504" s="1"/>
      <c r="G504" s="1"/>
      <c r="M504" s="111"/>
      <c r="N504" s="6"/>
      <c r="O504" s="1"/>
      <c r="Y504" s="6"/>
      <c r="Z504" s="1"/>
    </row>
    <row r="505" spans="2:26" x14ac:dyDescent="0.5">
      <c r="B505" s="6"/>
      <c r="C505" s="1"/>
      <c r="D505" s="1"/>
      <c r="E505" s="1"/>
      <c r="F505" s="1"/>
      <c r="G505" s="1"/>
      <c r="M505" s="111"/>
      <c r="N505" s="6"/>
      <c r="O505" s="1"/>
      <c r="Y505" s="6"/>
      <c r="Z505" s="1"/>
    </row>
    <row r="506" spans="2:26" x14ac:dyDescent="0.5">
      <c r="B506" s="6"/>
      <c r="C506" s="1"/>
      <c r="D506" s="1"/>
      <c r="E506" s="1"/>
      <c r="F506" s="1"/>
      <c r="G506" s="1"/>
      <c r="M506" s="111"/>
      <c r="N506" s="6"/>
      <c r="O506" s="1"/>
      <c r="Y506" s="6"/>
      <c r="Z506" s="1"/>
    </row>
    <row r="507" spans="2:26" x14ac:dyDescent="0.5">
      <c r="B507" s="6"/>
      <c r="C507" s="1"/>
      <c r="D507" s="1"/>
      <c r="E507" s="1"/>
      <c r="F507" s="1"/>
      <c r="G507" s="1"/>
      <c r="M507" s="111"/>
      <c r="N507" s="6"/>
      <c r="O507" s="1"/>
      <c r="Y507" s="6"/>
      <c r="Z507" s="1"/>
    </row>
    <row r="508" spans="2:26" x14ac:dyDescent="0.5">
      <c r="B508" s="6"/>
      <c r="C508" s="1"/>
      <c r="D508" s="1"/>
      <c r="E508" s="1"/>
      <c r="F508" s="1"/>
      <c r="G508" s="1"/>
      <c r="M508" s="111"/>
      <c r="N508" s="6"/>
      <c r="O508" s="1"/>
      <c r="Y508" s="6"/>
      <c r="Z508" s="1"/>
    </row>
  </sheetData>
  <sheetProtection algorithmName="SHA-512" hashValue="1gPUDrG3UGgHMXkTIfIyVInFef7Y1POb9O3RrugG33/m2J9mPjrJMC8T9LVSZQFkd7xQTKG1yGaTgpnF5B3N/g==" saltValue="78DK5SW86ZmDw/JMBSnnhA==" spinCount="100000" sheet="1" objects="1" scenarios="1" selectLockedCells="1"/>
  <mergeCells count="6">
    <mergeCell ref="AD12:AH12"/>
    <mergeCell ref="C12:G12"/>
    <mergeCell ref="H12:L12"/>
    <mergeCell ref="O12:R12"/>
    <mergeCell ref="S12:W12"/>
    <mergeCell ref="Z12:AC12"/>
  </mergeCells>
  <conditionalFormatting sqref="H14:L44">
    <cfRule type="expression" dxfId="200" priority="10">
      <formula>AND($B$11=$B14,$B$2=H$13)</formula>
    </cfRule>
    <cfRule type="cellIs" dxfId="199" priority="18" operator="equal">
      <formula>$M14</formula>
    </cfRule>
  </conditionalFormatting>
  <conditionalFormatting sqref="S15:W29">
    <cfRule type="cellIs" dxfId="198" priority="17" operator="equal">
      <formula>$X15</formula>
    </cfRule>
  </conditionalFormatting>
  <conditionalFormatting sqref="AD15:AH29">
    <cfRule type="cellIs" dxfId="197" priority="16" operator="equal">
      <formula>$AI15</formula>
    </cfRule>
  </conditionalFormatting>
  <conditionalFormatting sqref="H13:L13 S13:W13 AD13:AH13">
    <cfRule type="cellIs" dxfId="196" priority="14" operator="equal">
      <formula>$B$2</formula>
    </cfRule>
  </conditionalFormatting>
  <conditionalFormatting sqref="S14:W14 AD14:AH14">
    <cfRule type="expression" dxfId="195" priority="13">
      <formula>$B$2=S13</formula>
    </cfRule>
  </conditionalFormatting>
  <conditionalFormatting sqref="C14:G44">
    <cfRule type="expression" dxfId="194" priority="12">
      <formula>AND($B$11&lt;&gt;$B14,$B$10&gt;0)</formula>
    </cfRule>
  </conditionalFormatting>
  <conditionalFormatting sqref="B14:B44">
    <cfRule type="cellIs" dxfId="193" priority="11" operator="equal">
      <formula>$B$11</formula>
    </cfRule>
  </conditionalFormatting>
  <conditionalFormatting sqref="N14:N29">
    <cfRule type="cellIs" dxfId="192" priority="9" operator="equal">
      <formula>$N$11</formula>
    </cfRule>
  </conditionalFormatting>
  <conditionalFormatting sqref="Y14:Y29">
    <cfRule type="cellIs" dxfId="191" priority="8" operator="equal">
      <formula>$Y$11</formula>
    </cfRule>
  </conditionalFormatting>
  <conditionalFormatting sqref="S14:W29">
    <cfRule type="expression" dxfId="190" priority="6">
      <formula>AND($N$11=$N14,S$13=$B$2)</formula>
    </cfRule>
  </conditionalFormatting>
  <conditionalFormatting sqref="O14:R29">
    <cfRule type="expression" dxfId="189" priority="5">
      <formula>AND($N14&lt;&gt;$N$11,$N$10&gt;0)</formula>
    </cfRule>
  </conditionalFormatting>
  <conditionalFormatting sqref="AD14:AH29">
    <cfRule type="expression" dxfId="188" priority="4">
      <formula>AND($Y14=$Y$11,AD$13=$B$2)</formula>
    </cfRule>
  </conditionalFormatting>
  <conditionalFormatting sqref="Z14:AC29">
    <cfRule type="expression" dxfId="187" priority="3">
      <formula>AND($Y14&lt;&gt;$Y$11,$Y$10&gt;0)</formula>
    </cfRule>
  </conditionalFormatting>
  <dataValidations count="5">
    <dataValidation type="list" allowBlank="1" showInputMessage="1" showErrorMessage="1" sqref="Y10" xr:uid="{104CB1F5-7741-48FA-A858-8E76A3A32CA6}">
      <formula1>$AI$14:$AI$29</formula1>
    </dataValidation>
    <dataValidation type="list" allowBlank="1" showInputMessage="1" showErrorMessage="1" sqref="N10" xr:uid="{2C285D24-75F3-4B40-B536-011B879B55DC}">
      <formula1>$X$14:$X$29</formula1>
    </dataValidation>
    <dataValidation type="list" allowBlank="1" showInputMessage="1" showErrorMessage="1" sqref="B2" xr:uid="{DC6C16B2-4AE4-44DD-B018-6CF566C5798F}">
      <formula1>$H$13:$L$13</formula1>
    </dataValidation>
    <dataValidation allowBlank="1" showInputMessage="1" showErrorMessage="1" errorTitle="Select the amp rating" error="Possible values are:_x000a_10_x000a_25_x000a_60_x000a_100_x000a_125" sqref="B11 Y11 N11" xr:uid="{57763489-7FCF-49A6-A647-92B72AB89EE4}"/>
    <dataValidation type="list" allowBlank="1" showInputMessage="1" showErrorMessage="1" sqref="B10" xr:uid="{C5576F45-4A72-48B0-911E-6005F0E682AD}">
      <formula1>$M$14:$M$44</formula1>
    </dataValidation>
  </dataValidations>
  <pageMargins left="0.7" right="0.7" top="0.75" bottom="0.75" header="0.3" footer="0.3"/>
  <pageSetup scale="39" orientation="landscape" r:id="rId1"/>
  <headerFooter>
    <oddHeader>&amp;L&amp;"ABB Logo,Plain"&amp;40&amp;KFF0000ABB&amp;24&amp;KFF0000
&amp;"-,Regular"&amp;18&amp;KFF0000___</oddHeader>
    <oddFooter>&amp;F</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1385E-1DDD-4BBB-A341-EACD3067F6CE}">
  <sheetPr>
    <pageSetUpPr fitToPage="1"/>
  </sheetPr>
  <dimension ref="B1:AS508"/>
  <sheetViews>
    <sheetView showGridLines="0" zoomScale="70" zoomScaleNormal="70" workbookViewId="0">
      <pane ySplit="13" topLeftCell="A14" activePane="bottomLeft" state="frozen"/>
      <selection activeCell="B1" sqref="B1"/>
      <selection pane="bottomLeft" activeCell="B2" sqref="B2"/>
    </sheetView>
  </sheetViews>
  <sheetFormatPr defaultColWidth="9.1796875" defaultRowHeight="21" x14ac:dyDescent="0.5"/>
  <cols>
    <col min="1" max="1" width="1.81640625" style="3" customWidth="1"/>
    <col min="2" max="2" width="12.1796875" style="7" customWidth="1"/>
    <col min="3" max="7" width="3" style="2" customWidth="1"/>
    <col min="8" max="10" width="6.81640625" style="8" bestFit="1" customWidth="1"/>
    <col min="11" max="11" width="6" style="8" bestFit="1" customWidth="1"/>
    <col min="12" max="12" width="8.453125" style="8" bestFit="1" customWidth="1"/>
    <col min="13" max="13" width="9.1796875" style="107"/>
    <col min="14" max="14" width="12.1796875" style="7" customWidth="1"/>
    <col min="15" max="18" width="3" style="3" customWidth="1"/>
    <col min="19" max="23" width="7.54296875" style="3" bestFit="1" customWidth="1"/>
    <col min="24" max="24" width="9.1796875" style="112"/>
    <col min="25" max="25" width="12.1796875" style="7" customWidth="1"/>
    <col min="26" max="29" width="3" style="3" customWidth="1"/>
    <col min="30" max="34" width="7.54296875" style="3" bestFit="1" customWidth="1"/>
    <col min="35" max="35" width="9.1796875" style="112"/>
    <col min="36" max="36" width="12.1796875" style="3" customWidth="1"/>
    <col min="37" max="39" width="3" style="3" customWidth="1"/>
    <col min="40" max="40" width="8.453125" style="3" bestFit="1" customWidth="1"/>
    <col min="41" max="41" width="9.81640625" style="3" bestFit="1" customWidth="1"/>
    <col min="42" max="43" width="6.1796875" style="3" bestFit="1" customWidth="1"/>
    <col min="44" max="44" width="9.81640625" style="3" bestFit="1" customWidth="1"/>
    <col min="45" max="45" width="9.1796875" style="112"/>
    <col min="46" max="16384" width="9.1796875" style="3"/>
  </cols>
  <sheetData>
    <row r="1" spans="2:45" ht="21.5" thickBot="1" x14ac:dyDescent="0.55000000000000004"/>
    <row r="2" spans="2:45" s="165" customFormat="1" ht="21.5" thickBot="1" x14ac:dyDescent="0.55000000000000004">
      <c r="B2" s="146"/>
      <c r="C2" s="9" t="s">
        <v>142</v>
      </c>
      <c r="D2" s="166"/>
      <c r="E2" s="166"/>
      <c r="F2" s="166"/>
      <c r="G2" s="166"/>
      <c r="I2" s="8"/>
      <c r="J2" s="8"/>
      <c r="K2" s="8"/>
      <c r="L2" s="8"/>
      <c r="M2" s="167"/>
      <c r="X2" s="168"/>
      <c r="AI2" s="168"/>
      <c r="AS2" s="168"/>
    </row>
    <row r="3" spans="2:45" s="171" customFormat="1" ht="26" x14ac:dyDescent="0.6">
      <c r="C3" s="172"/>
      <c r="D3" s="172"/>
      <c r="E3" s="172"/>
      <c r="F3" s="172"/>
      <c r="G3" s="172"/>
      <c r="H3" s="172"/>
      <c r="I3" s="172"/>
      <c r="J3" s="172"/>
      <c r="K3" s="172"/>
      <c r="L3" s="172"/>
      <c r="M3" s="172"/>
      <c r="N3" s="172"/>
      <c r="O3" s="172"/>
      <c r="P3" s="172"/>
      <c r="Q3" s="172"/>
      <c r="R3" s="172"/>
      <c r="S3" s="172"/>
      <c r="T3" s="172"/>
      <c r="U3" s="172"/>
      <c r="V3" s="172"/>
      <c r="W3" s="172"/>
      <c r="X3" s="172"/>
      <c r="Y3" s="172"/>
      <c r="Z3" s="172"/>
    </row>
    <row r="4" spans="2:45" s="171" customFormat="1" ht="26" x14ac:dyDescent="0.6">
      <c r="C4" s="172"/>
      <c r="D4" s="172"/>
      <c r="E4" s="172"/>
      <c r="F4" s="172"/>
      <c r="G4" s="172"/>
      <c r="H4" s="172"/>
      <c r="I4" s="172"/>
      <c r="J4" s="172"/>
      <c r="K4" s="172"/>
      <c r="L4" s="172"/>
      <c r="M4" s="172"/>
      <c r="N4" s="172"/>
      <c r="O4" s="172"/>
      <c r="P4" s="172"/>
      <c r="Q4" s="172"/>
      <c r="R4" s="172"/>
      <c r="S4" s="172"/>
      <c r="T4" s="172"/>
      <c r="U4" s="172"/>
      <c r="V4" s="172"/>
      <c r="W4" s="172"/>
      <c r="X4" s="172"/>
      <c r="Z4" s="172"/>
    </row>
    <row r="5" spans="2:45" s="171" customFormat="1" ht="26" x14ac:dyDescent="0.6">
      <c r="C5" s="172"/>
      <c r="D5" s="172"/>
      <c r="E5" s="172"/>
      <c r="F5" s="172"/>
      <c r="G5" s="172"/>
      <c r="H5" s="172"/>
      <c r="I5" s="172"/>
      <c r="J5" s="172"/>
      <c r="K5" s="172"/>
      <c r="L5" s="172"/>
      <c r="M5" s="172"/>
      <c r="N5" s="172"/>
      <c r="O5" s="172"/>
      <c r="P5" s="172"/>
      <c r="Q5" s="172"/>
      <c r="R5" s="172"/>
      <c r="S5" s="172"/>
      <c r="T5" s="172"/>
      <c r="U5" s="172"/>
      <c r="V5" s="172"/>
      <c r="W5" s="172"/>
      <c r="X5" s="172"/>
      <c r="Y5" s="323" t="s">
        <v>169</v>
      </c>
      <c r="Z5" s="172"/>
    </row>
    <row r="6" spans="2:45" s="171" customFormat="1" ht="26" x14ac:dyDescent="0.6">
      <c r="C6" s="172"/>
      <c r="D6" s="172"/>
      <c r="E6" s="172"/>
      <c r="F6" s="172"/>
      <c r="G6" s="172"/>
      <c r="H6" s="172"/>
      <c r="I6" s="172"/>
      <c r="J6" s="172"/>
      <c r="K6" s="172"/>
      <c r="L6" s="172"/>
      <c r="M6" s="172"/>
      <c r="N6" s="172"/>
      <c r="O6" s="172"/>
      <c r="P6" s="172"/>
      <c r="Q6" s="172"/>
      <c r="R6" s="172"/>
      <c r="S6" s="172"/>
      <c r="T6" s="172"/>
      <c r="U6" s="172"/>
      <c r="V6" s="172"/>
      <c r="W6" s="172"/>
      <c r="X6" s="172"/>
      <c r="Y6" s="323" t="s">
        <v>168</v>
      </c>
      <c r="Z6" s="172"/>
    </row>
    <row r="7" spans="2:45" s="171" customFormat="1" ht="26" x14ac:dyDescent="0.6">
      <c r="C7" s="172"/>
      <c r="D7" s="172"/>
      <c r="E7" s="172"/>
      <c r="F7" s="172"/>
      <c r="G7" s="172"/>
      <c r="H7" s="172"/>
      <c r="I7" s="172"/>
      <c r="J7" s="172"/>
      <c r="K7" s="172"/>
      <c r="L7" s="172"/>
      <c r="M7" s="172"/>
      <c r="N7" s="172"/>
      <c r="O7" s="172"/>
      <c r="P7" s="172"/>
      <c r="Q7" s="172"/>
      <c r="R7" s="172"/>
      <c r="S7" s="172"/>
      <c r="T7" s="172"/>
      <c r="U7" s="172"/>
      <c r="V7" s="172"/>
      <c r="W7" s="172"/>
      <c r="X7" s="172"/>
      <c r="Y7" s="172"/>
      <c r="Z7" s="172"/>
    </row>
    <row r="8" spans="2:45" s="171" customFormat="1" ht="26" x14ac:dyDescent="0.6">
      <c r="C8" s="172"/>
      <c r="D8" s="172"/>
      <c r="E8" s="172"/>
      <c r="F8" s="172"/>
      <c r="G8" s="172"/>
      <c r="H8" s="172"/>
      <c r="I8" s="172"/>
      <c r="J8" s="172"/>
      <c r="K8" s="172"/>
      <c r="L8" s="172"/>
      <c r="M8" s="172"/>
      <c r="N8" s="172"/>
      <c r="O8" s="172"/>
      <c r="P8" s="172"/>
      <c r="Q8" s="172"/>
      <c r="R8" s="172"/>
      <c r="S8" s="172"/>
      <c r="T8" s="172"/>
      <c r="U8" s="172"/>
      <c r="V8" s="172"/>
      <c r="W8" s="172"/>
      <c r="X8" s="172"/>
      <c r="Y8" s="172"/>
      <c r="Z8" s="172"/>
    </row>
    <row r="9" spans="2:45" s="171" customFormat="1" ht="26.5" thickBot="1" x14ac:dyDescent="0.65">
      <c r="C9" s="172"/>
      <c r="D9" s="172"/>
      <c r="E9" s="172"/>
      <c r="F9" s="172"/>
      <c r="G9" s="172"/>
      <c r="H9" s="172"/>
      <c r="I9" s="172"/>
      <c r="J9" s="172"/>
      <c r="K9" s="172"/>
      <c r="L9" s="172"/>
      <c r="M9" s="172"/>
      <c r="N9" s="172"/>
      <c r="O9" s="172"/>
      <c r="P9" s="172"/>
      <c r="Q9" s="172"/>
      <c r="R9" s="172"/>
      <c r="S9" s="172"/>
      <c r="T9" s="172"/>
      <c r="U9" s="172"/>
      <c r="V9" s="172"/>
      <c r="W9" s="172"/>
      <c r="X9" s="172"/>
      <c r="Y9" s="172"/>
      <c r="Z9" s="172"/>
    </row>
    <row r="10" spans="2:45" s="165" customFormat="1" ht="21.5" thickBot="1" x14ac:dyDescent="0.55000000000000004">
      <c r="B10" s="146"/>
      <c r="C10" s="9" t="s">
        <v>18</v>
      </c>
      <c r="D10" s="166"/>
      <c r="E10" s="166"/>
      <c r="F10" s="166"/>
      <c r="G10" s="166"/>
      <c r="I10" s="8"/>
      <c r="J10" s="8"/>
      <c r="K10" s="8"/>
      <c r="L10" s="8"/>
      <c r="M10" s="167"/>
      <c r="N10" s="146"/>
      <c r="O10" s="9" t="s">
        <v>163</v>
      </c>
      <c r="X10" s="168"/>
      <c r="Y10" s="146"/>
      <c r="Z10" s="9" t="s">
        <v>164</v>
      </c>
      <c r="AI10" s="168"/>
      <c r="AJ10" s="146"/>
      <c r="AK10" s="9" t="s">
        <v>19</v>
      </c>
      <c r="AS10" s="168"/>
    </row>
    <row r="11" spans="2:45" s="112" customFormat="1" ht="21.5" thickBot="1" x14ac:dyDescent="0.55000000000000004">
      <c r="B11" s="142">
        <f>IFERROR(B10/$B$2,0)</f>
        <v>0</v>
      </c>
      <c r="C11" s="143" t="s">
        <v>8</v>
      </c>
      <c r="D11" s="144"/>
      <c r="E11" s="144"/>
      <c r="F11" s="144"/>
      <c r="G11" s="144"/>
      <c r="I11" s="145"/>
      <c r="J11" s="145"/>
      <c r="K11" s="145"/>
      <c r="L11" s="145"/>
      <c r="M11" s="107"/>
      <c r="N11" s="142">
        <f>IFERROR(N10/$B$2,N10)</f>
        <v>0</v>
      </c>
      <c r="O11" s="143" t="s">
        <v>8</v>
      </c>
      <c r="Y11" s="142">
        <f>IFERROR(Y10/$B$2,Y10)</f>
        <v>0</v>
      </c>
      <c r="Z11" s="143" t="s">
        <v>8</v>
      </c>
      <c r="AJ11" s="142">
        <f>IFERROR(AJ10/$B$2,AJ10)</f>
        <v>0</v>
      </c>
      <c r="AK11" s="143" t="s">
        <v>8</v>
      </c>
    </row>
    <row r="12" spans="2:45" ht="21.75" customHeight="1" thickBot="1" x14ac:dyDescent="0.55000000000000004">
      <c r="B12" s="116" t="s">
        <v>0</v>
      </c>
      <c r="C12" s="368" t="s">
        <v>29</v>
      </c>
      <c r="D12" s="369"/>
      <c r="E12" s="369"/>
      <c r="F12" s="369"/>
      <c r="G12" s="370"/>
      <c r="H12" s="362" t="s">
        <v>141</v>
      </c>
      <c r="I12" s="363"/>
      <c r="J12" s="363"/>
      <c r="K12" s="363"/>
      <c r="L12" s="364"/>
      <c r="N12" s="116" t="str">
        <f>B12</f>
        <v>XT2</v>
      </c>
      <c r="O12" s="365" t="s">
        <v>15</v>
      </c>
      <c r="P12" s="366"/>
      <c r="Q12" s="366"/>
      <c r="R12" s="367"/>
      <c r="S12" s="362" t="s">
        <v>165</v>
      </c>
      <c r="T12" s="363"/>
      <c r="U12" s="363"/>
      <c r="V12" s="363"/>
      <c r="W12" s="364"/>
      <c r="Y12" s="116" t="str">
        <f>B12</f>
        <v>XT2</v>
      </c>
      <c r="Z12" s="365" t="s">
        <v>15</v>
      </c>
      <c r="AA12" s="366"/>
      <c r="AB12" s="366"/>
      <c r="AC12" s="367"/>
      <c r="AD12" s="362" t="s">
        <v>166</v>
      </c>
      <c r="AE12" s="363"/>
      <c r="AF12" s="363"/>
      <c r="AG12" s="363"/>
      <c r="AH12" s="364"/>
      <c r="AJ12" s="116" t="str">
        <f>B12</f>
        <v>XT2</v>
      </c>
      <c r="AK12" s="371" t="s">
        <v>15</v>
      </c>
      <c r="AL12" s="372"/>
      <c r="AM12" s="373"/>
      <c r="AN12" s="362" t="s">
        <v>167</v>
      </c>
      <c r="AO12" s="363"/>
      <c r="AP12" s="363"/>
      <c r="AQ12" s="363"/>
      <c r="AR12" s="364"/>
    </row>
    <row r="13" spans="2:45" s="134" customFormat="1" ht="39.75" customHeight="1" thickBot="1" x14ac:dyDescent="0.4">
      <c r="B13" s="135" t="s">
        <v>5</v>
      </c>
      <c r="C13" s="16">
        <v>0.02</v>
      </c>
      <c r="D13" s="17">
        <v>0.04</v>
      </c>
      <c r="E13" s="17">
        <v>0.08</v>
      </c>
      <c r="F13" s="17">
        <v>0.16</v>
      </c>
      <c r="G13" s="18">
        <v>0.32</v>
      </c>
      <c r="H13" s="28">
        <v>10</v>
      </c>
      <c r="I13" s="29">
        <v>25</v>
      </c>
      <c r="J13" s="29">
        <v>60</v>
      </c>
      <c r="K13" s="29">
        <v>100</v>
      </c>
      <c r="L13" s="30">
        <v>125</v>
      </c>
      <c r="M13" s="136">
        <f>IFERROR(MATCH($B$2,H13:L13,0),6)</f>
        <v>6</v>
      </c>
      <c r="N13" s="93" t="s">
        <v>5</v>
      </c>
      <c r="O13" s="35">
        <v>1</v>
      </c>
      <c r="P13" s="26">
        <v>1.5</v>
      </c>
      <c r="Q13" s="26">
        <v>2</v>
      </c>
      <c r="R13" s="36">
        <v>5.5</v>
      </c>
      <c r="S13" s="34">
        <f>H13</f>
        <v>10</v>
      </c>
      <c r="T13" s="31">
        <f t="shared" ref="T13:W13" si="0">I13</f>
        <v>25</v>
      </c>
      <c r="U13" s="31">
        <f t="shared" si="0"/>
        <v>60</v>
      </c>
      <c r="V13" s="31">
        <f t="shared" si="0"/>
        <v>100</v>
      </c>
      <c r="W13" s="32">
        <f t="shared" si="0"/>
        <v>125</v>
      </c>
      <c r="X13" s="136">
        <f>IFERROR(MATCH($B$2,S13:W13,0),6)</f>
        <v>6</v>
      </c>
      <c r="Y13" s="93" t="s">
        <v>5</v>
      </c>
      <c r="Z13" s="35">
        <v>1</v>
      </c>
      <c r="AA13" s="26">
        <v>1.5</v>
      </c>
      <c r="AB13" s="26">
        <v>2</v>
      </c>
      <c r="AC13" s="36">
        <v>5.5</v>
      </c>
      <c r="AD13" s="34">
        <f>H13</f>
        <v>10</v>
      </c>
      <c r="AE13" s="31">
        <f t="shared" ref="AE13:AH13" si="1">I13</f>
        <v>25</v>
      </c>
      <c r="AF13" s="31">
        <f t="shared" si="1"/>
        <v>60</v>
      </c>
      <c r="AG13" s="31">
        <f t="shared" si="1"/>
        <v>100</v>
      </c>
      <c r="AH13" s="32">
        <f t="shared" si="1"/>
        <v>125</v>
      </c>
      <c r="AI13" s="136">
        <f>IFERROR(MATCH($B$2,AD13:AH13,0),6)</f>
        <v>6</v>
      </c>
      <c r="AJ13" s="133" t="s">
        <v>5</v>
      </c>
      <c r="AK13" s="16">
        <v>0.2</v>
      </c>
      <c r="AL13" s="17">
        <v>0.25</v>
      </c>
      <c r="AM13" s="18">
        <v>0.55000000000000004</v>
      </c>
      <c r="AN13" s="28">
        <f>H13</f>
        <v>10</v>
      </c>
      <c r="AO13" s="29">
        <f t="shared" ref="AO13:AR13" si="2">I13</f>
        <v>25</v>
      </c>
      <c r="AP13" s="29">
        <f t="shared" si="2"/>
        <v>60</v>
      </c>
      <c r="AQ13" s="29">
        <f t="shared" si="2"/>
        <v>100</v>
      </c>
      <c r="AR13" s="30">
        <f t="shared" si="2"/>
        <v>125</v>
      </c>
      <c r="AS13" s="136">
        <f>IFERROR(MATCH($B$2,AN13:AR13,0),6)</f>
        <v>6</v>
      </c>
    </row>
    <row r="14" spans="2:45" ht="30" customHeight="1" x14ac:dyDescent="0.35">
      <c r="B14" s="123">
        <v>0.4</v>
      </c>
      <c r="C14" s="10" t="s">
        <v>6</v>
      </c>
      <c r="D14" s="4" t="s">
        <v>6</v>
      </c>
      <c r="E14" s="4" t="s">
        <v>6</v>
      </c>
      <c r="F14" s="4" t="s">
        <v>6</v>
      </c>
      <c r="G14" s="11" t="s">
        <v>6</v>
      </c>
      <c r="H14" s="40">
        <f>$B14*H$13</f>
        <v>4</v>
      </c>
      <c r="I14" s="41">
        <f t="shared" ref="I14:L44" si="3">$B14*I$13</f>
        <v>10</v>
      </c>
      <c r="J14" s="41">
        <f t="shared" si="3"/>
        <v>24</v>
      </c>
      <c r="K14" s="42">
        <f t="shared" si="3"/>
        <v>40</v>
      </c>
      <c r="L14" s="43">
        <f t="shared" si="3"/>
        <v>50</v>
      </c>
      <c r="M14" s="109" cm="1">
        <f t="array" ref="M14">IFERROR(INDEX(H14:L14,1,M$13),0)</f>
        <v>0</v>
      </c>
      <c r="N14" s="66" t="s">
        <v>9</v>
      </c>
      <c r="O14" s="118" t="s">
        <v>6</v>
      </c>
      <c r="P14" s="23" t="s">
        <v>6</v>
      </c>
      <c r="Q14" s="23" t="s">
        <v>6</v>
      </c>
      <c r="R14" s="119" t="s">
        <v>6</v>
      </c>
      <c r="S14" s="24" t="s">
        <v>9</v>
      </c>
      <c r="T14" s="22" t="s">
        <v>9</v>
      </c>
      <c r="U14" s="22" t="s">
        <v>9</v>
      </c>
      <c r="V14" s="22" t="s">
        <v>9</v>
      </c>
      <c r="W14" s="25" t="s">
        <v>9</v>
      </c>
      <c r="X14" s="109" cm="1">
        <f t="array" ref="X14">IFERROR(INDEX(S14:W14,1,X$13),0)</f>
        <v>0</v>
      </c>
      <c r="Y14" s="66" t="s">
        <v>9</v>
      </c>
      <c r="Z14" s="118" t="s">
        <v>6</v>
      </c>
      <c r="AA14" s="23" t="s">
        <v>6</v>
      </c>
      <c r="AB14" s="23" t="s">
        <v>6</v>
      </c>
      <c r="AC14" s="119" t="s">
        <v>6</v>
      </c>
      <c r="AD14" s="24" t="s">
        <v>9</v>
      </c>
      <c r="AE14" s="22" t="s">
        <v>9</v>
      </c>
      <c r="AF14" s="22" t="s">
        <v>9</v>
      </c>
      <c r="AG14" s="22" t="s">
        <v>9</v>
      </c>
      <c r="AH14" s="25" t="s">
        <v>9</v>
      </c>
      <c r="AI14" s="107" cm="1">
        <f t="array" ref="AI14">IFERROR(INDEX(AD14:AH14,1,AI$13),0)</f>
        <v>0</v>
      </c>
      <c r="AJ14" s="127" t="s">
        <v>9</v>
      </c>
      <c r="AK14" s="10" t="s">
        <v>6</v>
      </c>
      <c r="AL14" s="4" t="s">
        <v>6</v>
      </c>
      <c r="AM14" s="11" t="s">
        <v>6</v>
      </c>
      <c r="AN14" s="20" t="s">
        <v>9</v>
      </c>
      <c r="AO14" s="19" t="s">
        <v>9</v>
      </c>
      <c r="AP14" s="19" t="s">
        <v>9</v>
      </c>
      <c r="AQ14" s="19" t="s">
        <v>9</v>
      </c>
      <c r="AR14" s="21" t="s">
        <v>9</v>
      </c>
      <c r="AS14" s="107" cm="1">
        <f t="array" ref="AS14">IFERROR(INDEX(AN14:AR14,1,AS$13),0)</f>
        <v>0</v>
      </c>
    </row>
    <row r="15" spans="2:45" ht="30" customHeight="1" x14ac:dyDescent="0.35">
      <c r="B15" s="124">
        <v>0.42000000000000004</v>
      </c>
      <c r="C15" s="12" t="s">
        <v>7</v>
      </c>
      <c r="D15" s="5" t="s">
        <v>6</v>
      </c>
      <c r="E15" s="5" t="s">
        <v>6</v>
      </c>
      <c r="F15" s="5" t="s">
        <v>6</v>
      </c>
      <c r="G15" s="13" t="s">
        <v>6</v>
      </c>
      <c r="H15" s="44">
        <f t="shared" ref="H15:H30" si="4">$B15*H$13</f>
        <v>4.2</v>
      </c>
      <c r="I15" s="45">
        <f t="shared" si="3"/>
        <v>10.500000000000002</v>
      </c>
      <c r="J15" s="45">
        <f t="shared" si="3"/>
        <v>25.200000000000003</v>
      </c>
      <c r="K15" s="46">
        <f t="shared" si="3"/>
        <v>42.000000000000007</v>
      </c>
      <c r="L15" s="47">
        <f t="shared" si="3"/>
        <v>52.500000000000007</v>
      </c>
      <c r="M15" s="109" cm="1">
        <f t="array" ref="M15">IFERROR(INDEX(H15:L15,1,M$13),0)</f>
        <v>0</v>
      </c>
      <c r="N15" s="67">
        <v>1</v>
      </c>
      <c r="O15" s="12" t="s">
        <v>7</v>
      </c>
      <c r="P15" s="5" t="s">
        <v>6</v>
      </c>
      <c r="Q15" s="5" t="s">
        <v>6</v>
      </c>
      <c r="R15" s="13" t="s">
        <v>6</v>
      </c>
      <c r="S15" s="52">
        <f>$N15*S$13</f>
        <v>10</v>
      </c>
      <c r="T15" s="53">
        <f t="shared" ref="T15:W29" si="5">$N15*T$13</f>
        <v>25</v>
      </c>
      <c r="U15" s="53">
        <f t="shared" si="5"/>
        <v>60</v>
      </c>
      <c r="V15" s="53">
        <f t="shared" si="5"/>
        <v>100</v>
      </c>
      <c r="W15" s="54">
        <f t="shared" si="5"/>
        <v>125</v>
      </c>
      <c r="X15" s="107" cm="1">
        <f t="array" ref="X15">IFERROR(INDEX(S15:W15,1,X$13),0)</f>
        <v>0</v>
      </c>
      <c r="Y15" s="67">
        <v>1</v>
      </c>
      <c r="Z15" s="12" t="s">
        <v>7</v>
      </c>
      <c r="AA15" s="5" t="s">
        <v>6</v>
      </c>
      <c r="AB15" s="5" t="s">
        <v>6</v>
      </c>
      <c r="AC15" s="13" t="s">
        <v>6</v>
      </c>
      <c r="AD15" s="52">
        <f>$Y15*AD$13</f>
        <v>10</v>
      </c>
      <c r="AE15" s="53">
        <f t="shared" ref="AE15:AH29" si="6">$Y15*AE$13</f>
        <v>25</v>
      </c>
      <c r="AF15" s="53">
        <f t="shared" si="6"/>
        <v>60</v>
      </c>
      <c r="AG15" s="53">
        <f t="shared" si="6"/>
        <v>100</v>
      </c>
      <c r="AH15" s="54">
        <f t="shared" si="6"/>
        <v>125</v>
      </c>
      <c r="AI15" s="107" cm="1">
        <f t="array" ref="AI15">IFERROR(INDEX(AD15:AH15,1,AI$13),0)</f>
        <v>0</v>
      </c>
      <c r="AJ15" s="128">
        <v>0.2</v>
      </c>
      <c r="AK15" s="12" t="s">
        <v>7</v>
      </c>
      <c r="AL15" s="5" t="s">
        <v>6</v>
      </c>
      <c r="AM15" s="13" t="s">
        <v>6</v>
      </c>
      <c r="AN15" s="58">
        <f>$AJ15*AN$13</f>
        <v>2</v>
      </c>
      <c r="AO15" s="59">
        <f t="shared" ref="AO15:AR21" si="7">$AJ15*AO$13</f>
        <v>5</v>
      </c>
      <c r="AP15" s="53">
        <f t="shared" si="7"/>
        <v>12</v>
      </c>
      <c r="AQ15" s="53">
        <f t="shared" si="7"/>
        <v>20</v>
      </c>
      <c r="AR15" s="60">
        <f t="shared" si="7"/>
        <v>25</v>
      </c>
      <c r="AS15" s="107" cm="1">
        <f t="array" ref="AS15">IFERROR(INDEX(AN15:AR15,1,AS$13),0)</f>
        <v>0</v>
      </c>
    </row>
    <row r="16" spans="2:45" ht="30" customHeight="1" x14ac:dyDescent="0.35">
      <c r="B16" s="124">
        <v>0.44</v>
      </c>
      <c r="C16" s="12" t="s">
        <v>6</v>
      </c>
      <c r="D16" s="5" t="s">
        <v>7</v>
      </c>
      <c r="E16" s="5" t="s">
        <v>6</v>
      </c>
      <c r="F16" s="5" t="s">
        <v>6</v>
      </c>
      <c r="G16" s="13" t="s">
        <v>6</v>
      </c>
      <c r="H16" s="44">
        <f t="shared" si="4"/>
        <v>4.4000000000000004</v>
      </c>
      <c r="I16" s="45">
        <f t="shared" si="3"/>
        <v>11</v>
      </c>
      <c r="J16" s="45">
        <f t="shared" si="3"/>
        <v>26.4</v>
      </c>
      <c r="K16" s="46">
        <f t="shared" si="3"/>
        <v>44</v>
      </c>
      <c r="L16" s="47">
        <f t="shared" si="3"/>
        <v>55</v>
      </c>
      <c r="M16" s="109" cm="1">
        <f t="array" ref="M16">IFERROR(INDEX(H16:L16,1,M$13),0)</f>
        <v>0</v>
      </c>
      <c r="N16" s="67">
        <v>1.5</v>
      </c>
      <c r="O16" s="12" t="s">
        <v>6</v>
      </c>
      <c r="P16" s="5" t="s">
        <v>7</v>
      </c>
      <c r="Q16" s="5" t="s">
        <v>6</v>
      </c>
      <c r="R16" s="13" t="s">
        <v>6</v>
      </c>
      <c r="S16" s="52">
        <f t="shared" ref="S16:S29" si="8">$N16*S$13</f>
        <v>15</v>
      </c>
      <c r="T16" s="53">
        <f t="shared" si="5"/>
        <v>37.5</v>
      </c>
      <c r="U16" s="53">
        <f t="shared" si="5"/>
        <v>90</v>
      </c>
      <c r="V16" s="53">
        <f t="shared" si="5"/>
        <v>150</v>
      </c>
      <c r="W16" s="54">
        <f t="shared" si="5"/>
        <v>187.5</v>
      </c>
      <c r="X16" s="107" cm="1">
        <f t="array" ref="X16">IFERROR(INDEX(S16:W16,1,X$13),0)</f>
        <v>0</v>
      </c>
      <c r="Y16" s="67">
        <v>1.5</v>
      </c>
      <c r="Z16" s="12" t="s">
        <v>6</v>
      </c>
      <c r="AA16" s="5" t="s">
        <v>7</v>
      </c>
      <c r="AB16" s="5" t="s">
        <v>6</v>
      </c>
      <c r="AC16" s="13" t="s">
        <v>6</v>
      </c>
      <c r="AD16" s="52">
        <f t="shared" ref="AD16:AD29" si="9">$Y16*AD$13</f>
        <v>15</v>
      </c>
      <c r="AE16" s="53">
        <f t="shared" si="6"/>
        <v>37.5</v>
      </c>
      <c r="AF16" s="53">
        <f t="shared" si="6"/>
        <v>90</v>
      </c>
      <c r="AG16" s="53">
        <f t="shared" si="6"/>
        <v>150</v>
      </c>
      <c r="AH16" s="54">
        <f t="shared" si="6"/>
        <v>187.5</v>
      </c>
      <c r="AI16" s="107" cm="1">
        <f t="array" ref="AI16">IFERROR(INDEX(AD16:AH16,1,AI$13),0)</f>
        <v>0</v>
      </c>
      <c r="AJ16" s="128">
        <v>0.25</v>
      </c>
      <c r="AK16" s="12" t="s">
        <v>6</v>
      </c>
      <c r="AL16" s="5" t="s">
        <v>7</v>
      </c>
      <c r="AM16" s="13" t="s">
        <v>6</v>
      </c>
      <c r="AN16" s="58">
        <f t="shared" ref="AN16:AN21" si="10">$AJ16*AN$13</f>
        <v>2.5</v>
      </c>
      <c r="AO16" s="59">
        <f t="shared" si="7"/>
        <v>6.25</v>
      </c>
      <c r="AP16" s="53">
        <f t="shared" si="7"/>
        <v>15</v>
      </c>
      <c r="AQ16" s="53">
        <f t="shared" si="7"/>
        <v>25</v>
      </c>
      <c r="AR16" s="60">
        <f t="shared" si="7"/>
        <v>31.25</v>
      </c>
      <c r="AS16" s="107" cm="1">
        <f t="array" ref="AS16">IFERROR(INDEX(AN16:AR16,1,AS$13),0)</f>
        <v>0</v>
      </c>
    </row>
    <row r="17" spans="2:45" ht="30" customHeight="1" x14ac:dyDescent="0.35">
      <c r="B17" s="124">
        <v>0.46</v>
      </c>
      <c r="C17" s="12" t="s">
        <v>7</v>
      </c>
      <c r="D17" s="5" t="s">
        <v>7</v>
      </c>
      <c r="E17" s="5" t="s">
        <v>6</v>
      </c>
      <c r="F17" s="5" t="s">
        <v>6</v>
      </c>
      <c r="G17" s="13" t="s">
        <v>6</v>
      </c>
      <c r="H17" s="44">
        <f t="shared" si="4"/>
        <v>4.6000000000000005</v>
      </c>
      <c r="I17" s="45">
        <f t="shared" si="3"/>
        <v>11.5</v>
      </c>
      <c r="J17" s="45">
        <f t="shared" si="3"/>
        <v>27.6</v>
      </c>
      <c r="K17" s="46">
        <f t="shared" si="3"/>
        <v>46</v>
      </c>
      <c r="L17" s="47">
        <f t="shared" si="3"/>
        <v>57.5</v>
      </c>
      <c r="M17" s="109" cm="1">
        <f t="array" ref="M17">IFERROR(INDEX(H17:L17,1,M$13),0)</f>
        <v>0</v>
      </c>
      <c r="N17" s="67">
        <v>2</v>
      </c>
      <c r="O17" s="12" t="s">
        <v>6</v>
      </c>
      <c r="P17" s="5" t="s">
        <v>6</v>
      </c>
      <c r="Q17" s="5" t="s">
        <v>7</v>
      </c>
      <c r="R17" s="13" t="s">
        <v>6</v>
      </c>
      <c r="S17" s="52">
        <f t="shared" si="8"/>
        <v>20</v>
      </c>
      <c r="T17" s="53">
        <f t="shared" si="5"/>
        <v>50</v>
      </c>
      <c r="U17" s="53">
        <f t="shared" si="5"/>
        <v>120</v>
      </c>
      <c r="V17" s="53">
        <f t="shared" si="5"/>
        <v>200</v>
      </c>
      <c r="W17" s="54">
        <f t="shared" si="5"/>
        <v>250</v>
      </c>
      <c r="X17" s="107" cm="1">
        <f t="array" ref="X17">IFERROR(INDEX(S17:W17,1,X$13),0)</f>
        <v>0</v>
      </c>
      <c r="Y17" s="67">
        <v>2</v>
      </c>
      <c r="Z17" s="120" t="s">
        <v>6</v>
      </c>
      <c r="AA17" s="64" t="s">
        <v>6</v>
      </c>
      <c r="AB17" s="64" t="s">
        <v>13</v>
      </c>
      <c r="AC17" s="126" t="s">
        <v>6</v>
      </c>
      <c r="AD17" s="52">
        <f t="shared" si="9"/>
        <v>20</v>
      </c>
      <c r="AE17" s="53">
        <f t="shared" si="6"/>
        <v>50</v>
      </c>
      <c r="AF17" s="53">
        <f t="shared" si="6"/>
        <v>120</v>
      </c>
      <c r="AG17" s="53">
        <f t="shared" si="6"/>
        <v>200</v>
      </c>
      <c r="AH17" s="54">
        <f t="shared" si="6"/>
        <v>250</v>
      </c>
      <c r="AI17" s="107" cm="1">
        <f t="array" ref="AI17">IFERROR(INDEX(AD17:AH17,1,AI$13),0)</f>
        <v>0</v>
      </c>
      <c r="AJ17" s="128">
        <v>0.45</v>
      </c>
      <c r="AK17" s="12" t="s">
        <v>7</v>
      </c>
      <c r="AL17" s="5" t="s">
        <v>7</v>
      </c>
      <c r="AM17" s="13" t="s">
        <v>6</v>
      </c>
      <c r="AN17" s="58">
        <f t="shared" si="10"/>
        <v>4.5</v>
      </c>
      <c r="AO17" s="59">
        <f t="shared" si="7"/>
        <v>11.25</v>
      </c>
      <c r="AP17" s="53">
        <f t="shared" si="7"/>
        <v>27</v>
      </c>
      <c r="AQ17" s="53">
        <f t="shared" si="7"/>
        <v>45</v>
      </c>
      <c r="AR17" s="60">
        <f t="shared" si="7"/>
        <v>56.25</v>
      </c>
      <c r="AS17" s="107" cm="1">
        <f t="array" ref="AS17">IFERROR(INDEX(AN17:AR17,1,AS$13),0)</f>
        <v>0</v>
      </c>
    </row>
    <row r="18" spans="2:45" ht="30" customHeight="1" x14ac:dyDescent="0.35">
      <c r="B18" s="124">
        <v>0.48000000000000004</v>
      </c>
      <c r="C18" s="12" t="s">
        <v>6</v>
      </c>
      <c r="D18" s="5" t="s">
        <v>6</v>
      </c>
      <c r="E18" s="5" t="s">
        <v>7</v>
      </c>
      <c r="F18" s="5" t="s">
        <v>6</v>
      </c>
      <c r="G18" s="13" t="s">
        <v>6</v>
      </c>
      <c r="H18" s="44">
        <f t="shared" si="4"/>
        <v>4.8000000000000007</v>
      </c>
      <c r="I18" s="45">
        <f t="shared" si="3"/>
        <v>12.000000000000002</v>
      </c>
      <c r="J18" s="45">
        <f t="shared" si="3"/>
        <v>28.8</v>
      </c>
      <c r="K18" s="46">
        <f t="shared" si="3"/>
        <v>48.000000000000007</v>
      </c>
      <c r="L18" s="47">
        <f t="shared" si="3"/>
        <v>60.000000000000007</v>
      </c>
      <c r="M18" s="109" cm="1">
        <f t="array" ref="M18">IFERROR(INDEX(H18:L18,1,M$13),0)</f>
        <v>0</v>
      </c>
      <c r="N18" s="67">
        <v>2.5</v>
      </c>
      <c r="O18" s="120" t="s">
        <v>13</v>
      </c>
      <c r="P18" s="64" t="s">
        <v>13</v>
      </c>
      <c r="Q18" s="64" t="s">
        <v>6</v>
      </c>
      <c r="R18" s="13" t="s">
        <v>6</v>
      </c>
      <c r="S18" s="52">
        <f t="shared" si="8"/>
        <v>25</v>
      </c>
      <c r="T18" s="53">
        <f t="shared" si="5"/>
        <v>62.5</v>
      </c>
      <c r="U18" s="53">
        <f t="shared" si="5"/>
        <v>150</v>
      </c>
      <c r="V18" s="53">
        <f t="shared" si="5"/>
        <v>250</v>
      </c>
      <c r="W18" s="54">
        <f t="shared" si="5"/>
        <v>312.5</v>
      </c>
      <c r="X18" s="107" cm="1">
        <f t="array" ref="X18">IFERROR(INDEX(S18:W18,1,X$13),0)</f>
        <v>0</v>
      </c>
      <c r="Y18" s="67">
        <v>2.5</v>
      </c>
      <c r="Z18" s="120" t="s">
        <v>13</v>
      </c>
      <c r="AA18" s="64" t="s">
        <v>13</v>
      </c>
      <c r="AB18" s="64" t="s">
        <v>6</v>
      </c>
      <c r="AC18" s="126" t="s">
        <v>6</v>
      </c>
      <c r="AD18" s="52">
        <f t="shared" si="9"/>
        <v>25</v>
      </c>
      <c r="AE18" s="53">
        <f t="shared" si="6"/>
        <v>62.5</v>
      </c>
      <c r="AF18" s="53">
        <f t="shared" si="6"/>
        <v>150</v>
      </c>
      <c r="AG18" s="53">
        <f t="shared" si="6"/>
        <v>250</v>
      </c>
      <c r="AH18" s="54">
        <f t="shared" si="6"/>
        <v>312.5</v>
      </c>
      <c r="AI18" s="107" cm="1">
        <f t="array" ref="AI18">IFERROR(INDEX(AD18:AH18,1,AI$13),0)</f>
        <v>0</v>
      </c>
      <c r="AJ18" s="128">
        <v>0.55000000000000004</v>
      </c>
      <c r="AK18" s="12" t="s">
        <v>6</v>
      </c>
      <c r="AL18" s="5" t="s">
        <v>6</v>
      </c>
      <c r="AM18" s="13" t="s">
        <v>7</v>
      </c>
      <c r="AN18" s="58">
        <f t="shared" si="10"/>
        <v>5.5</v>
      </c>
      <c r="AO18" s="59">
        <f t="shared" si="7"/>
        <v>13.750000000000002</v>
      </c>
      <c r="AP18" s="53">
        <f t="shared" si="7"/>
        <v>33</v>
      </c>
      <c r="AQ18" s="53">
        <f t="shared" si="7"/>
        <v>55.000000000000007</v>
      </c>
      <c r="AR18" s="60">
        <f t="shared" si="7"/>
        <v>68.75</v>
      </c>
      <c r="AS18" s="107" cm="1">
        <f t="array" ref="AS18">IFERROR(INDEX(AN18:AR18,1,AS$13),0)</f>
        <v>0</v>
      </c>
    </row>
    <row r="19" spans="2:45" ht="30" customHeight="1" x14ac:dyDescent="0.35">
      <c r="B19" s="124">
        <v>0.5</v>
      </c>
      <c r="C19" s="12" t="s">
        <v>7</v>
      </c>
      <c r="D19" s="5" t="s">
        <v>6</v>
      </c>
      <c r="E19" s="5" t="s">
        <v>7</v>
      </c>
      <c r="F19" s="5" t="s">
        <v>6</v>
      </c>
      <c r="G19" s="13" t="s">
        <v>6</v>
      </c>
      <c r="H19" s="44">
        <f t="shared" si="4"/>
        <v>5</v>
      </c>
      <c r="I19" s="45">
        <f t="shared" si="3"/>
        <v>12.5</v>
      </c>
      <c r="J19" s="45">
        <f t="shared" si="3"/>
        <v>30</v>
      </c>
      <c r="K19" s="46">
        <f t="shared" si="3"/>
        <v>50</v>
      </c>
      <c r="L19" s="47">
        <f t="shared" si="3"/>
        <v>62.5</v>
      </c>
      <c r="M19" s="109" cm="1">
        <f t="array" ref="M19">IFERROR(INDEX(H19:L19,1,M$13),0)</f>
        <v>0</v>
      </c>
      <c r="N19" s="67">
        <v>3</v>
      </c>
      <c r="O19" s="12" t="s">
        <v>7</v>
      </c>
      <c r="P19" s="5" t="s">
        <v>6</v>
      </c>
      <c r="Q19" s="5" t="s">
        <v>7</v>
      </c>
      <c r="R19" s="13" t="s">
        <v>6</v>
      </c>
      <c r="S19" s="52">
        <f t="shared" si="8"/>
        <v>30</v>
      </c>
      <c r="T19" s="53">
        <f t="shared" si="5"/>
        <v>75</v>
      </c>
      <c r="U19" s="53">
        <f t="shared" si="5"/>
        <v>180</v>
      </c>
      <c r="V19" s="53">
        <f t="shared" si="5"/>
        <v>300</v>
      </c>
      <c r="W19" s="54">
        <f t="shared" si="5"/>
        <v>375</v>
      </c>
      <c r="X19" s="107" cm="1">
        <f t="array" ref="X19">IFERROR(INDEX(S19:W19,1,X$13),0)</f>
        <v>0</v>
      </c>
      <c r="Y19" s="67">
        <v>3</v>
      </c>
      <c r="Z19" s="12" t="s">
        <v>7</v>
      </c>
      <c r="AA19" s="5" t="s">
        <v>6</v>
      </c>
      <c r="AB19" s="5" t="s">
        <v>7</v>
      </c>
      <c r="AC19" s="13" t="s">
        <v>6</v>
      </c>
      <c r="AD19" s="52">
        <f t="shared" si="9"/>
        <v>30</v>
      </c>
      <c r="AE19" s="53">
        <f t="shared" si="6"/>
        <v>75</v>
      </c>
      <c r="AF19" s="53">
        <f t="shared" si="6"/>
        <v>180</v>
      </c>
      <c r="AG19" s="53">
        <f t="shared" si="6"/>
        <v>300</v>
      </c>
      <c r="AH19" s="54">
        <f t="shared" si="6"/>
        <v>375</v>
      </c>
      <c r="AI19" s="107" cm="1">
        <f t="array" ref="AI19">IFERROR(INDEX(AD19:AH19,1,AI$13),0)</f>
        <v>0</v>
      </c>
      <c r="AJ19" s="128">
        <v>0.75</v>
      </c>
      <c r="AK19" s="12" t="s">
        <v>7</v>
      </c>
      <c r="AL19" s="5" t="s">
        <v>6</v>
      </c>
      <c r="AM19" s="13" t="s">
        <v>7</v>
      </c>
      <c r="AN19" s="58">
        <f t="shared" si="10"/>
        <v>7.5</v>
      </c>
      <c r="AO19" s="59">
        <f t="shared" si="7"/>
        <v>18.75</v>
      </c>
      <c r="AP19" s="53">
        <f t="shared" si="7"/>
        <v>45</v>
      </c>
      <c r="AQ19" s="53">
        <f t="shared" si="7"/>
        <v>75</v>
      </c>
      <c r="AR19" s="60">
        <f t="shared" si="7"/>
        <v>93.75</v>
      </c>
      <c r="AS19" s="107" cm="1">
        <f t="array" ref="AS19">IFERROR(INDEX(AN19:AR19,1,AS$13),0)</f>
        <v>0</v>
      </c>
    </row>
    <row r="20" spans="2:45" ht="30" customHeight="1" x14ac:dyDescent="0.35">
      <c r="B20" s="124">
        <v>0.52</v>
      </c>
      <c r="C20" s="12" t="s">
        <v>6</v>
      </c>
      <c r="D20" s="5" t="s">
        <v>7</v>
      </c>
      <c r="E20" s="5" t="s">
        <v>7</v>
      </c>
      <c r="F20" s="5" t="s">
        <v>6</v>
      </c>
      <c r="G20" s="13" t="s">
        <v>6</v>
      </c>
      <c r="H20" s="44">
        <f t="shared" si="4"/>
        <v>5.2</v>
      </c>
      <c r="I20" s="45">
        <f t="shared" si="3"/>
        <v>13</v>
      </c>
      <c r="J20" s="45">
        <f t="shared" si="3"/>
        <v>31.200000000000003</v>
      </c>
      <c r="K20" s="46">
        <f t="shared" si="3"/>
        <v>52</v>
      </c>
      <c r="L20" s="47">
        <f t="shared" si="3"/>
        <v>65</v>
      </c>
      <c r="M20" s="109" cm="1">
        <f t="array" ref="M20">IFERROR(INDEX(H20:L20,1,M$13),0)</f>
        <v>0</v>
      </c>
      <c r="N20" s="67">
        <v>3.5</v>
      </c>
      <c r="O20" s="12" t="s">
        <v>6</v>
      </c>
      <c r="P20" s="5" t="s">
        <v>7</v>
      </c>
      <c r="Q20" s="5" t="s">
        <v>7</v>
      </c>
      <c r="R20" s="13" t="s">
        <v>6</v>
      </c>
      <c r="S20" s="52">
        <f t="shared" si="8"/>
        <v>35</v>
      </c>
      <c r="T20" s="53">
        <f t="shared" si="5"/>
        <v>87.5</v>
      </c>
      <c r="U20" s="53">
        <f t="shared" si="5"/>
        <v>210</v>
      </c>
      <c r="V20" s="53">
        <f t="shared" si="5"/>
        <v>350</v>
      </c>
      <c r="W20" s="54">
        <f t="shared" si="5"/>
        <v>437.5</v>
      </c>
      <c r="X20" s="107" cm="1">
        <f t="array" ref="X20">IFERROR(INDEX(S20:W20,1,X$13),0)</f>
        <v>0</v>
      </c>
      <c r="Y20" s="67">
        <v>3.5</v>
      </c>
      <c r="Z20" s="12" t="s">
        <v>6</v>
      </c>
      <c r="AA20" s="5" t="s">
        <v>7</v>
      </c>
      <c r="AB20" s="5" t="s">
        <v>7</v>
      </c>
      <c r="AC20" s="13" t="s">
        <v>6</v>
      </c>
      <c r="AD20" s="52">
        <f t="shared" si="9"/>
        <v>35</v>
      </c>
      <c r="AE20" s="53">
        <f t="shared" si="6"/>
        <v>87.5</v>
      </c>
      <c r="AF20" s="53">
        <f t="shared" si="6"/>
        <v>210</v>
      </c>
      <c r="AG20" s="53">
        <f t="shared" si="6"/>
        <v>350</v>
      </c>
      <c r="AH20" s="54">
        <f t="shared" si="6"/>
        <v>437.5</v>
      </c>
      <c r="AI20" s="107" cm="1">
        <f t="array" ref="AI20">IFERROR(INDEX(AD20:AH20,1,AI$13),0)</f>
        <v>0</v>
      </c>
      <c r="AJ20" s="128">
        <v>0.8</v>
      </c>
      <c r="AK20" s="12" t="s">
        <v>6</v>
      </c>
      <c r="AL20" s="5" t="s">
        <v>7</v>
      </c>
      <c r="AM20" s="13" t="s">
        <v>7</v>
      </c>
      <c r="AN20" s="58">
        <f t="shared" si="10"/>
        <v>8</v>
      </c>
      <c r="AO20" s="59">
        <f t="shared" si="7"/>
        <v>20</v>
      </c>
      <c r="AP20" s="53">
        <f t="shared" si="7"/>
        <v>48</v>
      </c>
      <c r="AQ20" s="53">
        <f t="shared" si="7"/>
        <v>80</v>
      </c>
      <c r="AR20" s="60">
        <f t="shared" si="7"/>
        <v>100</v>
      </c>
      <c r="AS20" s="107" cm="1">
        <f t="array" ref="AS20">IFERROR(INDEX(AN20:AR20,1,AS$13),0)</f>
        <v>0</v>
      </c>
    </row>
    <row r="21" spans="2:45" ht="30" customHeight="1" thickBot="1" x14ac:dyDescent="0.4">
      <c r="B21" s="124">
        <v>0.54</v>
      </c>
      <c r="C21" s="12" t="s">
        <v>7</v>
      </c>
      <c r="D21" s="5" t="s">
        <v>7</v>
      </c>
      <c r="E21" s="5" t="s">
        <v>7</v>
      </c>
      <c r="F21" s="5" t="s">
        <v>6</v>
      </c>
      <c r="G21" s="13" t="s">
        <v>6</v>
      </c>
      <c r="H21" s="44">
        <f t="shared" si="4"/>
        <v>5.4</v>
      </c>
      <c r="I21" s="45">
        <f t="shared" si="3"/>
        <v>13.5</v>
      </c>
      <c r="J21" s="45">
        <f t="shared" si="3"/>
        <v>32.400000000000006</v>
      </c>
      <c r="K21" s="46">
        <f t="shared" si="3"/>
        <v>54</v>
      </c>
      <c r="L21" s="47">
        <f t="shared" si="3"/>
        <v>67.5</v>
      </c>
      <c r="M21" s="109" cm="1">
        <f t="array" ref="M21">IFERROR(INDEX(H21:L21,1,M$13),0)</f>
        <v>0</v>
      </c>
      <c r="N21" s="67">
        <v>4.5</v>
      </c>
      <c r="O21" s="12" t="s">
        <v>7</v>
      </c>
      <c r="P21" s="5" t="s">
        <v>7</v>
      </c>
      <c r="Q21" s="5" t="s">
        <v>7</v>
      </c>
      <c r="R21" s="13" t="s">
        <v>6</v>
      </c>
      <c r="S21" s="52">
        <f t="shared" si="8"/>
        <v>45</v>
      </c>
      <c r="T21" s="53">
        <f t="shared" si="5"/>
        <v>112.5</v>
      </c>
      <c r="U21" s="53">
        <f t="shared" si="5"/>
        <v>270</v>
      </c>
      <c r="V21" s="53">
        <f t="shared" si="5"/>
        <v>450</v>
      </c>
      <c r="W21" s="54">
        <f t="shared" si="5"/>
        <v>562.5</v>
      </c>
      <c r="X21" s="107" cm="1">
        <f t="array" ref="X21">IFERROR(INDEX(S21:W21,1,X$13),0)</f>
        <v>0</v>
      </c>
      <c r="Y21" s="67">
        <v>4.5</v>
      </c>
      <c r="Z21" s="12" t="s">
        <v>7</v>
      </c>
      <c r="AA21" s="5" t="s">
        <v>7</v>
      </c>
      <c r="AB21" s="5" t="s">
        <v>7</v>
      </c>
      <c r="AC21" s="13" t="s">
        <v>6</v>
      </c>
      <c r="AD21" s="52">
        <f t="shared" si="9"/>
        <v>45</v>
      </c>
      <c r="AE21" s="53">
        <f t="shared" si="6"/>
        <v>112.5</v>
      </c>
      <c r="AF21" s="53">
        <f t="shared" si="6"/>
        <v>270</v>
      </c>
      <c r="AG21" s="53">
        <f t="shared" si="6"/>
        <v>450</v>
      </c>
      <c r="AH21" s="54">
        <f t="shared" si="6"/>
        <v>562.5</v>
      </c>
      <c r="AI21" s="107" cm="1">
        <f t="array" ref="AI21">IFERROR(INDEX(AD21:AH21,1,AI$13),0)</f>
        <v>0</v>
      </c>
      <c r="AJ21" s="129">
        <v>1</v>
      </c>
      <c r="AK21" s="27" t="s">
        <v>7</v>
      </c>
      <c r="AL21" s="14" t="s">
        <v>7</v>
      </c>
      <c r="AM21" s="15" t="s">
        <v>7</v>
      </c>
      <c r="AN21" s="61">
        <f t="shared" si="10"/>
        <v>10</v>
      </c>
      <c r="AO21" s="62">
        <f t="shared" si="7"/>
        <v>25</v>
      </c>
      <c r="AP21" s="56">
        <f t="shared" si="7"/>
        <v>60</v>
      </c>
      <c r="AQ21" s="56">
        <f t="shared" si="7"/>
        <v>100</v>
      </c>
      <c r="AR21" s="63">
        <f t="shared" si="7"/>
        <v>125</v>
      </c>
      <c r="AS21" s="107" cm="1">
        <f t="array" ref="AS21">IFERROR(INDEX(AN21:AR21,1,AS$13),0)</f>
        <v>0</v>
      </c>
    </row>
    <row r="22" spans="2:45" ht="30" customHeight="1" x14ac:dyDescent="0.35">
      <c r="B22" s="124">
        <v>0.56000000000000005</v>
      </c>
      <c r="C22" s="12" t="s">
        <v>6</v>
      </c>
      <c r="D22" s="5" t="s">
        <v>6</v>
      </c>
      <c r="E22" s="5" t="s">
        <v>6</v>
      </c>
      <c r="F22" s="5" t="s">
        <v>7</v>
      </c>
      <c r="G22" s="13" t="s">
        <v>6</v>
      </c>
      <c r="H22" s="44">
        <f t="shared" si="4"/>
        <v>5.6000000000000005</v>
      </c>
      <c r="I22" s="45">
        <f t="shared" si="3"/>
        <v>14.000000000000002</v>
      </c>
      <c r="J22" s="45">
        <f t="shared" si="3"/>
        <v>33.6</v>
      </c>
      <c r="K22" s="46">
        <f t="shared" si="3"/>
        <v>56.000000000000007</v>
      </c>
      <c r="L22" s="47">
        <f t="shared" si="3"/>
        <v>70</v>
      </c>
      <c r="M22" s="109" cm="1">
        <f t="array" ref="M22">IFERROR(INDEX(H22:L22,1,M$13),0)</f>
        <v>0</v>
      </c>
      <c r="N22" s="67">
        <v>5.5</v>
      </c>
      <c r="O22" s="12" t="s">
        <v>6</v>
      </c>
      <c r="P22" s="5" t="s">
        <v>6</v>
      </c>
      <c r="Q22" s="5" t="s">
        <v>6</v>
      </c>
      <c r="R22" s="13" t="s">
        <v>7</v>
      </c>
      <c r="S22" s="52">
        <f t="shared" si="8"/>
        <v>55</v>
      </c>
      <c r="T22" s="53">
        <f t="shared" si="5"/>
        <v>137.5</v>
      </c>
      <c r="U22" s="53">
        <f t="shared" si="5"/>
        <v>330</v>
      </c>
      <c r="V22" s="53">
        <f t="shared" si="5"/>
        <v>550</v>
      </c>
      <c r="W22" s="54">
        <f t="shared" si="5"/>
        <v>687.5</v>
      </c>
      <c r="X22" s="107" cm="1">
        <f t="array" ref="X22">IFERROR(INDEX(S22:W22,1,X$13),0)</f>
        <v>0</v>
      </c>
      <c r="Y22" s="67">
        <v>5.5</v>
      </c>
      <c r="Z22" s="12" t="s">
        <v>6</v>
      </c>
      <c r="AA22" s="5" t="s">
        <v>6</v>
      </c>
      <c r="AB22" s="5" t="s">
        <v>6</v>
      </c>
      <c r="AC22" s="13" t="s">
        <v>7</v>
      </c>
      <c r="AD22" s="52">
        <f t="shared" si="9"/>
        <v>55</v>
      </c>
      <c r="AE22" s="53">
        <f t="shared" si="6"/>
        <v>137.5</v>
      </c>
      <c r="AF22" s="53">
        <f t="shared" si="6"/>
        <v>330</v>
      </c>
      <c r="AG22" s="53">
        <f t="shared" si="6"/>
        <v>550</v>
      </c>
      <c r="AH22" s="54">
        <f t="shared" si="6"/>
        <v>687.5</v>
      </c>
      <c r="AI22" s="107" cm="1">
        <f t="array" ref="AI22">IFERROR(INDEX(AD22:AH22,1,AI$13),0)</f>
        <v>0</v>
      </c>
    </row>
    <row r="23" spans="2:45" ht="30" customHeight="1" x14ac:dyDescent="0.35">
      <c r="B23" s="124">
        <v>0.58000000000000007</v>
      </c>
      <c r="C23" s="12" t="s">
        <v>7</v>
      </c>
      <c r="D23" s="5" t="s">
        <v>6</v>
      </c>
      <c r="E23" s="5" t="s">
        <v>6</v>
      </c>
      <c r="F23" s="5" t="s">
        <v>7</v>
      </c>
      <c r="G23" s="13" t="s">
        <v>6</v>
      </c>
      <c r="H23" s="44">
        <f t="shared" si="4"/>
        <v>5.8000000000000007</v>
      </c>
      <c r="I23" s="45">
        <f t="shared" si="3"/>
        <v>14.500000000000002</v>
      </c>
      <c r="J23" s="45">
        <f t="shared" si="3"/>
        <v>34.800000000000004</v>
      </c>
      <c r="K23" s="46">
        <f t="shared" si="3"/>
        <v>58.000000000000007</v>
      </c>
      <c r="L23" s="47">
        <f t="shared" si="3"/>
        <v>72.500000000000014</v>
      </c>
      <c r="M23" s="109" cm="1">
        <f t="array" ref="M23">IFERROR(INDEX(H23:L23,1,M$13),0)</f>
        <v>0</v>
      </c>
      <c r="N23" s="67">
        <v>6.5</v>
      </c>
      <c r="O23" s="12" t="s">
        <v>7</v>
      </c>
      <c r="P23" s="5" t="s">
        <v>6</v>
      </c>
      <c r="Q23" s="5" t="s">
        <v>6</v>
      </c>
      <c r="R23" s="13" t="s">
        <v>7</v>
      </c>
      <c r="S23" s="52">
        <f t="shared" si="8"/>
        <v>65</v>
      </c>
      <c r="T23" s="53">
        <f t="shared" si="5"/>
        <v>162.5</v>
      </c>
      <c r="U23" s="53">
        <f t="shared" si="5"/>
        <v>390</v>
      </c>
      <c r="V23" s="53">
        <f t="shared" si="5"/>
        <v>650</v>
      </c>
      <c r="W23" s="54">
        <f t="shared" si="5"/>
        <v>812.5</v>
      </c>
      <c r="X23" s="107" cm="1">
        <f t="array" ref="X23">IFERROR(INDEX(S23:W23,1,X$13),0)</f>
        <v>0</v>
      </c>
      <c r="Y23" s="67">
        <v>6.5</v>
      </c>
      <c r="Z23" s="12" t="s">
        <v>7</v>
      </c>
      <c r="AA23" s="5" t="s">
        <v>6</v>
      </c>
      <c r="AB23" s="5" t="s">
        <v>6</v>
      </c>
      <c r="AC23" s="13" t="s">
        <v>7</v>
      </c>
      <c r="AD23" s="52">
        <f t="shared" si="9"/>
        <v>65</v>
      </c>
      <c r="AE23" s="53">
        <f t="shared" si="6"/>
        <v>162.5</v>
      </c>
      <c r="AF23" s="53">
        <f t="shared" si="6"/>
        <v>390</v>
      </c>
      <c r="AG23" s="53">
        <f t="shared" si="6"/>
        <v>650</v>
      </c>
      <c r="AH23" s="54">
        <f t="shared" si="6"/>
        <v>812.5</v>
      </c>
      <c r="AI23" s="107" cm="1">
        <f t="array" ref="AI23">IFERROR(INDEX(AD23:AH23,1,AI$13),0)</f>
        <v>0</v>
      </c>
    </row>
    <row r="24" spans="2:45" ht="30" customHeight="1" x14ac:dyDescent="0.35">
      <c r="B24" s="124">
        <v>0.6</v>
      </c>
      <c r="C24" s="12" t="s">
        <v>6</v>
      </c>
      <c r="D24" s="5" t="s">
        <v>7</v>
      </c>
      <c r="E24" s="5" t="s">
        <v>6</v>
      </c>
      <c r="F24" s="5" t="s">
        <v>7</v>
      </c>
      <c r="G24" s="13" t="s">
        <v>6</v>
      </c>
      <c r="H24" s="44">
        <f t="shared" si="4"/>
        <v>6</v>
      </c>
      <c r="I24" s="45">
        <f t="shared" si="3"/>
        <v>15</v>
      </c>
      <c r="J24" s="45">
        <f t="shared" si="3"/>
        <v>36</v>
      </c>
      <c r="K24" s="46">
        <f t="shared" si="3"/>
        <v>60</v>
      </c>
      <c r="L24" s="47">
        <f t="shared" si="3"/>
        <v>75</v>
      </c>
      <c r="M24" s="109" cm="1">
        <f t="array" ref="M24">IFERROR(INDEX(H24:L24,1,M$13),0)</f>
        <v>0</v>
      </c>
      <c r="N24" s="67">
        <v>7</v>
      </c>
      <c r="O24" s="12" t="s">
        <v>6</v>
      </c>
      <c r="P24" s="5" t="s">
        <v>7</v>
      </c>
      <c r="Q24" s="5" t="s">
        <v>6</v>
      </c>
      <c r="R24" s="13" t="s">
        <v>7</v>
      </c>
      <c r="S24" s="52">
        <f t="shared" si="8"/>
        <v>70</v>
      </c>
      <c r="T24" s="53">
        <f t="shared" si="5"/>
        <v>175</v>
      </c>
      <c r="U24" s="53">
        <f t="shared" si="5"/>
        <v>420</v>
      </c>
      <c r="V24" s="53">
        <f t="shared" si="5"/>
        <v>700</v>
      </c>
      <c r="W24" s="54">
        <f t="shared" si="5"/>
        <v>875</v>
      </c>
      <c r="X24" s="107" cm="1">
        <f t="array" ref="X24">IFERROR(INDEX(S24:W24,1,X$13),0)</f>
        <v>0</v>
      </c>
      <c r="Y24" s="67">
        <v>7</v>
      </c>
      <c r="Z24" s="12" t="s">
        <v>6</v>
      </c>
      <c r="AA24" s="5" t="s">
        <v>7</v>
      </c>
      <c r="AB24" s="5" t="s">
        <v>6</v>
      </c>
      <c r="AC24" s="13" t="s">
        <v>7</v>
      </c>
      <c r="AD24" s="52">
        <f t="shared" si="9"/>
        <v>70</v>
      </c>
      <c r="AE24" s="53">
        <f t="shared" si="6"/>
        <v>175</v>
      </c>
      <c r="AF24" s="53">
        <f t="shared" si="6"/>
        <v>420</v>
      </c>
      <c r="AG24" s="53">
        <f t="shared" si="6"/>
        <v>700</v>
      </c>
      <c r="AH24" s="54">
        <f t="shared" si="6"/>
        <v>875</v>
      </c>
      <c r="AI24" s="107" cm="1">
        <f t="array" ref="AI24">IFERROR(INDEX(AD24:AH24,1,AI$13),0)</f>
        <v>0</v>
      </c>
    </row>
    <row r="25" spans="2:45" ht="30" customHeight="1" x14ac:dyDescent="0.35">
      <c r="B25" s="124">
        <v>0.62</v>
      </c>
      <c r="C25" s="12" t="s">
        <v>7</v>
      </c>
      <c r="D25" s="5" t="s">
        <v>7</v>
      </c>
      <c r="E25" s="5" t="s">
        <v>6</v>
      </c>
      <c r="F25" s="5" t="s">
        <v>7</v>
      </c>
      <c r="G25" s="13" t="s">
        <v>6</v>
      </c>
      <c r="H25" s="44">
        <f t="shared" si="4"/>
        <v>6.2</v>
      </c>
      <c r="I25" s="45">
        <f t="shared" si="3"/>
        <v>15.5</v>
      </c>
      <c r="J25" s="45">
        <f t="shared" si="3"/>
        <v>37.200000000000003</v>
      </c>
      <c r="K25" s="46">
        <f t="shared" si="3"/>
        <v>62</v>
      </c>
      <c r="L25" s="47">
        <f t="shared" si="3"/>
        <v>77.5</v>
      </c>
      <c r="M25" s="109" cm="1">
        <f t="array" ref="M25">IFERROR(INDEX(H25:L25,1,M$13),0)</f>
        <v>0</v>
      </c>
      <c r="N25" s="67">
        <v>7.5</v>
      </c>
      <c r="O25" s="121" t="s">
        <v>14</v>
      </c>
      <c r="P25" s="65" t="s">
        <v>14</v>
      </c>
      <c r="Q25" s="65" t="s">
        <v>7</v>
      </c>
      <c r="R25" s="122" t="s">
        <v>7</v>
      </c>
      <c r="S25" s="52">
        <f t="shared" si="8"/>
        <v>75</v>
      </c>
      <c r="T25" s="53">
        <f t="shared" si="5"/>
        <v>187.5</v>
      </c>
      <c r="U25" s="53">
        <f t="shared" si="5"/>
        <v>450</v>
      </c>
      <c r="V25" s="53">
        <f t="shared" si="5"/>
        <v>750</v>
      </c>
      <c r="W25" s="54">
        <f t="shared" si="5"/>
        <v>937.5</v>
      </c>
      <c r="X25" s="107" cm="1">
        <f t="array" ref="X25">IFERROR(INDEX(S25:W25,1,X$13),0)</f>
        <v>0</v>
      </c>
      <c r="Y25" s="67">
        <v>7.5</v>
      </c>
      <c r="Z25" s="120" t="s">
        <v>6</v>
      </c>
      <c r="AA25" s="64" t="s">
        <v>6</v>
      </c>
      <c r="AB25" s="64" t="s">
        <v>13</v>
      </c>
      <c r="AC25" s="126" t="s">
        <v>13</v>
      </c>
      <c r="AD25" s="52">
        <f t="shared" si="9"/>
        <v>75</v>
      </c>
      <c r="AE25" s="53">
        <f t="shared" si="6"/>
        <v>187.5</v>
      </c>
      <c r="AF25" s="53">
        <f t="shared" si="6"/>
        <v>450</v>
      </c>
      <c r="AG25" s="53">
        <f t="shared" si="6"/>
        <v>750</v>
      </c>
      <c r="AH25" s="54">
        <f t="shared" si="6"/>
        <v>937.5</v>
      </c>
      <c r="AI25" s="107" cm="1">
        <f t="array" ref="AI25">IFERROR(INDEX(AD25:AH25,1,AI$13),0)</f>
        <v>0</v>
      </c>
    </row>
    <row r="26" spans="2:45" ht="30" customHeight="1" x14ac:dyDescent="0.35">
      <c r="B26" s="124">
        <v>0.64</v>
      </c>
      <c r="C26" s="12" t="s">
        <v>6</v>
      </c>
      <c r="D26" s="5" t="s">
        <v>6</v>
      </c>
      <c r="E26" s="5" t="s">
        <v>7</v>
      </c>
      <c r="F26" s="5" t="s">
        <v>7</v>
      </c>
      <c r="G26" s="13" t="s">
        <v>6</v>
      </c>
      <c r="H26" s="44">
        <f t="shared" si="4"/>
        <v>6.4</v>
      </c>
      <c r="I26" s="45">
        <f t="shared" si="3"/>
        <v>16</v>
      </c>
      <c r="J26" s="45">
        <f t="shared" si="3"/>
        <v>38.4</v>
      </c>
      <c r="K26" s="46">
        <f t="shared" si="3"/>
        <v>64</v>
      </c>
      <c r="L26" s="47">
        <f t="shared" si="3"/>
        <v>80</v>
      </c>
      <c r="M26" s="109" cm="1">
        <f t="array" ref="M26">IFERROR(INDEX(H26:L26,1,M$13),0)</f>
        <v>0</v>
      </c>
      <c r="N26" s="67">
        <v>8</v>
      </c>
      <c r="O26" s="121" t="s">
        <v>7</v>
      </c>
      <c r="P26" s="65" t="s">
        <v>7</v>
      </c>
      <c r="Q26" s="65" t="s">
        <v>14</v>
      </c>
      <c r="R26" s="122" t="s">
        <v>7</v>
      </c>
      <c r="S26" s="52">
        <f t="shared" si="8"/>
        <v>80</v>
      </c>
      <c r="T26" s="53">
        <f t="shared" si="5"/>
        <v>200</v>
      </c>
      <c r="U26" s="53">
        <f t="shared" si="5"/>
        <v>480</v>
      </c>
      <c r="V26" s="53">
        <f t="shared" si="5"/>
        <v>800</v>
      </c>
      <c r="W26" s="54">
        <f t="shared" si="5"/>
        <v>1000</v>
      </c>
      <c r="X26" s="107" cm="1">
        <f t="array" ref="X26">IFERROR(INDEX(S26:W26,1,X$13),0)</f>
        <v>0</v>
      </c>
      <c r="Y26" s="67">
        <v>8</v>
      </c>
      <c r="Z26" s="120" t="s">
        <v>13</v>
      </c>
      <c r="AA26" s="64" t="s">
        <v>13</v>
      </c>
      <c r="AB26" s="64" t="s">
        <v>6</v>
      </c>
      <c r="AC26" s="126" t="s">
        <v>13</v>
      </c>
      <c r="AD26" s="52">
        <f t="shared" si="9"/>
        <v>80</v>
      </c>
      <c r="AE26" s="53">
        <f t="shared" si="6"/>
        <v>200</v>
      </c>
      <c r="AF26" s="53">
        <f t="shared" si="6"/>
        <v>480</v>
      </c>
      <c r="AG26" s="53">
        <f t="shared" si="6"/>
        <v>800</v>
      </c>
      <c r="AH26" s="54">
        <f t="shared" si="6"/>
        <v>1000</v>
      </c>
      <c r="AI26" s="107" cm="1">
        <f t="array" ref="AI26">IFERROR(INDEX(AD26:AH26,1,AI$13),0)</f>
        <v>0</v>
      </c>
    </row>
    <row r="27" spans="2:45" ht="30" customHeight="1" x14ac:dyDescent="0.35">
      <c r="B27" s="124">
        <v>0.66</v>
      </c>
      <c r="C27" s="12" t="s">
        <v>7</v>
      </c>
      <c r="D27" s="5" t="s">
        <v>6</v>
      </c>
      <c r="E27" s="5" t="s">
        <v>7</v>
      </c>
      <c r="F27" s="5" t="s">
        <v>7</v>
      </c>
      <c r="G27" s="13" t="s">
        <v>6</v>
      </c>
      <c r="H27" s="44">
        <f t="shared" si="4"/>
        <v>6.6000000000000005</v>
      </c>
      <c r="I27" s="45">
        <f t="shared" si="3"/>
        <v>16.5</v>
      </c>
      <c r="J27" s="45">
        <f t="shared" si="3"/>
        <v>39.6</v>
      </c>
      <c r="K27" s="46">
        <f t="shared" si="3"/>
        <v>66</v>
      </c>
      <c r="L27" s="47">
        <f t="shared" si="3"/>
        <v>82.5</v>
      </c>
      <c r="M27" s="109" cm="1">
        <f t="array" ref="M27">IFERROR(INDEX(H27:L27,1,M$13),0)</f>
        <v>0</v>
      </c>
      <c r="N27" s="67">
        <v>8.5</v>
      </c>
      <c r="O27" s="12" t="s">
        <v>7</v>
      </c>
      <c r="P27" s="5" t="s">
        <v>6</v>
      </c>
      <c r="Q27" s="5" t="s">
        <v>7</v>
      </c>
      <c r="R27" s="13" t="s">
        <v>7</v>
      </c>
      <c r="S27" s="52">
        <f t="shared" si="8"/>
        <v>85</v>
      </c>
      <c r="T27" s="53">
        <f t="shared" si="5"/>
        <v>212.5</v>
      </c>
      <c r="U27" s="53">
        <f t="shared" si="5"/>
        <v>510</v>
      </c>
      <c r="V27" s="53">
        <f t="shared" si="5"/>
        <v>850</v>
      </c>
      <c r="W27" s="54">
        <f t="shared" si="5"/>
        <v>1062.5</v>
      </c>
      <c r="X27" s="107" cm="1">
        <f t="array" ref="X27">IFERROR(INDEX(S27:W27,1,X$13),0)</f>
        <v>0</v>
      </c>
      <c r="Y27" s="67">
        <v>8.5</v>
      </c>
      <c r="Z27" s="12" t="s">
        <v>7</v>
      </c>
      <c r="AA27" s="5" t="s">
        <v>6</v>
      </c>
      <c r="AB27" s="5" t="s">
        <v>7</v>
      </c>
      <c r="AC27" s="13" t="s">
        <v>7</v>
      </c>
      <c r="AD27" s="52">
        <f t="shared" si="9"/>
        <v>85</v>
      </c>
      <c r="AE27" s="53">
        <f t="shared" si="6"/>
        <v>212.5</v>
      </c>
      <c r="AF27" s="53">
        <f t="shared" si="6"/>
        <v>510</v>
      </c>
      <c r="AG27" s="53">
        <f t="shared" si="6"/>
        <v>850</v>
      </c>
      <c r="AH27" s="54">
        <f t="shared" si="6"/>
        <v>1062.5</v>
      </c>
      <c r="AI27" s="107" cm="1">
        <f t="array" ref="AI27">IFERROR(INDEX(AD27:AH27,1,AI$13),0)</f>
        <v>0</v>
      </c>
    </row>
    <row r="28" spans="2:45" ht="30" customHeight="1" x14ac:dyDescent="0.35">
      <c r="B28" s="124">
        <v>0.68</v>
      </c>
      <c r="C28" s="12" t="s">
        <v>6</v>
      </c>
      <c r="D28" s="5" t="s">
        <v>7</v>
      </c>
      <c r="E28" s="5" t="s">
        <v>7</v>
      </c>
      <c r="F28" s="5" t="s">
        <v>7</v>
      </c>
      <c r="G28" s="13" t="s">
        <v>6</v>
      </c>
      <c r="H28" s="44">
        <f t="shared" si="4"/>
        <v>6.8000000000000007</v>
      </c>
      <c r="I28" s="45">
        <f t="shared" si="3"/>
        <v>17</v>
      </c>
      <c r="J28" s="45">
        <f t="shared" si="3"/>
        <v>40.800000000000004</v>
      </c>
      <c r="K28" s="46">
        <f t="shared" si="3"/>
        <v>68</v>
      </c>
      <c r="L28" s="47">
        <f t="shared" si="3"/>
        <v>85</v>
      </c>
      <c r="M28" s="109" cm="1">
        <f t="array" ref="M28">IFERROR(INDEX(H28:L28,1,M$13),0)</f>
        <v>0</v>
      </c>
      <c r="N28" s="67">
        <v>9</v>
      </c>
      <c r="O28" s="12" t="s">
        <v>6</v>
      </c>
      <c r="P28" s="5" t="s">
        <v>7</v>
      </c>
      <c r="Q28" s="5" t="s">
        <v>7</v>
      </c>
      <c r="R28" s="13" t="s">
        <v>7</v>
      </c>
      <c r="S28" s="52">
        <f t="shared" si="8"/>
        <v>90</v>
      </c>
      <c r="T28" s="53">
        <f t="shared" si="5"/>
        <v>225</v>
      </c>
      <c r="U28" s="53">
        <f t="shared" si="5"/>
        <v>540</v>
      </c>
      <c r="V28" s="53">
        <f t="shared" si="5"/>
        <v>900</v>
      </c>
      <c r="W28" s="54">
        <f t="shared" si="5"/>
        <v>1125</v>
      </c>
      <c r="X28" s="107" cm="1">
        <f t="array" ref="X28">IFERROR(INDEX(S28:W28,1,X$13),0)</f>
        <v>0</v>
      </c>
      <c r="Y28" s="67">
        <v>9</v>
      </c>
      <c r="Z28" s="12" t="s">
        <v>6</v>
      </c>
      <c r="AA28" s="5" t="s">
        <v>7</v>
      </c>
      <c r="AB28" s="5" t="s">
        <v>7</v>
      </c>
      <c r="AC28" s="13" t="s">
        <v>7</v>
      </c>
      <c r="AD28" s="52">
        <f t="shared" si="9"/>
        <v>90</v>
      </c>
      <c r="AE28" s="53">
        <f t="shared" si="6"/>
        <v>225</v>
      </c>
      <c r="AF28" s="53">
        <f t="shared" si="6"/>
        <v>540</v>
      </c>
      <c r="AG28" s="53">
        <f t="shared" si="6"/>
        <v>900</v>
      </c>
      <c r="AH28" s="54">
        <f t="shared" si="6"/>
        <v>1125</v>
      </c>
      <c r="AI28" s="107" cm="1">
        <f t="array" ref="AI28">IFERROR(INDEX(AD28:AH28,1,AI$13),0)</f>
        <v>0</v>
      </c>
    </row>
    <row r="29" spans="2:45" ht="29" thickBot="1" x14ac:dyDescent="0.4">
      <c r="B29" s="124">
        <v>0.70000000000000007</v>
      </c>
      <c r="C29" s="12" t="s">
        <v>7</v>
      </c>
      <c r="D29" s="5" t="s">
        <v>7</v>
      </c>
      <c r="E29" s="5" t="s">
        <v>7</v>
      </c>
      <c r="F29" s="5" t="s">
        <v>7</v>
      </c>
      <c r="G29" s="13" t="s">
        <v>6</v>
      </c>
      <c r="H29" s="44">
        <f t="shared" si="4"/>
        <v>7.0000000000000009</v>
      </c>
      <c r="I29" s="45">
        <f t="shared" si="3"/>
        <v>17.5</v>
      </c>
      <c r="J29" s="45">
        <f t="shared" si="3"/>
        <v>42.000000000000007</v>
      </c>
      <c r="K29" s="46">
        <f t="shared" si="3"/>
        <v>70</v>
      </c>
      <c r="L29" s="47">
        <f t="shared" si="3"/>
        <v>87.500000000000014</v>
      </c>
      <c r="M29" s="109" cm="1">
        <f t="array" ref="M29">IFERROR(INDEX(H29:L29,1,M$13),0)</f>
        <v>0</v>
      </c>
      <c r="N29" s="68">
        <v>10</v>
      </c>
      <c r="O29" s="27" t="s">
        <v>7</v>
      </c>
      <c r="P29" s="14" t="s">
        <v>7</v>
      </c>
      <c r="Q29" s="14" t="s">
        <v>7</v>
      </c>
      <c r="R29" s="15" t="s">
        <v>7</v>
      </c>
      <c r="S29" s="55">
        <f t="shared" si="8"/>
        <v>100</v>
      </c>
      <c r="T29" s="56">
        <f t="shared" si="5"/>
        <v>250</v>
      </c>
      <c r="U29" s="56">
        <f t="shared" si="5"/>
        <v>600</v>
      </c>
      <c r="V29" s="56">
        <f t="shared" si="5"/>
        <v>1000</v>
      </c>
      <c r="W29" s="57">
        <f t="shared" si="5"/>
        <v>1250</v>
      </c>
      <c r="X29" s="107" cm="1">
        <f t="array" ref="X29">IFERROR(INDEX(S29:W29,1,X$13),0)</f>
        <v>0</v>
      </c>
      <c r="Y29" s="68">
        <v>10</v>
      </c>
      <c r="Z29" s="27" t="s">
        <v>7</v>
      </c>
      <c r="AA29" s="14" t="s">
        <v>7</v>
      </c>
      <c r="AB29" s="14" t="s">
        <v>7</v>
      </c>
      <c r="AC29" s="15" t="s">
        <v>7</v>
      </c>
      <c r="AD29" s="55">
        <f t="shared" si="9"/>
        <v>100</v>
      </c>
      <c r="AE29" s="56">
        <f t="shared" si="6"/>
        <v>250</v>
      </c>
      <c r="AF29" s="56">
        <f t="shared" si="6"/>
        <v>600</v>
      </c>
      <c r="AG29" s="56">
        <f t="shared" si="6"/>
        <v>1000</v>
      </c>
      <c r="AH29" s="57">
        <f t="shared" si="6"/>
        <v>1250</v>
      </c>
      <c r="AI29" s="107" cm="1">
        <f t="array" ref="AI29">IFERROR(INDEX(AD29:AH29,1,AI$13),0)</f>
        <v>0</v>
      </c>
    </row>
    <row r="30" spans="2:45" ht="30" customHeight="1" x14ac:dyDescent="0.35">
      <c r="B30" s="124">
        <v>0.72</v>
      </c>
      <c r="C30" s="12" t="s">
        <v>6</v>
      </c>
      <c r="D30" s="5" t="s">
        <v>6</v>
      </c>
      <c r="E30" s="5" t="s">
        <v>6</v>
      </c>
      <c r="F30" s="5" t="s">
        <v>6</v>
      </c>
      <c r="G30" s="13" t="s">
        <v>7</v>
      </c>
      <c r="H30" s="44">
        <f t="shared" si="4"/>
        <v>7.1999999999999993</v>
      </c>
      <c r="I30" s="45">
        <f t="shared" si="3"/>
        <v>18</v>
      </c>
      <c r="J30" s="45">
        <f t="shared" si="3"/>
        <v>43.199999999999996</v>
      </c>
      <c r="K30" s="46">
        <f t="shared" si="3"/>
        <v>72</v>
      </c>
      <c r="L30" s="47">
        <f t="shared" si="3"/>
        <v>90</v>
      </c>
      <c r="M30" s="109" cm="1">
        <f t="array" ref="M30">IFERROR(INDEX(H30:L30,1,M$13),0)</f>
        <v>0</v>
      </c>
      <c r="N30" s="6"/>
      <c r="O30" s="1"/>
      <c r="P30" s="1"/>
      <c r="Q30" s="1"/>
      <c r="R30" s="1"/>
      <c r="Y30" s="6"/>
      <c r="Z30" s="1"/>
      <c r="AA30" s="1"/>
      <c r="AB30" s="1"/>
      <c r="AC30" s="1"/>
    </row>
    <row r="31" spans="2:45" ht="30" customHeight="1" x14ac:dyDescent="0.35">
      <c r="B31" s="124">
        <v>0.74</v>
      </c>
      <c r="C31" s="12" t="s">
        <v>7</v>
      </c>
      <c r="D31" s="5" t="s">
        <v>6</v>
      </c>
      <c r="E31" s="5" t="s">
        <v>6</v>
      </c>
      <c r="F31" s="5" t="s">
        <v>6</v>
      </c>
      <c r="G31" s="13" t="s">
        <v>7</v>
      </c>
      <c r="H31" s="44">
        <f t="shared" ref="H31:H44" si="11">$B31*H$13</f>
        <v>7.4</v>
      </c>
      <c r="I31" s="45">
        <f t="shared" si="3"/>
        <v>18.5</v>
      </c>
      <c r="J31" s="45">
        <f t="shared" si="3"/>
        <v>44.4</v>
      </c>
      <c r="K31" s="46">
        <f t="shared" si="3"/>
        <v>74</v>
      </c>
      <c r="L31" s="47">
        <f t="shared" si="3"/>
        <v>92.5</v>
      </c>
      <c r="M31" s="109" cm="1">
        <f t="array" ref="M31">IFERROR(INDEX(H31:L31,1,M$13),0)</f>
        <v>0</v>
      </c>
      <c r="N31" s="6"/>
      <c r="O31" s="1"/>
      <c r="P31" s="1"/>
      <c r="Q31" s="1"/>
      <c r="R31" s="1"/>
      <c r="Y31" s="6"/>
      <c r="Z31" s="1"/>
      <c r="AA31" s="1"/>
      <c r="AB31" s="1"/>
      <c r="AC31" s="1"/>
    </row>
    <row r="32" spans="2:45" ht="30" customHeight="1" x14ac:dyDescent="0.35">
      <c r="B32" s="124">
        <v>0.76</v>
      </c>
      <c r="C32" s="12" t="s">
        <v>6</v>
      </c>
      <c r="D32" s="5" t="s">
        <v>7</v>
      </c>
      <c r="E32" s="5" t="s">
        <v>6</v>
      </c>
      <c r="F32" s="5" t="s">
        <v>6</v>
      </c>
      <c r="G32" s="13" t="s">
        <v>7</v>
      </c>
      <c r="H32" s="44">
        <f t="shared" si="11"/>
        <v>7.6</v>
      </c>
      <c r="I32" s="45">
        <f t="shared" si="3"/>
        <v>19</v>
      </c>
      <c r="J32" s="45">
        <f t="shared" si="3"/>
        <v>45.6</v>
      </c>
      <c r="K32" s="46">
        <f t="shared" si="3"/>
        <v>76</v>
      </c>
      <c r="L32" s="47">
        <f t="shared" si="3"/>
        <v>95</v>
      </c>
      <c r="M32" s="109" cm="1">
        <f t="array" ref="M32">IFERROR(INDEX(H32:L32,1,M$13),0)</f>
        <v>0</v>
      </c>
      <c r="N32" s="6"/>
      <c r="O32" s="1"/>
      <c r="P32" s="1"/>
      <c r="Q32" s="1"/>
      <c r="R32" s="1"/>
      <c r="Y32" s="6"/>
      <c r="Z32" s="1"/>
      <c r="AA32" s="1"/>
      <c r="AB32" s="1"/>
      <c r="AC32" s="1"/>
    </row>
    <row r="33" spans="2:29" ht="30" customHeight="1" x14ac:dyDescent="0.35">
      <c r="B33" s="124">
        <v>0.78</v>
      </c>
      <c r="C33" s="12" t="s">
        <v>7</v>
      </c>
      <c r="D33" s="5" t="s">
        <v>7</v>
      </c>
      <c r="E33" s="5" t="s">
        <v>6</v>
      </c>
      <c r="F33" s="5" t="s">
        <v>6</v>
      </c>
      <c r="G33" s="13" t="s">
        <v>7</v>
      </c>
      <c r="H33" s="44">
        <f t="shared" si="11"/>
        <v>7.8000000000000007</v>
      </c>
      <c r="I33" s="45">
        <f t="shared" si="3"/>
        <v>19.5</v>
      </c>
      <c r="J33" s="45">
        <f t="shared" si="3"/>
        <v>46.800000000000004</v>
      </c>
      <c r="K33" s="46">
        <f t="shared" si="3"/>
        <v>78</v>
      </c>
      <c r="L33" s="47">
        <f t="shared" si="3"/>
        <v>97.5</v>
      </c>
      <c r="M33" s="109" cm="1">
        <f t="array" ref="M33">IFERROR(INDEX(H33:L33,1,M$13),0)</f>
        <v>0</v>
      </c>
      <c r="N33" s="6"/>
      <c r="O33" s="1"/>
      <c r="P33" s="1"/>
      <c r="Q33" s="1"/>
      <c r="R33" s="1"/>
      <c r="Y33" s="6"/>
      <c r="Z33" s="1"/>
      <c r="AA33" s="1"/>
      <c r="AB33" s="1"/>
      <c r="AC33" s="1"/>
    </row>
    <row r="34" spans="2:29" ht="30" customHeight="1" x14ac:dyDescent="0.35">
      <c r="B34" s="124">
        <v>0.8</v>
      </c>
      <c r="C34" s="12" t="s">
        <v>6</v>
      </c>
      <c r="D34" s="5" t="s">
        <v>6</v>
      </c>
      <c r="E34" s="5" t="s">
        <v>7</v>
      </c>
      <c r="F34" s="5" t="s">
        <v>6</v>
      </c>
      <c r="G34" s="13" t="s">
        <v>7</v>
      </c>
      <c r="H34" s="44">
        <f t="shared" si="11"/>
        <v>8</v>
      </c>
      <c r="I34" s="45">
        <f t="shared" si="3"/>
        <v>20</v>
      </c>
      <c r="J34" s="45">
        <f t="shared" si="3"/>
        <v>48</v>
      </c>
      <c r="K34" s="46">
        <f t="shared" si="3"/>
        <v>80</v>
      </c>
      <c r="L34" s="47">
        <f t="shared" si="3"/>
        <v>100</v>
      </c>
      <c r="M34" s="109" cm="1">
        <f t="array" ref="M34">IFERROR(INDEX(H34:L34,1,M$13),0)</f>
        <v>0</v>
      </c>
      <c r="N34" s="6"/>
      <c r="O34" s="1"/>
      <c r="P34" s="1"/>
      <c r="Q34" s="1"/>
      <c r="R34" s="1"/>
      <c r="Y34" s="6"/>
      <c r="Z34" s="1"/>
      <c r="AA34" s="1"/>
      <c r="AB34" s="1"/>
      <c r="AC34" s="1"/>
    </row>
    <row r="35" spans="2:29" ht="30" customHeight="1" x14ac:dyDescent="0.35">
      <c r="B35" s="124">
        <v>0.82000000000000006</v>
      </c>
      <c r="C35" s="12" t="s">
        <v>7</v>
      </c>
      <c r="D35" s="5" t="s">
        <v>6</v>
      </c>
      <c r="E35" s="5" t="s">
        <v>7</v>
      </c>
      <c r="F35" s="5" t="s">
        <v>6</v>
      </c>
      <c r="G35" s="13" t="s">
        <v>7</v>
      </c>
      <c r="H35" s="44">
        <f t="shared" si="11"/>
        <v>8.2000000000000011</v>
      </c>
      <c r="I35" s="45">
        <f t="shared" si="3"/>
        <v>20.5</v>
      </c>
      <c r="J35" s="45">
        <f t="shared" si="3"/>
        <v>49.2</v>
      </c>
      <c r="K35" s="46">
        <f t="shared" si="3"/>
        <v>82</v>
      </c>
      <c r="L35" s="47">
        <f t="shared" si="3"/>
        <v>102.50000000000001</v>
      </c>
      <c r="M35" s="109" cm="1">
        <f t="array" ref="M35">IFERROR(INDEX(H35:L35,1,M$13),0)</f>
        <v>0</v>
      </c>
      <c r="N35" s="6"/>
      <c r="O35" s="1"/>
      <c r="P35" s="1"/>
      <c r="Q35" s="1"/>
      <c r="R35" s="1"/>
      <c r="Y35" s="6"/>
      <c r="Z35" s="1"/>
      <c r="AA35" s="1"/>
      <c r="AB35" s="1"/>
      <c r="AC35" s="1"/>
    </row>
    <row r="36" spans="2:29" ht="30" customHeight="1" x14ac:dyDescent="0.35">
      <c r="B36" s="124">
        <v>0.84000000000000008</v>
      </c>
      <c r="C36" s="12" t="s">
        <v>6</v>
      </c>
      <c r="D36" s="5" t="s">
        <v>7</v>
      </c>
      <c r="E36" s="5" t="s">
        <v>7</v>
      </c>
      <c r="F36" s="5" t="s">
        <v>6</v>
      </c>
      <c r="G36" s="13" t="s">
        <v>7</v>
      </c>
      <c r="H36" s="44">
        <f t="shared" si="11"/>
        <v>8.4</v>
      </c>
      <c r="I36" s="45">
        <f t="shared" si="3"/>
        <v>21.000000000000004</v>
      </c>
      <c r="J36" s="45">
        <f t="shared" si="3"/>
        <v>50.400000000000006</v>
      </c>
      <c r="K36" s="46">
        <f t="shared" si="3"/>
        <v>84.000000000000014</v>
      </c>
      <c r="L36" s="47">
        <f t="shared" si="3"/>
        <v>105.00000000000001</v>
      </c>
      <c r="M36" s="109" cm="1">
        <f t="array" ref="M36">IFERROR(INDEX(H36:L36,1,M$13),0)</f>
        <v>0</v>
      </c>
      <c r="N36" s="6"/>
      <c r="O36" s="1"/>
      <c r="P36" s="1"/>
      <c r="Q36" s="1"/>
      <c r="R36" s="1"/>
      <c r="Y36" s="6"/>
      <c r="Z36" s="1"/>
      <c r="AA36" s="1"/>
      <c r="AB36" s="1"/>
      <c r="AC36" s="1"/>
    </row>
    <row r="37" spans="2:29" ht="30" customHeight="1" x14ac:dyDescent="0.35">
      <c r="B37" s="124">
        <v>0.8600000000000001</v>
      </c>
      <c r="C37" s="12" t="s">
        <v>7</v>
      </c>
      <c r="D37" s="5" t="s">
        <v>7</v>
      </c>
      <c r="E37" s="5" t="s">
        <v>7</v>
      </c>
      <c r="F37" s="5" t="s">
        <v>6</v>
      </c>
      <c r="G37" s="13" t="s">
        <v>7</v>
      </c>
      <c r="H37" s="44">
        <f t="shared" si="11"/>
        <v>8.6000000000000014</v>
      </c>
      <c r="I37" s="45">
        <f t="shared" si="3"/>
        <v>21.500000000000004</v>
      </c>
      <c r="J37" s="45">
        <f t="shared" si="3"/>
        <v>51.600000000000009</v>
      </c>
      <c r="K37" s="46">
        <f t="shared" si="3"/>
        <v>86.000000000000014</v>
      </c>
      <c r="L37" s="47">
        <f t="shared" si="3"/>
        <v>107.50000000000001</v>
      </c>
      <c r="M37" s="109" cm="1">
        <f t="array" ref="M37">IFERROR(INDEX(H37:L37,1,M$13),0)</f>
        <v>0</v>
      </c>
      <c r="N37" s="6"/>
      <c r="O37" s="1"/>
      <c r="P37" s="1"/>
      <c r="Q37" s="1"/>
      <c r="R37" s="1"/>
      <c r="Y37" s="6"/>
      <c r="Z37" s="1"/>
      <c r="AA37" s="1"/>
      <c r="AB37" s="1"/>
      <c r="AC37" s="1"/>
    </row>
    <row r="38" spans="2:29" ht="30" customHeight="1" x14ac:dyDescent="0.35">
      <c r="B38" s="124">
        <v>0.88000000000000012</v>
      </c>
      <c r="C38" s="12" t="s">
        <v>6</v>
      </c>
      <c r="D38" s="5" t="s">
        <v>6</v>
      </c>
      <c r="E38" s="5" t="s">
        <v>6</v>
      </c>
      <c r="F38" s="5" t="s">
        <v>7</v>
      </c>
      <c r="G38" s="13" t="s">
        <v>7</v>
      </c>
      <c r="H38" s="44">
        <f t="shared" si="11"/>
        <v>8.8000000000000007</v>
      </c>
      <c r="I38" s="45">
        <f t="shared" si="3"/>
        <v>22.000000000000004</v>
      </c>
      <c r="J38" s="45">
        <f t="shared" si="3"/>
        <v>52.800000000000004</v>
      </c>
      <c r="K38" s="46">
        <f t="shared" si="3"/>
        <v>88.000000000000014</v>
      </c>
      <c r="L38" s="47">
        <f t="shared" si="3"/>
        <v>110.00000000000001</v>
      </c>
      <c r="M38" s="109" cm="1">
        <f t="array" ref="M38">IFERROR(INDEX(H38:L38,1,M$13),0)</f>
        <v>0</v>
      </c>
      <c r="N38" s="6"/>
      <c r="O38" s="1"/>
      <c r="P38" s="1"/>
      <c r="Q38" s="1"/>
      <c r="R38" s="1"/>
      <c r="Y38" s="6"/>
      <c r="Z38" s="1"/>
      <c r="AA38" s="1"/>
      <c r="AB38" s="1"/>
      <c r="AC38" s="1"/>
    </row>
    <row r="39" spans="2:29" ht="30" customHeight="1" x14ac:dyDescent="0.35">
      <c r="B39" s="124">
        <v>0.90000000000000013</v>
      </c>
      <c r="C39" s="12" t="s">
        <v>7</v>
      </c>
      <c r="D39" s="5" t="s">
        <v>6</v>
      </c>
      <c r="E39" s="5" t="s">
        <v>6</v>
      </c>
      <c r="F39" s="5" t="s">
        <v>7</v>
      </c>
      <c r="G39" s="13" t="s">
        <v>7</v>
      </c>
      <c r="H39" s="44">
        <f t="shared" si="11"/>
        <v>9.0000000000000018</v>
      </c>
      <c r="I39" s="45">
        <f t="shared" si="3"/>
        <v>22.500000000000004</v>
      </c>
      <c r="J39" s="45">
        <f t="shared" si="3"/>
        <v>54.000000000000007</v>
      </c>
      <c r="K39" s="46">
        <f t="shared" si="3"/>
        <v>90.000000000000014</v>
      </c>
      <c r="L39" s="47">
        <f t="shared" si="3"/>
        <v>112.50000000000001</v>
      </c>
      <c r="M39" s="109" cm="1">
        <f t="array" ref="M39">IFERROR(INDEX(H39:L39,1,M$13),0)</f>
        <v>0</v>
      </c>
      <c r="N39" s="6"/>
      <c r="O39" s="1"/>
      <c r="P39" s="1"/>
      <c r="Q39" s="1"/>
      <c r="R39" s="1"/>
      <c r="Y39" s="6"/>
      <c r="Z39" s="1"/>
      <c r="AA39" s="1"/>
      <c r="AB39" s="1"/>
      <c r="AC39" s="1"/>
    </row>
    <row r="40" spans="2:29" ht="30" customHeight="1" x14ac:dyDescent="0.35">
      <c r="B40" s="124">
        <v>0.91999999999999993</v>
      </c>
      <c r="C40" s="12" t="s">
        <v>6</v>
      </c>
      <c r="D40" s="5" t="s">
        <v>7</v>
      </c>
      <c r="E40" s="5" t="s">
        <v>6</v>
      </c>
      <c r="F40" s="5" t="s">
        <v>7</v>
      </c>
      <c r="G40" s="13" t="s">
        <v>7</v>
      </c>
      <c r="H40" s="44">
        <f t="shared" si="11"/>
        <v>9.1999999999999993</v>
      </c>
      <c r="I40" s="45">
        <f t="shared" si="3"/>
        <v>23</v>
      </c>
      <c r="J40" s="45">
        <f t="shared" si="3"/>
        <v>55.199999999999996</v>
      </c>
      <c r="K40" s="46">
        <f t="shared" si="3"/>
        <v>92</v>
      </c>
      <c r="L40" s="47">
        <f t="shared" si="3"/>
        <v>114.99999999999999</v>
      </c>
      <c r="M40" s="109" cm="1">
        <f t="array" ref="M40">IFERROR(INDEX(H40:L40,1,M$13),0)</f>
        <v>0</v>
      </c>
      <c r="N40" s="6"/>
      <c r="O40" s="1"/>
      <c r="P40" s="1"/>
      <c r="Q40" s="1"/>
      <c r="R40" s="1"/>
      <c r="Y40" s="6"/>
      <c r="Z40" s="1"/>
      <c r="AA40" s="1"/>
      <c r="AB40" s="1"/>
      <c r="AC40" s="1"/>
    </row>
    <row r="41" spans="2:29" ht="30" customHeight="1" x14ac:dyDescent="0.35">
      <c r="B41" s="124">
        <v>0.94</v>
      </c>
      <c r="C41" s="12" t="s">
        <v>7</v>
      </c>
      <c r="D41" s="5" t="s">
        <v>7</v>
      </c>
      <c r="E41" s="5" t="s">
        <v>6</v>
      </c>
      <c r="F41" s="5" t="s">
        <v>7</v>
      </c>
      <c r="G41" s="13" t="s">
        <v>7</v>
      </c>
      <c r="H41" s="44">
        <f t="shared" si="11"/>
        <v>9.3999999999999986</v>
      </c>
      <c r="I41" s="45">
        <f t="shared" si="3"/>
        <v>23.5</v>
      </c>
      <c r="J41" s="45">
        <f t="shared" si="3"/>
        <v>56.4</v>
      </c>
      <c r="K41" s="46">
        <f t="shared" si="3"/>
        <v>94</v>
      </c>
      <c r="L41" s="47">
        <f t="shared" si="3"/>
        <v>117.5</v>
      </c>
      <c r="M41" s="109" cm="1">
        <f t="array" ref="M41">IFERROR(INDEX(H41:L41,1,M$13),0)</f>
        <v>0</v>
      </c>
      <c r="N41" s="6"/>
      <c r="O41" s="1"/>
      <c r="P41" s="1"/>
      <c r="Q41" s="1"/>
      <c r="R41" s="1"/>
      <c r="Y41" s="6"/>
      <c r="Z41" s="1"/>
      <c r="AA41" s="1"/>
      <c r="AB41" s="1"/>
      <c r="AC41" s="1"/>
    </row>
    <row r="42" spans="2:29" ht="30" customHeight="1" x14ac:dyDescent="0.35">
      <c r="B42" s="124">
        <v>0.96</v>
      </c>
      <c r="C42" s="12" t="s">
        <v>6</v>
      </c>
      <c r="D42" s="5" t="s">
        <v>6</v>
      </c>
      <c r="E42" s="5" t="s">
        <v>7</v>
      </c>
      <c r="F42" s="5" t="s">
        <v>7</v>
      </c>
      <c r="G42" s="13" t="s">
        <v>7</v>
      </c>
      <c r="H42" s="44">
        <f t="shared" si="11"/>
        <v>9.6</v>
      </c>
      <c r="I42" s="45">
        <f t="shared" si="3"/>
        <v>24</v>
      </c>
      <c r="J42" s="45">
        <f t="shared" si="3"/>
        <v>57.599999999999994</v>
      </c>
      <c r="K42" s="46">
        <f t="shared" si="3"/>
        <v>96</v>
      </c>
      <c r="L42" s="47">
        <f t="shared" si="3"/>
        <v>120</v>
      </c>
      <c r="M42" s="109" cm="1">
        <f t="array" ref="M42">IFERROR(INDEX(H42:L42,1,M$13),0)</f>
        <v>0</v>
      </c>
      <c r="N42" s="6"/>
      <c r="O42" s="1"/>
      <c r="P42" s="1"/>
      <c r="Q42" s="1"/>
      <c r="R42" s="1"/>
      <c r="Y42" s="6"/>
      <c r="Z42" s="1"/>
      <c r="AA42" s="1"/>
      <c r="AB42" s="1"/>
      <c r="AC42" s="1"/>
    </row>
    <row r="43" spans="2:29" ht="30" customHeight="1" x14ac:dyDescent="0.35">
      <c r="B43" s="124">
        <v>0.98</v>
      </c>
      <c r="C43" s="12" t="s">
        <v>7</v>
      </c>
      <c r="D43" s="5" t="s">
        <v>6</v>
      </c>
      <c r="E43" s="5" t="s">
        <v>7</v>
      </c>
      <c r="F43" s="5" t="s">
        <v>7</v>
      </c>
      <c r="G43" s="13" t="s">
        <v>7</v>
      </c>
      <c r="H43" s="44">
        <f t="shared" si="11"/>
        <v>9.8000000000000007</v>
      </c>
      <c r="I43" s="45">
        <f t="shared" si="3"/>
        <v>24.5</v>
      </c>
      <c r="J43" s="45">
        <f t="shared" si="3"/>
        <v>58.8</v>
      </c>
      <c r="K43" s="46">
        <f t="shared" si="3"/>
        <v>98</v>
      </c>
      <c r="L43" s="47">
        <f t="shared" si="3"/>
        <v>122.5</v>
      </c>
      <c r="M43" s="109" cm="1">
        <f t="array" ref="M43">IFERROR(INDEX(H43:L43,1,M$13),0)</f>
        <v>0</v>
      </c>
      <c r="N43" s="6"/>
      <c r="O43" s="1"/>
      <c r="P43" s="1"/>
      <c r="Q43" s="1"/>
      <c r="R43" s="1"/>
      <c r="Y43" s="6"/>
      <c r="Z43" s="1"/>
      <c r="AA43" s="1"/>
      <c r="AB43" s="1"/>
      <c r="AC43" s="1"/>
    </row>
    <row r="44" spans="2:29" ht="30" customHeight="1" thickBot="1" x14ac:dyDescent="0.4">
      <c r="B44" s="125">
        <v>1</v>
      </c>
      <c r="C44" s="104" t="s">
        <v>17</v>
      </c>
      <c r="D44" s="14" t="s">
        <v>7</v>
      </c>
      <c r="E44" s="14" t="s">
        <v>7</v>
      </c>
      <c r="F44" s="14" t="s">
        <v>7</v>
      </c>
      <c r="G44" s="15" t="s">
        <v>7</v>
      </c>
      <c r="H44" s="48">
        <f t="shared" si="11"/>
        <v>10</v>
      </c>
      <c r="I44" s="49">
        <f t="shared" si="3"/>
        <v>25</v>
      </c>
      <c r="J44" s="49">
        <f t="shared" si="3"/>
        <v>60</v>
      </c>
      <c r="K44" s="50">
        <f t="shared" si="3"/>
        <v>100</v>
      </c>
      <c r="L44" s="51">
        <f t="shared" si="3"/>
        <v>125</v>
      </c>
      <c r="M44" s="109" cm="1">
        <f t="array" ref="M44">IFERROR(INDEX(H44:L44,1,M$13),0)</f>
        <v>0</v>
      </c>
      <c r="N44" s="6"/>
      <c r="O44" s="1"/>
      <c r="P44" s="1"/>
      <c r="Q44" s="1"/>
      <c r="R44" s="1"/>
      <c r="Y44" s="6"/>
      <c r="Z44" s="1"/>
      <c r="AA44" s="1"/>
      <c r="AB44" s="1"/>
      <c r="AC44" s="1"/>
    </row>
    <row r="45" spans="2:29" x14ac:dyDescent="0.5">
      <c r="B45" s="147"/>
      <c r="C45" s="1"/>
      <c r="D45" s="1"/>
      <c r="E45" s="1"/>
      <c r="F45" s="1"/>
      <c r="G45" s="1"/>
      <c r="M45" s="110"/>
      <c r="N45" s="6"/>
      <c r="O45" s="1"/>
      <c r="P45" s="1"/>
      <c r="Q45" s="1"/>
      <c r="R45" s="1"/>
      <c r="Y45" s="6"/>
      <c r="Z45" s="1"/>
      <c r="AA45" s="1"/>
      <c r="AB45" s="1"/>
      <c r="AC45" s="1"/>
    </row>
    <row r="46" spans="2:29" x14ac:dyDescent="0.5">
      <c r="B46" s="147" t="s">
        <v>21</v>
      </c>
      <c r="C46" s="1"/>
      <c r="D46" s="1"/>
      <c r="E46" s="1"/>
      <c r="F46" s="1"/>
      <c r="G46" s="1"/>
      <c r="M46" s="110"/>
      <c r="N46" s="6"/>
      <c r="O46" s="1"/>
      <c r="P46" s="1"/>
      <c r="Q46" s="1"/>
      <c r="R46" s="1"/>
      <c r="Y46" s="6"/>
      <c r="Z46" s="1"/>
      <c r="AA46" s="1"/>
      <c r="AB46" s="1"/>
      <c r="AC46" s="1"/>
    </row>
    <row r="47" spans="2:29" x14ac:dyDescent="0.5">
      <c r="B47" s="6"/>
      <c r="C47" s="1"/>
      <c r="D47" s="1"/>
      <c r="E47" s="1"/>
      <c r="F47" s="1"/>
      <c r="G47" s="1"/>
      <c r="M47" s="110"/>
      <c r="N47" s="6"/>
      <c r="O47" s="1"/>
      <c r="P47" s="1"/>
      <c r="Q47" s="1"/>
      <c r="R47" s="1"/>
      <c r="Y47" s="6"/>
      <c r="Z47" s="1"/>
      <c r="AA47" s="1"/>
      <c r="AB47" s="1"/>
      <c r="AC47" s="1"/>
    </row>
    <row r="48" spans="2:29" x14ac:dyDescent="0.5">
      <c r="B48" s="6"/>
      <c r="C48" s="1"/>
      <c r="D48" s="1"/>
      <c r="E48" s="1"/>
      <c r="F48" s="1"/>
      <c r="G48" s="1"/>
      <c r="M48" s="110"/>
      <c r="N48" s="6"/>
      <c r="O48" s="1"/>
      <c r="P48" s="1"/>
      <c r="Q48" s="1"/>
      <c r="R48" s="1"/>
      <c r="Y48" s="6"/>
      <c r="Z48" s="1"/>
      <c r="AA48" s="1"/>
      <c r="AB48" s="1"/>
      <c r="AC48" s="1"/>
    </row>
    <row r="49" spans="2:29" x14ac:dyDescent="0.5">
      <c r="B49" s="6"/>
      <c r="C49" s="1"/>
      <c r="D49" s="1"/>
      <c r="E49" s="1"/>
      <c r="F49" s="1"/>
      <c r="G49" s="1"/>
      <c r="M49" s="110"/>
      <c r="N49" s="6"/>
      <c r="O49" s="1"/>
      <c r="P49" s="1"/>
      <c r="Q49" s="1"/>
      <c r="R49" s="1"/>
      <c r="Y49" s="6"/>
      <c r="Z49" s="1"/>
      <c r="AA49" s="1"/>
      <c r="AB49" s="1"/>
      <c r="AC49" s="1"/>
    </row>
    <row r="50" spans="2:29" x14ac:dyDescent="0.5">
      <c r="B50" s="6"/>
      <c r="C50" s="1"/>
      <c r="D50" s="1"/>
      <c r="E50" s="1"/>
      <c r="F50" s="1"/>
      <c r="G50" s="1"/>
      <c r="M50" s="110"/>
      <c r="N50" s="6"/>
      <c r="O50" s="1"/>
      <c r="P50" s="1"/>
      <c r="Q50" s="1"/>
      <c r="R50" s="1"/>
      <c r="Y50" s="6"/>
      <c r="Z50" s="1"/>
      <c r="AA50" s="1"/>
      <c r="AB50" s="1"/>
      <c r="AC50" s="1"/>
    </row>
    <row r="51" spans="2:29" x14ac:dyDescent="0.5">
      <c r="B51" s="6"/>
      <c r="C51" s="1"/>
      <c r="D51" s="1"/>
      <c r="E51" s="1"/>
      <c r="F51" s="1"/>
      <c r="G51" s="1"/>
      <c r="M51" s="110"/>
      <c r="N51" s="6"/>
      <c r="O51" s="1"/>
      <c r="P51" s="1"/>
      <c r="Q51" s="1"/>
      <c r="R51" s="1"/>
      <c r="Y51" s="6"/>
      <c r="Z51" s="1"/>
      <c r="AA51" s="1"/>
      <c r="AB51" s="1"/>
      <c r="AC51" s="1"/>
    </row>
    <row r="52" spans="2:29" x14ac:dyDescent="0.5">
      <c r="B52" s="6"/>
      <c r="C52" s="1"/>
      <c r="D52" s="1"/>
      <c r="E52" s="1"/>
      <c r="F52" s="1"/>
      <c r="G52" s="1"/>
      <c r="M52" s="110"/>
      <c r="N52" s="6"/>
      <c r="O52" s="1"/>
      <c r="P52" s="1"/>
      <c r="Q52" s="1"/>
      <c r="R52" s="1"/>
      <c r="Y52" s="6"/>
      <c r="Z52" s="1"/>
      <c r="AA52" s="1"/>
      <c r="AB52" s="1"/>
      <c r="AC52" s="1"/>
    </row>
    <row r="53" spans="2:29" x14ac:dyDescent="0.5">
      <c r="B53" s="6"/>
      <c r="C53" s="1"/>
      <c r="D53" s="1"/>
      <c r="E53" s="1"/>
      <c r="F53" s="1"/>
      <c r="G53" s="1"/>
      <c r="M53" s="110"/>
      <c r="N53" s="6"/>
      <c r="O53" s="1"/>
      <c r="P53" s="1"/>
      <c r="Q53" s="1"/>
      <c r="R53" s="1"/>
      <c r="Y53" s="6"/>
      <c r="Z53" s="1"/>
      <c r="AA53" s="1"/>
      <c r="AB53" s="1"/>
      <c r="AC53" s="1"/>
    </row>
    <row r="54" spans="2:29" x14ac:dyDescent="0.5">
      <c r="B54" s="6"/>
      <c r="C54" s="1"/>
      <c r="D54" s="1"/>
      <c r="E54" s="1"/>
      <c r="F54" s="1"/>
      <c r="G54" s="1"/>
      <c r="M54" s="110"/>
      <c r="N54" s="6"/>
      <c r="O54" s="1"/>
      <c r="P54" s="1"/>
      <c r="Q54" s="1"/>
      <c r="R54" s="1"/>
      <c r="Y54" s="6"/>
      <c r="Z54" s="1"/>
      <c r="AA54" s="1"/>
      <c r="AB54" s="1"/>
      <c r="AC54" s="1"/>
    </row>
    <row r="55" spans="2:29" x14ac:dyDescent="0.5">
      <c r="B55" s="6"/>
      <c r="C55" s="1"/>
      <c r="D55" s="1"/>
      <c r="E55" s="1"/>
      <c r="F55" s="1"/>
      <c r="G55" s="1"/>
      <c r="M55" s="110"/>
      <c r="N55" s="6"/>
      <c r="O55" s="1"/>
      <c r="P55" s="1"/>
      <c r="Q55" s="1"/>
      <c r="R55" s="1"/>
      <c r="Y55" s="6"/>
      <c r="Z55" s="1"/>
      <c r="AA55" s="1"/>
      <c r="AB55" s="1"/>
      <c r="AC55" s="1"/>
    </row>
    <row r="56" spans="2:29" x14ac:dyDescent="0.5">
      <c r="B56" s="6"/>
      <c r="C56" s="1"/>
      <c r="D56" s="1"/>
      <c r="E56" s="1"/>
      <c r="F56" s="1"/>
      <c r="G56" s="1"/>
      <c r="M56" s="110"/>
      <c r="N56" s="6"/>
      <c r="O56" s="1"/>
      <c r="P56" s="1"/>
      <c r="Q56" s="1"/>
      <c r="R56" s="1"/>
      <c r="Y56" s="6"/>
      <c r="Z56" s="1"/>
      <c r="AA56" s="1"/>
      <c r="AB56" s="1"/>
      <c r="AC56" s="1"/>
    </row>
    <row r="57" spans="2:29" x14ac:dyDescent="0.5">
      <c r="B57" s="6"/>
      <c r="C57" s="1"/>
      <c r="D57" s="1"/>
      <c r="E57" s="1"/>
      <c r="F57" s="1"/>
      <c r="G57" s="1"/>
      <c r="M57" s="110"/>
      <c r="N57" s="6"/>
      <c r="O57" s="1"/>
      <c r="P57" s="1"/>
      <c r="Q57" s="1"/>
      <c r="R57" s="1"/>
      <c r="Y57" s="6"/>
      <c r="Z57" s="1"/>
      <c r="AA57" s="1"/>
      <c r="AB57" s="1"/>
      <c r="AC57" s="1"/>
    </row>
    <row r="58" spans="2:29" x14ac:dyDescent="0.5">
      <c r="B58" s="6"/>
      <c r="C58" s="1"/>
      <c r="D58" s="1"/>
      <c r="E58" s="1"/>
      <c r="F58" s="1"/>
      <c r="G58" s="1"/>
      <c r="M58" s="110"/>
      <c r="N58" s="6"/>
      <c r="O58" s="1"/>
      <c r="P58" s="1"/>
      <c r="Q58" s="1"/>
      <c r="R58" s="1"/>
      <c r="Y58" s="6"/>
      <c r="Z58" s="1"/>
      <c r="AA58" s="1"/>
      <c r="AB58" s="1"/>
      <c r="AC58" s="1"/>
    </row>
    <row r="59" spans="2:29" x14ac:dyDescent="0.5">
      <c r="B59" s="6"/>
      <c r="C59" s="1"/>
      <c r="D59" s="1"/>
      <c r="E59" s="1"/>
      <c r="F59" s="1"/>
      <c r="G59" s="1"/>
      <c r="M59" s="110"/>
      <c r="N59" s="6"/>
      <c r="O59" s="1"/>
      <c r="P59" s="1"/>
      <c r="Q59" s="1"/>
      <c r="R59" s="1"/>
      <c r="Y59" s="6"/>
      <c r="Z59" s="1"/>
      <c r="AA59" s="1"/>
      <c r="AB59" s="1"/>
      <c r="AC59" s="1"/>
    </row>
    <row r="60" spans="2:29" x14ac:dyDescent="0.5">
      <c r="B60" s="6"/>
      <c r="C60" s="1"/>
      <c r="D60" s="1"/>
      <c r="E60" s="1"/>
      <c r="F60" s="1"/>
      <c r="G60" s="1"/>
      <c r="M60" s="110"/>
      <c r="N60" s="6"/>
      <c r="O60" s="1"/>
      <c r="P60" s="1"/>
      <c r="Q60" s="1"/>
      <c r="R60" s="1"/>
      <c r="Y60" s="6"/>
      <c r="Z60" s="1"/>
      <c r="AA60" s="1"/>
      <c r="AB60" s="1"/>
      <c r="AC60" s="1"/>
    </row>
    <row r="61" spans="2:29" x14ac:dyDescent="0.5">
      <c r="B61" s="6"/>
      <c r="C61" s="1"/>
      <c r="D61" s="1"/>
      <c r="E61" s="1"/>
      <c r="F61" s="1"/>
      <c r="G61" s="1"/>
      <c r="M61" s="110"/>
      <c r="N61" s="6"/>
      <c r="O61" s="1"/>
      <c r="P61" s="1"/>
      <c r="Q61" s="1"/>
      <c r="R61" s="1"/>
      <c r="Y61" s="6"/>
      <c r="Z61" s="1"/>
      <c r="AA61" s="1"/>
      <c r="AB61" s="1"/>
      <c r="AC61" s="1"/>
    </row>
    <row r="62" spans="2:29" x14ac:dyDescent="0.5">
      <c r="B62" s="6"/>
      <c r="C62" s="1"/>
      <c r="D62" s="1"/>
      <c r="E62" s="1"/>
      <c r="F62" s="1"/>
      <c r="G62" s="1"/>
      <c r="M62" s="110"/>
      <c r="N62" s="6"/>
      <c r="O62" s="1"/>
      <c r="P62" s="1"/>
      <c r="Q62" s="1"/>
      <c r="R62" s="1"/>
      <c r="Y62" s="6"/>
      <c r="Z62" s="1"/>
      <c r="AA62" s="1"/>
      <c r="AB62" s="1"/>
      <c r="AC62" s="1"/>
    </row>
    <row r="63" spans="2:29" x14ac:dyDescent="0.5">
      <c r="B63" s="6"/>
      <c r="C63" s="1"/>
      <c r="D63" s="1"/>
      <c r="E63" s="1"/>
      <c r="F63" s="1"/>
      <c r="G63" s="1"/>
      <c r="M63" s="110"/>
      <c r="N63" s="6"/>
      <c r="O63" s="1"/>
      <c r="P63" s="1"/>
      <c r="Q63" s="1"/>
      <c r="R63" s="1"/>
      <c r="Y63" s="6"/>
      <c r="Z63" s="1"/>
      <c r="AA63" s="1"/>
      <c r="AB63" s="1"/>
      <c r="AC63" s="1"/>
    </row>
    <row r="64" spans="2:29" x14ac:dyDescent="0.5">
      <c r="B64" s="6"/>
      <c r="C64" s="1"/>
      <c r="D64" s="1"/>
      <c r="E64" s="1"/>
      <c r="F64" s="1"/>
      <c r="G64" s="1"/>
      <c r="M64" s="110"/>
      <c r="N64" s="6"/>
      <c r="O64" s="1"/>
      <c r="P64" s="1"/>
      <c r="Q64" s="1"/>
      <c r="R64" s="1"/>
      <c r="Y64" s="6"/>
      <c r="Z64" s="1"/>
      <c r="AA64" s="1"/>
      <c r="AB64" s="1"/>
      <c r="AC64" s="1"/>
    </row>
    <row r="65" spans="2:29" x14ac:dyDescent="0.5">
      <c r="B65" s="6"/>
      <c r="C65" s="1"/>
      <c r="D65" s="1"/>
      <c r="E65" s="1"/>
      <c r="F65" s="1"/>
      <c r="G65" s="1"/>
      <c r="M65" s="110"/>
      <c r="N65" s="6"/>
      <c r="O65" s="1"/>
      <c r="P65" s="1"/>
      <c r="Q65" s="1"/>
      <c r="R65" s="1"/>
      <c r="Y65" s="6"/>
      <c r="Z65" s="1"/>
      <c r="AA65" s="1"/>
      <c r="AB65" s="1"/>
      <c r="AC65" s="1"/>
    </row>
    <row r="66" spans="2:29" x14ac:dyDescent="0.5">
      <c r="B66" s="6"/>
      <c r="C66" s="1"/>
      <c r="D66" s="1"/>
      <c r="E66" s="1"/>
      <c r="F66" s="1"/>
      <c r="G66" s="1"/>
      <c r="M66" s="110"/>
      <c r="N66" s="6"/>
      <c r="O66" s="1"/>
      <c r="P66" s="1"/>
      <c r="Q66" s="1"/>
      <c r="R66" s="1"/>
      <c r="Y66" s="6"/>
      <c r="Z66" s="1"/>
      <c r="AA66" s="1"/>
      <c r="AB66" s="1"/>
      <c r="AC66" s="1"/>
    </row>
    <row r="67" spans="2:29" x14ac:dyDescent="0.5">
      <c r="B67" s="6"/>
      <c r="C67" s="1"/>
      <c r="D67" s="1"/>
      <c r="E67" s="1"/>
      <c r="F67" s="1"/>
      <c r="G67" s="1"/>
      <c r="M67" s="110"/>
      <c r="N67" s="6"/>
      <c r="O67" s="1"/>
      <c r="P67" s="1"/>
      <c r="Q67" s="1"/>
      <c r="R67" s="1"/>
      <c r="Y67" s="6"/>
      <c r="Z67" s="1"/>
      <c r="AA67" s="1"/>
      <c r="AB67" s="1"/>
      <c r="AC67" s="1"/>
    </row>
    <row r="68" spans="2:29" x14ac:dyDescent="0.5">
      <c r="B68" s="6"/>
      <c r="C68" s="1"/>
      <c r="D68" s="1"/>
      <c r="E68" s="1"/>
      <c r="F68" s="1"/>
      <c r="G68" s="1"/>
      <c r="M68" s="110"/>
      <c r="N68" s="6"/>
      <c r="O68" s="1"/>
      <c r="P68" s="1"/>
      <c r="Q68" s="1"/>
      <c r="R68" s="1"/>
      <c r="Y68" s="6"/>
      <c r="Z68" s="1"/>
      <c r="AA68" s="1"/>
      <c r="AB68" s="1"/>
      <c r="AC68" s="1"/>
    </row>
    <row r="69" spans="2:29" x14ac:dyDescent="0.5">
      <c r="B69" s="6"/>
      <c r="C69" s="1"/>
      <c r="D69" s="1"/>
      <c r="E69" s="1"/>
      <c r="F69" s="1"/>
      <c r="G69" s="1"/>
      <c r="M69" s="110"/>
      <c r="N69" s="6"/>
      <c r="O69" s="1"/>
      <c r="P69" s="1"/>
      <c r="Q69" s="1"/>
      <c r="R69" s="1"/>
      <c r="Y69" s="6"/>
      <c r="Z69" s="1"/>
      <c r="AA69" s="1"/>
      <c r="AB69" s="1"/>
      <c r="AC69" s="1"/>
    </row>
    <row r="70" spans="2:29" x14ac:dyDescent="0.5">
      <c r="B70" s="6"/>
      <c r="C70" s="1"/>
      <c r="D70" s="1"/>
      <c r="E70" s="1"/>
      <c r="F70" s="1"/>
      <c r="G70" s="1"/>
      <c r="M70" s="110"/>
      <c r="N70" s="6"/>
      <c r="O70" s="1"/>
      <c r="P70" s="1"/>
      <c r="Q70" s="1"/>
      <c r="R70" s="1"/>
      <c r="Y70" s="6"/>
      <c r="Z70" s="1"/>
      <c r="AA70" s="1"/>
      <c r="AB70" s="1"/>
      <c r="AC70" s="1"/>
    </row>
    <row r="71" spans="2:29" x14ac:dyDescent="0.5">
      <c r="B71" s="6"/>
      <c r="C71" s="1"/>
      <c r="D71" s="1"/>
      <c r="E71" s="1"/>
      <c r="F71" s="1"/>
      <c r="G71" s="1"/>
      <c r="M71" s="110"/>
      <c r="N71" s="6"/>
      <c r="O71" s="1"/>
      <c r="P71" s="1"/>
      <c r="Q71" s="1"/>
      <c r="R71" s="1"/>
      <c r="Y71" s="6"/>
      <c r="Z71" s="1"/>
      <c r="AA71" s="1"/>
      <c r="AB71" s="1"/>
      <c r="AC71" s="1"/>
    </row>
    <row r="72" spans="2:29" x14ac:dyDescent="0.5">
      <c r="B72" s="6"/>
      <c r="C72" s="1"/>
      <c r="D72" s="1"/>
      <c r="E72" s="1"/>
      <c r="F72" s="1"/>
      <c r="G72" s="1"/>
      <c r="M72" s="110"/>
      <c r="N72" s="6"/>
      <c r="O72" s="1"/>
      <c r="P72" s="1"/>
      <c r="Q72" s="1"/>
      <c r="R72" s="1"/>
      <c r="Y72" s="6"/>
      <c r="Z72" s="1"/>
      <c r="AA72" s="1"/>
      <c r="AB72" s="1"/>
      <c r="AC72" s="1"/>
    </row>
    <row r="73" spans="2:29" x14ac:dyDescent="0.5">
      <c r="B73" s="6"/>
      <c r="C73" s="1"/>
      <c r="D73" s="1"/>
      <c r="E73" s="1"/>
      <c r="F73" s="1"/>
      <c r="G73" s="1"/>
      <c r="M73" s="110"/>
      <c r="N73" s="6"/>
      <c r="O73" s="1"/>
      <c r="P73" s="1"/>
      <c r="Q73" s="1"/>
      <c r="R73" s="1"/>
      <c r="Y73" s="6"/>
      <c r="Z73" s="1"/>
      <c r="AA73" s="1"/>
      <c r="AB73" s="1"/>
      <c r="AC73" s="1"/>
    </row>
    <row r="74" spans="2:29" x14ac:dyDescent="0.5">
      <c r="B74" s="6"/>
      <c r="C74" s="1"/>
      <c r="D74" s="1"/>
      <c r="E74" s="1"/>
      <c r="F74" s="1"/>
      <c r="G74" s="1"/>
      <c r="M74" s="110"/>
      <c r="N74" s="6"/>
      <c r="O74" s="1"/>
      <c r="P74" s="1"/>
      <c r="Q74" s="1"/>
      <c r="R74" s="1"/>
      <c r="Y74" s="6"/>
      <c r="Z74" s="1"/>
      <c r="AA74" s="1"/>
      <c r="AB74" s="1"/>
      <c r="AC74" s="1"/>
    </row>
    <row r="75" spans="2:29" x14ac:dyDescent="0.5">
      <c r="B75" s="6"/>
      <c r="C75" s="1"/>
      <c r="D75" s="1"/>
      <c r="E75" s="1"/>
      <c r="F75" s="1"/>
      <c r="G75" s="1"/>
      <c r="M75" s="110"/>
      <c r="N75" s="6"/>
      <c r="O75" s="1"/>
      <c r="P75" s="1"/>
      <c r="Q75" s="1"/>
      <c r="R75" s="1"/>
      <c r="Y75" s="6"/>
      <c r="Z75" s="1"/>
      <c r="AA75" s="1"/>
      <c r="AB75" s="1"/>
      <c r="AC75" s="1"/>
    </row>
    <row r="76" spans="2:29" x14ac:dyDescent="0.5">
      <c r="B76" s="6"/>
      <c r="C76" s="1"/>
      <c r="D76" s="1"/>
      <c r="E76" s="1"/>
      <c r="F76" s="1"/>
      <c r="G76" s="1"/>
      <c r="M76" s="110"/>
      <c r="N76" s="6"/>
      <c r="O76" s="1"/>
      <c r="P76" s="1"/>
      <c r="Q76" s="1"/>
      <c r="R76" s="1"/>
      <c r="Y76" s="6"/>
      <c r="Z76" s="1"/>
      <c r="AA76" s="1"/>
      <c r="AB76" s="1"/>
      <c r="AC76" s="1"/>
    </row>
    <row r="77" spans="2:29" x14ac:dyDescent="0.5">
      <c r="B77" s="6"/>
      <c r="C77" s="1"/>
      <c r="D77" s="1"/>
      <c r="E77" s="1"/>
      <c r="F77" s="1"/>
      <c r="G77" s="1"/>
      <c r="M77" s="110"/>
      <c r="N77" s="6"/>
      <c r="O77" s="1"/>
      <c r="P77" s="1"/>
      <c r="Q77" s="1"/>
      <c r="R77" s="1"/>
      <c r="Y77" s="6"/>
      <c r="Z77" s="1"/>
      <c r="AA77" s="1"/>
      <c r="AB77" s="1"/>
      <c r="AC77" s="1"/>
    </row>
    <row r="78" spans="2:29" x14ac:dyDescent="0.5">
      <c r="B78" s="6"/>
      <c r="C78" s="1"/>
      <c r="D78" s="1"/>
      <c r="E78" s="1"/>
      <c r="F78" s="1"/>
      <c r="G78" s="1"/>
      <c r="M78" s="110"/>
      <c r="N78" s="6"/>
      <c r="O78" s="1"/>
      <c r="P78" s="1"/>
      <c r="Q78" s="1"/>
      <c r="R78" s="1"/>
      <c r="Y78" s="6"/>
      <c r="Z78" s="1"/>
      <c r="AA78" s="1"/>
      <c r="AB78" s="1"/>
      <c r="AC78" s="1"/>
    </row>
    <row r="79" spans="2:29" x14ac:dyDescent="0.5">
      <c r="B79" s="6"/>
      <c r="C79" s="1"/>
      <c r="D79" s="1"/>
      <c r="E79" s="1"/>
      <c r="F79" s="1"/>
      <c r="G79" s="1"/>
      <c r="M79" s="110"/>
      <c r="N79" s="6"/>
      <c r="O79" s="1"/>
      <c r="P79" s="1"/>
      <c r="Q79" s="1"/>
      <c r="R79" s="1"/>
      <c r="Y79" s="6"/>
      <c r="Z79" s="1"/>
      <c r="AA79" s="1"/>
      <c r="AB79" s="1"/>
      <c r="AC79" s="1"/>
    </row>
    <row r="80" spans="2:29" x14ac:dyDescent="0.5">
      <c r="B80" s="6"/>
      <c r="C80" s="1"/>
      <c r="D80" s="1"/>
      <c r="E80" s="1"/>
      <c r="F80" s="1"/>
      <c r="G80" s="1"/>
      <c r="M80" s="110"/>
      <c r="N80" s="6"/>
      <c r="O80" s="1"/>
      <c r="P80" s="1"/>
      <c r="Q80" s="1"/>
      <c r="R80" s="1"/>
      <c r="Y80" s="6"/>
      <c r="Z80" s="1"/>
      <c r="AA80" s="1"/>
      <c r="AB80" s="1"/>
      <c r="AC80" s="1"/>
    </row>
    <row r="81" spans="2:29" x14ac:dyDescent="0.5">
      <c r="B81" s="6"/>
      <c r="C81" s="1"/>
      <c r="D81" s="1"/>
      <c r="E81" s="1"/>
      <c r="F81" s="1"/>
      <c r="G81" s="1"/>
      <c r="M81" s="110"/>
      <c r="N81" s="6"/>
      <c r="O81" s="1"/>
      <c r="P81" s="1"/>
      <c r="Q81" s="1"/>
      <c r="R81" s="1"/>
      <c r="Y81" s="6"/>
      <c r="Z81" s="1"/>
      <c r="AA81" s="1"/>
      <c r="AB81" s="1"/>
      <c r="AC81" s="1"/>
    </row>
    <row r="82" spans="2:29" x14ac:dyDescent="0.5">
      <c r="B82" s="6"/>
      <c r="C82" s="1"/>
      <c r="D82" s="1"/>
      <c r="E82" s="1"/>
      <c r="F82" s="1"/>
      <c r="G82" s="1"/>
      <c r="M82" s="110"/>
      <c r="N82" s="6"/>
      <c r="O82" s="1"/>
      <c r="P82" s="1"/>
      <c r="Q82" s="1"/>
      <c r="R82" s="1"/>
      <c r="Y82" s="6"/>
      <c r="Z82" s="1"/>
      <c r="AA82" s="1"/>
      <c r="AB82" s="1"/>
      <c r="AC82" s="1"/>
    </row>
    <row r="83" spans="2:29" x14ac:dyDescent="0.5">
      <c r="B83" s="6"/>
      <c r="C83" s="1"/>
      <c r="D83" s="1"/>
      <c r="E83" s="1"/>
      <c r="F83" s="1"/>
      <c r="G83" s="1"/>
      <c r="M83" s="110"/>
      <c r="N83" s="6"/>
      <c r="O83" s="1"/>
      <c r="P83" s="1"/>
      <c r="Q83" s="1"/>
      <c r="R83" s="1"/>
      <c r="Y83" s="6"/>
      <c r="Z83" s="1"/>
      <c r="AA83" s="1"/>
      <c r="AB83" s="1"/>
      <c r="AC83" s="1"/>
    </row>
    <row r="84" spans="2:29" x14ac:dyDescent="0.5">
      <c r="B84" s="6"/>
      <c r="C84" s="1"/>
      <c r="D84" s="1"/>
      <c r="E84" s="1"/>
      <c r="F84" s="1"/>
      <c r="G84" s="1"/>
      <c r="M84" s="110"/>
      <c r="N84" s="6"/>
      <c r="O84" s="1"/>
      <c r="P84" s="1"/>
      <c r="Q84" s="1"/>
      <c r="R84" s="1"/>
      <c r="Y84" s="6"/>
      <c r="Z84" s="1"/>
      <c r="AA84" s="1"/>
      <c r="AB84" s="1"/>
      <c r="AC84" s="1"/>
    </row>
    <row r="85" spans="2:29" x14ac:dyDescent="0.5">
      <c r="B85" s="6"/>
      <c r="C85" s="1"/>
      <c r="D85" s="1"/>
      <c r="E85" s="1"/>
      <c r="F85" s="1"/>
      <c r="G85" s="1"/>
      <c r="M85" s="110"/>
      <c r="N85" s="6"/>
      <c r="O85" s="1"/>
      <c r="P85" s="1"/>
      <c r="Q85" s="1"/>
      <c r="R85" s="1"/>
      <c r="Y85" s="6"/>
      <c r="Z85" s="1"/>
      <c r="AA85" s="1"/>
      <c r="AB85" s="1"/>
      <c r="AC85" s="1"/>
    </row>
    <row r="86" spans="2:29" x14ac:dyDescent="0.5">
      <c r="B86" s="6"/>
      <c r="C86" s="1"/>
      <c r="D86" s="1"/>
      <c r="E86" s="1"/>
      <c r="F86" s="1"/>
      <c r="G86" s="1"/>
      <c r="M86" s="110"/>
      <c r="N86" s="6"/>
      <c r="O86" s="1"/>
      <c r="P86" s="1"/>
      <c r="Q86" s="1"/>
      <c r="R86" s="1"/>
      <c r="Y86" s="6"/>
      <c r="Z86" s="1"/>
      <c r="AA86" s="1"/>
      <c r="AB86" s="1"/>
      <c r="AC86" s="1"/>
    </row>
    <row r="87" spans="2:29" x14ac:dyDescent="0.5">
      <c r="B87" s="6"/>
      <c r="C87" s="1"/>
      <c r="D87" s="1"/>
      <c r="E87" s="1"/>
      <c r="F87" s="1"/>
      <c r="G87" s="1"/>
      <c r="M87" s="110"/>
      <c r="N87" s="6"/>
      <c r="O87" s="1"/>
      <c r="P87" s="1"/>
      <c r="Q87" s="1"/>
      <c r="R87" s="1"/>
      <c r="Y87" s="6"/>
      <c r="Z87" s="1"/>
      <c r="AA87" s="1"/>
      <c r="AB87" s="1"/>
      <c r="AC87" s="1"/>
    </row>
    <row r="88" spans="2:29" x14ac:dyDescent="0.5">
      <c r="B88" s="6"/>
      <c r="C88" s="1"/>
      <c r="D88" s="1"/>
      <c r="E88" s="1"/>
      <c r="F88" s="1"/>
      <c r="G88" s="1"/>
      <c r="M88" s="110"/>
      <c r="N88" s="6"/>
      <c r="O88" s="1"/>
      <c r="P88" s="1"/>
      <c r="Q88" s="1"/>
      <c r="R88" s="1"/>
      <c r="Y88" s="6"/>
      <c r="Z88" s="1"/>
      <c r="AA88" s="1"/>
      <c r="AB88" s="1"/>
      <c r="AC88" s="1"/>
    </row>
    <row r="89" spans="2:29" x14ac:dyDescent="0.5">
      <c r="B89" s="6"/>
      <c r="C89" s="1"/>
      <c r="D89" s="1"/>
      <c r="E89" s="1"/>
      <c r="F89" s="1"/>
      <c r="G89" s="1"/>
      <c r="M89" s="110"/>
      <c r="N89" s="6"/>
      <c r="O89" s="1"/>
      <c r="P89" s="1"/>
      <c r="Q89" s="1"/>
      <c r="R89" s="1"/>
      <c r="Y89" s="6"/>
      <c r="Z89" s="1"/>
      <c r="AA89" s="1"/>
      <c r="AB89" s="1"/>
      <c r="AC89" s="1"/>
    </row>
    <row r="90" spans="2:29" x14ac:dyDescent="0.5">
      <c r="B90" s="6"/>
      <c r="C90" s="1"/>
      <c r="D90" s="1"/>
      <c r="E90" s="1"/>
      <c r="F90" s="1"/>
      <c r="G90" s="1"/>
      <c r="M90" s="110"/>
      <c r="N90" s="6"/>
      <c r="O90" s="1"/>
      <c r="P90" s="1"/>
      <c r="Q90" s="1"/>
      <c r="R90" s="1"/>
      <c r="Y90" s="6"/>
      <c r="Z90" s="1"/>
      <c r="AA90" s="1"/>
      <c r="AB90" s="1"/>
      <c r="AC90" s="1"/>
    </row>
    <row r="91" spans="2:29" x14ac:dyDescent="0.5">
      <c r="B91" s="6"/>
      <c r="C91" s="1"/>
      <c r="D91" s="1"/>
      <c r="E91" s="1"/>
      <c r="F91" s="1"/>
      <c r="G91" s="1"/>
      <c r="M91" s="110"/>
      <c r="N91" s="6"/>
      <c r="O91" s="1"/>
      <c r="P91" s="1"/>
      <c r="Q91" s="1"/>
      <c r="R91" s="1"/>
      <c r="Y91" s="6"/>
      <c r="Z91" s="1"/>
      <c r="AA91" s="1"/>
      <c r="AB91" s="1"/>
      <c r="AC91" s="1"/>
    </row>
    <row r="92" spans="2:29" x14ac:dyDescent="0.5">
      <c r="B92" s="6"/>
      <c r="C92" s="1"/>
      <c r="D92" s="1"/>
      <c r="E92" s="1"/>
      <c r="F92" s="1"/>
      <c r="G92" s="1"/>
      <c r="M92" s="110"/>
      <c r="N92" s="6"/>
      <c r="O92" s="1"/>
      <c r="P92" s="1"/>
      <c r="Q92" s="1"/>
      <c r="R92" s="1"/>
      <c r="Y92" s="6"/>
      <c r="Z92" s="1"/>
      <c r="AA92" s="1"/>
      <c r="AB92" s="1"/>
      <c r="AC92" s="1"/>
    </row>
    <row r="93" spans="2:29" x14ac:dyDescent="0.5">
      <c r="B93" s="6"/>
      <c r="C93" s="1"/>
      <c r="D93" s="1"/>
      <c r="E93" s="1"/>
      <c r="F93" s="1"/>
      <c r="G93" s="1"/>
      <c r="M93" s="110"/>
      <c r="N93" s="6"/>
      <c r="O93" s="1"/>
      <c r="P93" s="1"/>
      <c r="Q93" s="1"/>
      <c r="R93" s="1"/>
      <c r="Y93" s="6"/>
      <c r="Z93" s="1"/>
      <c r="AA93" s="1"/>
      <c r="AB93" s="1"/>
      <c r="AC93" s="1"/>
    </row>
    <row r="94" spans="2:29" x14ac:dyDescent="0.5">
      <c r="B94" s="6"/>
      <c r="C94" s="1"/>
      <c r="D94" s="1"/>
      <c r="E94" s="1"/>
      <c r="F94" s="1"/>
      <c r="G94" s="1"/>
      <c r="M94" s="110"/>
      <c r="N94" s="6"/>
      <c r="O94" s="1"/>
      <c r="P94" s="1"/>
      <c r="Q94" s="1"/>
      <c r="R94" s="1"/>
      <c r="Y94" s="6"/>
      <c r="Z94" s="1"/>
      <c r="AA94" s="1"/>
      <c r="AB94" s="1"/>
      <c r="AC94" s="1"/>
    </row>
    <row r="95" spans="2:29" x14ac:dyDescent="0.5">
      <c r="B95" s="6"/>
      <c r="C95" s="1"/>
      <c r="D95" s="1"/>
      <c r="E95" s="1"/>
      <c r="F95" s="1"/>
      <c r="G95" s="1"/>
      <c r="M95" s="110"/>
      <c r="N95" s="6"/>
      <c r="O95" s="1"/>
      <c r="P95" s="1"/>
      <c r="Q95" s="1"/>
      <c r="R95" s="1"/>
      <c r="Y95" s="6"/>
      <c r="Z95" s="1"/>
      <c r="AA95" s="1"/>
      <c r="AB95" s="1"/>
      <c r="AC95" s="1"/>
    </row>
    <row r="96" spans="2:29" x14ac:dyDescent="0.5">
      <c r="B96" s="6"/>
      <c r="C96" s="1"/>
      <c r="D96" s="1"/>
      <c r="E96" s="1"/>
      <c r="F96" s="1"/>
      <c r="G96" s="1"/>
      <c r="M96" s="110"/>
      <c r="N96" s="6"/>
      <c r="O96" s="1"/>
      <c r="P96" s="1"/>
      <c r="Q96" s="1"/>
      <c r="R96" s="1"/>
      <c r="Y96" s="6"/>
      <c r="Z96" s="1"/>
      <c r="AA96" s="1"/>
      <c r="AB96" s="1"/>
      <c r="AC96" s="1"/>
    </row>
    <row r="97" spans="2:29" x14ac:dyDescent="0.5">
      <c r="B97" s="6"/>
      <c r="C97" s="1"/>
      <c r="D97" s="1"/>
      <c r="E97" s="1"/>
      <c r="F97" s="1"/>
      <c r="G97" s="1"/>
      <c r="M97" s="110"/>
      <c r="N97" s="6"/>
      <c r="O97" s="1"/>
      <c r="P97" s="1"/>
      <c r="Q97" s="1"/>
      <c r="R97" s="1"/>
      <c r="Y97" s="6"/>
      <c r="Z97" s="1"/>
      <c r="AA97" s="1"/>
      <c r="AB97" s="1"/>
      <c r="AC97" s="1"/>
    </row>
    <row r="98" spans="2:29" x14ac:dyDescent="0.5">
      <c r="B98" s="6"/>
      <c r="C98" s="1"/>
      <c r="D98" s="1"/>
      <c r="E98" s="1"/>
      <c r="F98" s="1"/>
      <c r="G98" s="1"/>
      <c r="M98" s="110"/>
      <c r="N98" s="6"/>
      <c r="O98" s="1"/>
      <c r="P98" s="1"/>
      <c r="Q98" s="1"/>
      <c r="R98" s="1"/>
      <c r="Y98" s="6"/>
      <c r="Z98" s="1"/>
      <c r="AA98" s="1"/>
      <c r="AB98" s="1"/>
      <c r="AC98" s="1"/>
    </row>
    <row r="99" spans="2:29" x14ac:dyDescent="0.5">
      <c r="B99" s="6"/>
      <c r="C99" s="1"/>
      <c r="D99" s="1"/>
      <c r="E99" s="1"/>
      <c r="F99" s="1"/>
      <c r="G99" s="1"/>
      <c r="M99" s="110"/>
      <c r="N99" s="6"/>
      <c r="O99" s="1"/>
      <c r="P99" s="1"/>
      <c r="Q99" s="1"/>
      <c r="R99" s="1"/>
      <c r="Y99" s="6"/>
      <c r="Z99" s="1"/>
      <c r="AA99" s="1"/>
      <c r="AB99" s="1"/>
      <c r="AC99" s="1"/>
    </row>
    <row r="100" spans="2:29" x14ac:dyDescent="0.5">
      <c r="B100" s="6"/>
      <c r="C100" s="1"/>
      <c r="D100" s="1"/>
      <c r="E100" s="1"/>
      <c r="F100" s="1"/>
      <c r="G100" s="1"/>
      <c r="M100" s="110"/>
      <c r="N100" s="6"/>
      <c r="O100" s="1"/>
      <c r="P100" s="1"/>
      <c r="Q100" s="1"/>
      <c r="R100" s="1"/>
      <c r="Y100" s="6"/>
      <c r="Z100" s="1"/>
      <c r="AA100" s="1"/>
      <c r="AB100" s="1"/>
      <c r="AC100" s="1"/>
    </row>
    <row r="101" spans="2:29" x14ac:dyDescent="0.5">
      <c r="B101" s="6"/>
      <c r="C101" s="1"/>
      <c r="D101" s="1"/>
      <c r="E101" s="1"/>
      <c r="F101" s="1"/>
      <c r="G101" s="1"/>
      <c r="M101" s="110"/>
      <c r="N101" s="6"/>
      <c r="O101" s="1"/>
      <c r="P101" s="1"/>
      <c r="Q101" s="1"/>
      <c r="R101" s="1"/>
      <c r="Y101" s="6"/>
      <c r="Z101" s="1"/>
      <c r="AA101" s="1"/>
      <c r="AB101" s="1"/>
      <c r="AC101" s="1"/>
    </row>
    <row r="102" spans="2:29" x14ac:dyDescent="0.5">
      <c r="B102" s="6"/>
      <c r="C102" s="1"/>
      <c r="D102" s="1"/>
      <c r="E102" s="1"/>
      <c r="F102" s="1"/>
      <c r="G102" s="1"/>
      <c r="M102" s="110"/>
      <c r="N102" s="6"/>
      <c r="O102" s="1"/>
      <c r="P102" s="1"/>
      <c r="Q102" s="1"/>
      <c r="R102" s="1"/>
      <c r="Y102" s="6"/>
      <c r="Z102" s="1"/>
      <c r="AA102" s="1"/>
      <c r="AB102" s="1"/>
      <c r="AC102" s="1"/>
    </row>
    <row r="103" spans="2:29" x14ac:dyDescent="0.5">
      <c r="B103" s="6"/>
      <c r="C103" s="1"/>
      <c r="D103" s="1"/>
      <c r="E103" s="1"/>
      <c r="F103" s="1"/>
      <c r="G103" s="1"/>
      <c r="M103" s="110"/>
      <c r="N103" s="6"/>
      <c r="O103" s="1"/>
      <c r="P103" s="1"/>
      <c r="Q103" s="1"/>
      <c r="R103" s="1"/>
      <c r="Y103" s="6"/>
      <c r="Z103" s="1"/>
      <c r="AA103" s="1"/>
      <c r="AB103" s="1"/>
      <c r="AC103" s="1"/>
    </row>
    <row r="104" spans="2:29" x14ac:dyDescent="0.5">
      <c r="B104" s="6"/>
      <c r="C104" s="1"/>
      <c r="D104" s="1"/>
      <c r="E104" s="1"/>
      <c r="F104" s="1"/>
      <c r="G104" s="1"/>
      <c r="M104" s="110"/>
      <c r="N104" s="6"/>
      <c r="O104" s="1"/>
      <c r="P104" s="1"/>
      <c r="Q104" s="1"/>
      <c r="R104" s="1"/>
      <c r="Y104" s="6"/>
      <c r="Z104" s="1"/>
      <c r="AA104" s="1"/>
      <c r="AB104" s="1"/>
      <c r="AC104" s="1"/>
    </row>
    <row r="105" spans="2:29" x14ac:dyDescent="0.5">
      <c r="B105" s="6"/>
      <c r="C105" s="1"/>
      <c r="D105" s="1"/>
      <c r="E105" s="1"/>
      <c r="F105" s="1"/>
      <c r="G105" s="1"/>
      <c r="M105" s="110"/>
      <c r="N105" s="6"/>
      <c r="O105" s="1"/>
      <c r="P105" s="1"/>
      <c r="Q105" s="1"/>
      <c r="R105" s="1"/>
      <c r="Y105" s="6"/>
      <c r="Z105" s="1"/>
      <c r="AA105" s="1"/>
      <c r="AB105" s="1"/>
      <c r="AC105" s="1"/>
    </row>
    <row r="106" spans="2:29" x14ac:dyDescent="0.5">
      <c r="B106" s="6"/>
      <c r="C106" s="1"/>
      <c r="D106" s="1"/>
      <c r="E106" s="1"/>
      <c r="F106" s="1"/>
      <c r="G106" s="1"/>
      <c r="M106" s="110"/>
      <c r="N106" s="6"/>
      <c r="O106" s="1"/>
      <c r="P106" s="1"/>
      <c r="Q106" s="1"/>
      <c r="R106" s="1"/>
      <c r="Y106" s="6"/>
      <c r="Z106" s="1"/>
      <c r="AA106" s="1"/>
      <c r="AB106" s="1"/>
      <c r="AC106" s="1"/>
    </row>
    <row r="107" spans="2:29" x14ac:dyDescent="0.5">
      <c r="B107" s="6"/>
      <c r="C107" s="1"/>
      <c r="D107" s="1"/>
      <c r="E107" s="1"/>
      <c r="F107" s="1"/>
      <c r="G107" s="1"/>
      <c r="M107" s="110"/>
      <c r="N107" s="6"/>
      <c r="O107" s="1"/>
      <c r="P107" s="1"/>
      <c r="Q107" s="1"/>
      <c r="R107" s="1"/>
      <c r="Y107" s="6"/>
      <c r="Z107" s="1"/>
      <c r="AA107" s="1"/>
      <c r="AB107" s="1"/>
      <c r="AC107" s="1"/>
    </row>
    <row r="108" spans="2:29" x14ac:dyDescent="0.5">
      <c r="B108" s="6"/>
      <c r="C108" s="1"/>
      <c r="D108" s="1"/>
      <c r="E108" s="1"/>
      <c r="F108" s="1"/>
      <c r="G108" s="1"/>
      <c r="M108" s="110"/>
      <c r="N108" s="6"/>
      <c r="O108" s="1"/>
      <c r="P108" s="1"/>
      <c r="Q108" s="1"/>
      <c r="R108" s="1"/>
      <c r="Y108" s="6"/>
      <c r="Z108" s="1"/>
      <c r="AA108" s="1"/>
      <c r="AB108" s="1"/>
      <c r="AC108" s="1"/>
    </row>
    <row r="109" spans="2:29" x14ac:dyDescent="0.5">
      <c r="B109" s="6"/>
      <c r="C109" s="1"/>
      <c r="D109" s="1"/>
      <c r="E109" s="1"/>
      <c r="F109" s="1"/>
      <c r="G109" s="1"/>
      <c r="M109" s="110"/>
      <c r="N109" s="6"/>
      <c r="O109" s="1"/>
      <c r="P109" s="1"/>
      <c r="Q109" s="1"/>
      <c r="R109" s="1"/>
      <c r="Y109" s="6"/>
      <c r="Z109" s="1"/>
      <c r="AA109" s="1"/>
      <c r="AB109" s="1"/>
      <c r="AC109" s="1"/>
    </row>
    <row r="110" spans="2:29" x14ac:dyDescent="0.5">
      <c r="B110" s="6"/>
      <c r="C110" s="1"/>
      <c r="D110" s="1"/>
      <c r="E110" s="1"/>
      <c r="F110" s="1"/>
      <c r="G110" s="1"/>
      <c r="M110" s="110"/>
      <c r="N110" s="6"/>
      <c r="O110" s="1"/>
      <c r="P110" s="1"/>
      <c r="Q110" s="1"/>
      <c r="R110" s="1"/>
      <c r="Y110" s="6"/>
      <c r="Z110" s="1"/>
      <c r="AA110" s="1"/>
      <c r="AB110" s="1"/>
      <c r="AC110" s="1"/>
    </row>
    <row r="111" spans="2:29" x14ac:dyDescent="0.5">
      <c r="B111" s="6"/>
      <c r="C111" s="1"/>
      <c r="D111" s="1"/>
      <c r="E111" s="1"/>
      <c r="F111" s="1"/>
      <c r="G111" s="1"/>
      <c r="M111" s="110"/>
      <c r="N111" s="6"/>
      <c r="O111" s="1"/>
      <c r="P111" s="1"/>
      <c r="Q111" s="1"/>
      <c r="R111" s="1"/>
      <c r="Y111" s="6"/>
      <c r="Z111" s="1"/>
      <c r="AA111" s="1"/>
      <c r="AB111" s="1"/>
      <c r="AC111" s="1"/>
    </row>
    <row r="112" spans="2:29" x14ac:dyDescent="0.5">
      <c r="B112" s="6"/>
      <c r="C112" s="1"/>
      <c r="D112" s="1"/>
      <c r="E112" s="1"/>
      <c r="F112" s="1"/>
      <c r="G112" s="1"/>
      <c r="M112" s="110"/>
      <c r="N112" s="6"/>
      <c r="O112" s="1"/>
      <c r="P112" s="1"/>
      <c r="Q112" s="1"/>
      <c r="R112" s="1"/>
      <c r="Y112" s="6"/>
      <c r="Z112" s="1"/>
      <c r="AA112" s="1"/>
      <c r="AB112" s="1"/>
      <c r="AC112" s="1"/>
    </row>
    <row r="113" spans="2:29" x14ac:dyDescent="0.5">
      <c r="B113" s="6"/>
      <c r="C113" s="1"/>
      <c r="D113" s="1"/>
      <c r="E113" s="1"/>
      <c r="F113" s="1"/>
      <c r="G113" s="1"/>
      <c r="M113" s="110"/>
      <c r="N113" s="6"/>
      <c r="O113" s="1"/>
      <c r="P113" s="1"/>
      <c r="Q113" s="1"/>
      <c r="R113" s="1"/>
      <c r="Y113" s="6"/>
      <c r="Z113" s="1"/>
      <c r="AA113" s="1"/>
      <c r="AB113" s="1"/>
      <c r="AC113" s="1"/>
    </row>
    <row r="114" spans="2:29" x14ac:dyDescent="0.5">
      <c r="B114" s="6"/>
      <c r="C114" s="1"/>
      <c r="D114" s="1"/>
      <c r="E114" s="1"/>
      <c r="F114" s="1"/>
      <c r="G114" s="1"/>
      <c r="M114" s="110"/>
      <c r="N114" s="6"/>
      <c r="O114" s="1"/>
      <c r="P114" s="1"/>
      <c r="Q114" s="1"/>
      <c r="R114" s="1"/>
      <c r="Y114" s="6"/>
      <c r="Z114" s="1"/>
      <c r="AA114" s="1"/>
      <c r="AB114" s="1"/>
      <c r="AC114" s="1"/>
    </row>
    <row r="115" spans="2:29" x14ac:dyDescent="0.5">
      <c r="B115" s="6"/>
      <c r="C115" s="1"/>
      <c r="D115" s="1"/>
      <c r="E115" s="1"/>
      <c r="F115" s="1"/>
      <c r="G115" s="1"/>
      <c r="M115" s="110"/>
      <c r="N115" s="6"/>
      <c r="O115" s="1"/>
      <c r="P115" s="1"/>
      <c r="Q115" s="1"/>
      <c r="R115" s="1"/>
      <c r="Y115" s="6"/>
      <c r="Z115" s="1"/>
      <c r="AA115" s="1"/>
      <c r="AB115" s="1"/>
      <c r="AC115" s="1"/>
    </row>
    <row r="116" spans="2:29" x14ac:dyDescent="0.5">
      <c r="B116" s="6"/>
      <c r="C116" s="1"/>
      <c r="D116" s="1"/>
      <c r="E116" s="1"/>
      <c r="F116" s="1"/>
      <c r="G116" s="1"/>
      <c r="M116" s="110"/>
      <c r="N116" s="6"/>
      <c r="O116" s="1"/>
      <c r="P116" s="1"/>
      <c r="Q116" s="1"/>
      <c r="R116" s="1"/>
      <c r="Y116" s="6"/>
      <c r="Z116" s="1"/>
      <c r="AA116" s="1"/>
      <c r="AB116" s="1"/>
      <c r="AC116" s="1"/>
    </row>
    <row r="117" spans="2:29" x14ac:dyDescent="0.5">
      <c r="B117" s="6"/>
      <c r="C117" s="1"/>
      <c r="D117" s="1"/>
      <c r="E117" s="1"/>
      <c r="F117" s="1"/>
      <c r="G117" s="1"/>
      <c r="M117" s="110"/>
      <c r="N117" s="6"/>
      <c r="O117" s="1"/>
      <c r="P117" s="1"/>
      <c r="Q117" s="1"/>
      <c r="R117" s="1"/>
      <c r="Y117" s="6"/>
      <c r="Z117" s="1"/>
      <c r="AA117" s="1"/>
      <c r="AB117" s="1"/>
      <c r="AC117" s="1"/>
    </row>
    <row r="118" spans="2:29" x14ac:dyDescent="0.5">
      <c r="B118" s="6"/>
      <c r="C118" s="1"/>
      <c r="D118" s="1"/>
      <c r="E118" s="1"/>
      <c r="F118" s="1"/>
      <c r="G118" s="1"/>
      <c r="M118" s="110"/>
      <c r="N118" s="6"/>
      <c r="O118" s="1"/>
      <c r="P118" s="1"/>
      <c r="Q118" s="1"/>
      <c r="R118" s="1"/>
      <c r="Y118" s="6"/>
      <c r="Z118" s="1"/>
      <c r="AA118" s="1"/>
      <c r="AB118" s="1"/>
      <c r="AC118" s="1"/>
    </row>
    <row r="119" spans="2:29" x14ac:dyDescent="0.5">
      <c r="B119" s="6"/>
      <c r="C119" s="1"/>
      <c r="D119" s="1"/>
      <c r="E119" s="1"/>
      <c r="F119" s="1"/>
      <c r="G119" s="1"/>
      <c r="M119" s="110"/>
      <c r="N119" s="6"/>
      <c r="O119" s="1"/>
      <c r="P119" s="1"/>
      <c r="Q119" s="1"/>
      <c r="R119" s="1"/>
      <c r="Y119" s="6"/>
      <c r="Z119" s="1"/>
      <c r="AA119" s="1"/>
      <c r="AB119" s="1"/>
      <c r="AC119" s="1"/>
    </row>
    <row r="120" spans="2:29" x14ac:dyDescent="0.5">
      <c r="B120" s="6"/>
      <c r="C120" s="1"/>
      <c r="D120" s="1"/>
      <c r="E120" s="1"/>
      <c r="F120" s="1"/>
      <c r="G120" s="1"/>
      <c r="M120" s="110"/>
      <c r="N120" s="6"/>
      <c r="O120" s="1"/>
      <c r="P120" s="1"/>
      <c r="Q120" s="1"/>
      <c r="R120" s="1"/>
      <c r="Y120" s="6"/>
      <c r="Z120" s="1"/>
      <c r="AA120" s="1"/>
      <c r="AB120" s="1"/>
      <c r="AC120" s="1"/>
    </row>
    <row r="121" spans="2:29" x14ac:dyDescent="0.5">
      <c r="B121" s="6"/>
      <c r="C121" s="1"/>
      <c r="D121" s="1"/>
      <c r="E121" s="1"/>
      <c r="F121" s="1"/>
      <c r="G121" s="1"/>
      <c r="M121" s="110"/>
      <c r="N121" s="6"/>
      <c r="O121" s="1"/>
      <c r="P121" s="1"/>
      <c r="Q121" s="1"/>
      <c r="R121" s="1"/>
      <c r="Y121" s="6"/>
      <c r="Z121" s="1"/>
      <c r="AA121" s="1"/>
      <c r="AB121" s="1"/>
      <c r="AC121" s="1"/>
    </row>
    <row r="122" spans="2:29" x14ac:dyDescent="0.5">
      <c r="B122" s="6"/>
      <c r="C122" s="1"/>
      <c r="D122" s="1"/>
      <c r="E122" s="1"/>
      <c r="F122" s="1"/>
      <c r="G122" s="1"/>
      <c r="M122" s="110"/>
      <c r="N122" s="6"/>
      <c r="O122" s="1"/>
      <c r="P122" s="1"/>
      <c r="Q122" s="1"/>
      <c r="R122" s="1"/>
      <c r="Y122" s="6"/>
      <c r="Z122" s="1"/>
      <c r="AA122" s="1"/>
      <c r="AB122" s="1"/>
      <c r="AC122" s="1"/>
    </row>
    <row r="123" spans="2:29" x14ac:dyDescent="0.5">
      <c r="B123" s="6"/>
      <c r="C123" s="1"/>
      <c r="D123" s="1"/>
      <c r="E123" s="1"/>
      <c r="F123" s="1"/>
      <c r="G123" s="1"/>
      <c r="M123" s="110"/>
      <c r="N123" s="6"/>
      <c r="O123" s="1"/>
      <c r="P123" s="1"/>
      <c r="Q123" s="1"/>
      <c r="R123" s="1"/>
      <c r="Y123" s="6"/>
      <c r="Z123" s="1"/>
      <c r="AA123" s="1"/>
      <c r="AB123" s="1"/>
      <c r="AC123" s="1"/>
    </row>
    <row r="124" spans="2:29" x14ac:dyDescent="0.5">
      <c r="B124" s="6"/>
      <c r="C124" s="1"/>
      <c r="D124" s="1"/>
      <c r="E124" s="1"/>
      <c r="F124" s="1"/>
      <c r="G124" s="1"/>
      <c r="M124" s="110"/>
      <c r="N124" s="6"/>
      <c r="O124" s="1"/>
      <c r="P124" s="1"/>
      <c r="Q124" s="1"/>
      <c r="R124" s="1"/>
      <c r="Y124" s="6"/>
      <c r="Z124" s="1"/>
      <c r="AA124" s="1"/>
      <c r="AB124" s="1"/>
      <c r="AC124" s="1"/>
    </row>
    <row r="125" spans="2:29" x14ac:dyDescent="0.5">
      <c r="B125" s="6"/>
      <c r="C125" s="1"/>
      <c r="D125" s="1"/>
      <c r="E125" s="1"/>
      <c r="F125" s="1"/>
      <c r="G125" s="1"/>
      <c r="M125" s="110"/>
      <c r="N125" s="6"/>
      <c r="O125" s="1"/>
      <c r="P125" s="1"/>
      <c r="Q125" s="1"/>
      <c r="R125" s="1"/>
      <c r="Y125" s="6"/>
      <c r="Z125" s="1"/>
      <c r="AA125" s="1"/>
      <c r="AB125" s="1"/>
      <c r="AC125" s="1"/>
    </row>
    <row r="126" spans="2:29" x14ac:dyDescent="0.5">
      <c r="B126" s="6"/>
      <c r="C126" s="1"/>
      <c r="D126" s="1"/>
      <c r="E126" s="1"/>
      <c r="F126" s="1"/>
      <c r="G126" s="1"/>
      <c r="M126" s="110"/>
      <c r="N126" s="6"/>
      <c r="O126" s="1"/>
      <c r="P126" s="1"/>
      <c r="Q126" s="1"/>
      <c r="R126" s="1"/>
      <c r="Y126" s="6"/>
      <c r="Z126" s="1"/>
      <c r="AA126" s="1"/>
      <c r="AB126" s="1"/>
      <c r="AC126" s="1"/>
    </row>
    <row r="127" spans="2:29" x14ac:dyDescent="0.5">
      <c r="B127" s="6"/>
      <c r="C127" s="1"/>
      <c r="D127" s="1"/>
      <c r="E127" s="1"/>
      <c r="F127" s="1"/>
      <c r="G127" s="1"/>
      <c r="M127" s="110"/>
      <c r="N127" s="6"/>
      <c r="O127" s="1"/>
      <c r="P127" s="1"/>
      <c r="Q127" s="1"/>
      <c r="R127" s="1"/>
      <c r="Y127" s="6"/>
      <c r="Z127" s="1"/>
      <c r="AA127" s="1"/>
      <c r="AB127" s="1"/>
      <c r="AC127" s="1"/>
    </row>
    <row r="128" spans="2:29" x14ac:dyDescent="0.5">
      <c r="B128" s="6"/>
      <c r="C128" s="1"/>
      <c r="D128" s="1"/>
      <c r="E128" s="1"/>
      <c r="F128" s="1"/>
      <c r="G128" s="1"/>
      <c r="M128" s="110"/>
      <c r="N128" s="6"/>
      <c r="O128" s="1"/>
      <c r="P128" s="1"/>
      <c r="Q128" s="1"/>
      <c r="R128" s="1"/>
      <c r="Y128" s="6"/>
      <c r="Z128" s="1"/>
      <c r="AA128" s="1"/>
      <c r="AB128" s="1"/>
      <c r="AC128" s="1"/>
    </row>
    <row r="129" spans="2:29" x14ac:dyDescent="0.5">
      <c r="B129" s="6"/>
      <c r="C129" s="1"/>
      <c r="D129" s="1"/>
      <c r="E129" s="1"/>
      <c r="F129" s="1"/>
      <c r="G129" s="1"/>
      <c r="M129" s="110"/>
      <c r="N129" s="6"/>
      <c r="O129" s="1"/>
      <c r="P129" s="1"/>
      <c r="Q129" s="1"/>
      <c r="R129" s="1"/>
      <c r="Y129" s="6"/>
      <c r="Z129" s="1"/>
      <c r="AA129" s="1"/>
      <c r="AB129" s="1"/>
      <c r="AC129" s="1"/>
    </row>
    <row r="130" spans="2:29" x14ac:dyDescent="0.5">
      <c r="B130" s="6"/>
      <c r="C130" s="1"/>
      <c r="D130" s="1"/>
      <c r="E130" s="1"/>
      <c r="F130" s="1"/>
      <c r="G130" s="1"/>
      <c r="M130" s="110"/>
      <c r="N130" s="6"/>
      <c r="O130" s="1"/>
      <c r="P130" s="1"/>
      <c r="Q130" s="1"/>
      <c r="R130" s="1"/>
      <c r="Y130" s="6"/>
      <c r="Z130" s="1"/>
      <c r="AA130" s="1"/>
      <c r="AB130" s="1"/>
      <c r="AC130" s="1"/>
    </row>
    <row r="131" spans="2:29" x14ac:dyDescent="0.5">
      <c r="B131" s="6"/>
      <c r="C131" s="1"/>
      <c r="D131" s="1"/>
      <c r="E131" s="1"/>
      <c r="F131" s="1"/>
      <c r="G131" s="1"/>
      <c r="M131" s="110"/>
      <c r="N131" s="6"/>
      <c r="O131" s="1"/>
      <c r="P131" s="1"/>
      <c r="Q131" s="1"/>
      <c r="R131" s="1"/>
      <c r="Y131" s="6"/>
      <c r="Z131" s="1"/>
      <c r="AA131" s="1"/>
      <c r="AB131" s="1"/>
      <c r="AC131" s="1"/>
    </row>
    <row r="132" spans="2:29" x14ac:dyDescent="0.5">
      <c r="B132" s="6"/>
      <c r="C132" s="1"/>
      <c r="D132" s="1"/>
      <c r="E132" s="1"/>
      <c r="F132" s="1"/>
      <c r="G132" s="1"/>
      <c r="M132" s="110"/>
      <c r="N132" s="6"/>
      <c r="O132" s="1"/>
      <c r="P132" s="1"/>
      <c r="Q132" s="1"/>
      <c r="R132" s="1"/>
      <c r="Y132" s="6"/>
      <c r="Z132" s="1"/>
      <c r="AA132" s="1"/>
      <c r="AB132" s="1"/>
      <c r="AC132" s="1"/>
    </row>
    <row r="133" spans="2:29" x14ac:dyDescent="0.5">
      <c r="B133" s="6"/>
      <c r="C133" s="1"/>
      <c r="D133" s="1"/>
      <c r="E133" s="1"/>
      <c r="F133" s="1"/>
      <c r="G133" s="1"/>
      <c r="M133" s="110"/>
      <c r="N133" s="6"/>
      <c r="O133" s="1"/>
      <c r="P133" s="1"/>
      <c r="Q133" s="1"/>
      <c r="R133" s="1"/>
      <c r="Y133" s="6"/>
      <c r="Z133" s="1"/>
      <c r="AA133" s="1"/>
      <c r="AB133" s="1"/>
      <c r="AC133" s="1"/>
    </row>
    <row r="134" spans="2:29" x14ac:dyDescent="0.5">
      <c r="B134" s="6"/>
      <c r="C134" s="1"/>
      <c r="D134" s="1"/>
      <c r="E134" s="1"/>
      <c r="F134" s="1"/>
      <c r="G134" s="1"/>
      <c r="M134" s="110"/>
      <c r="N134" s="6"/>
      <c r="O134" s="1"/>
      <c r="P134" s="1"/>
      <c r="Q134" s="1"/>
      <c r="R134" s="1"/>
      <c r="Y134" s="6"/>
      <c r="Z134" s="1"/>
      <c r="AA134" s="1"/>
      <c r="AB134" s="1"/>
      <c r="AC134" s="1"/>
    </row>
    <row r="135" spans="2:29" x14ac:dyDescent="0.5">
      <c r="B135" s="6"/>
      <c r="C135" s="1"/>
      <c r="D135" s="1"/>
      <c r="E135" s="1"/>
      <c r="F135" s="1"/>
      <c r="G135" s="1"/>
      <c r="M135" s="110"/>
      <c r="N135" s="6"/>
      <c r="O135" s="1"/>
      <c r="P135" s="1"/>
      <c r="Q135" s="1"/>
      <c r="R135" s="1"/>
      <c r="Y135" s="6"/>
      <c r="Z135" s="1"/>
      <c r="AA135" s="1"/>
      <c r="AB135" s="1"/>
      <c r="AC135" s="1"/>
    </row>
    <row r="136" spans="2:29" x14ac:dyDescent="0.5">
      <c r="B136" s="6"/>
      <c r="C136" s="1"/>
      <c r="D136" s="1"/>
      <c r="E136" s="1"/>
      <c r="F136" s="1"/>
      <c r="G136" s="1"/>
      <c r="M136" s="110"/>
      <c r="N136" s="6"/>
      <c r="O136" s="1"/>
      <c r="P136" s="1"/>
      <c r="Q136" s="1"/>
      <c r="R136" s="1"/>
      <c r="Y136" s="6"/>
      <c r="Z136" s="1"/>
      <c r="AA136" s="1"/>
      <c r="AB136" s="1"/>
      <c r="AC136" s="1"/>
    </row>
    <row r="137" spans="2:29" x14ac:dyDescent="0.5">
      <c r="B137" s="6"/>
      <c r="C137" s="1"/>
      <c r="D137" s="1"/>
      <c r="E137" s="1"/>
      <c r="F137" s="1"/>
      <c r="G137" s="1"/>
      <c r="M137" s="110"/>
      <c r="N137" s="6"/>
      <c r="O137" s="1"/>
      <c r="P137" s="1"/>
      <c r="Q137" s="1"/>
      <c r="R137" s="1"/>
      <c r="Y137" s="6"/>
      <c r="Z137" s="1"/>
      <c r="AA137" s="1"/>
      <c r="AB137" s="1"/>
      <c r="AC137" s="1"/>
    </row>
    <row r="138" spans="2:29" x14ac:dyDescent="0.5">
      <c r="B138" s="6"/>
      <c r="C138" s="1"/>
      <c r="D138" s="1"/>
      <c r="E138" s="1"/>
      <c r="F138" s="1"/>
      <c r="G138" s="1"/>
      <c r="M138" s="110"/>
      <c r="N138" s="6"/>
      <c r="O138" s="1"/>
      <c r="P138" s="1"/>
      <c r="Q138" s="1"/>
      <c r="R138" s="1"/>
      <c r="Y138" s="6"/>
      <c r="Z138" s="1"/>
      <c r="AA138" s="1"/>
      <c r="AB138" s="1"/>
      <c r="AC138" s="1"/>
    </row>
    <row r="139" spans="2:29" x14ac:dyDescent="0.5">
      <c r="B139" s="6"/>
      <c r="C139" s="1"/>
      <c r="D139" s="1"/>
      <c r="E139" s="1"/>
      <c r="F139" s="1"/>
      <c r="G139" s="1"/>
      <c r="M139" s="110"/>
      <c r="N139" s="6"/>
      <c r="O139" s="1"/>
      <c r="P139" s="1"/>
      <c r="Q139" s="1"/>
      <c r="R139" s="1"/>
      <c r="Y139" s="6"/>
      <c r="Z139" s="1"/>
      <c r="AA139" s="1"/>
      <c r="AB139" s="1"/>
      <c r="AC139" s="1"/>
    </row>
    <row r="140" spans="2:29" x14ac:dyDescent="0.5">
      <c r="B140" s="6"/>
      <c r="C140" s="1"/>
      <c r="D140" s="1"/>
      <c r="E140" s="1"/>
      <c r="F140" s="1"/>
      <c r="G140" s="1"/>
      <c r="M140" s="110"/>
      <c r="N140" s="6"/>
      <c r="O140" s="1"/>
      <c r="P140" s="1"/>
      <c r="Q140" s="1"/>
      <c r="R140" s="1"/>
      <c r="Y140" s="6"/>
      <c r="Z140" s="1"/>
      <c r="AA140" s="1"/>
      <c r="AB140" s="1"/>
      <c r="AC140" s="1"/>
    </row>
    <row r="141" spans="2:29" x14ac:dyDescent="0.5">
      <c r="B141" s="6"/>
      <c r="C141" s="1"/>
      <c r="D141" s="1"/>
      <c r="E141" s="1"/>
      <c r="F141" s="1"/>
      <c r="G141" s="1"/>
      <c r="M141" s="110"/>
      <c r="N141" s="6"/>
      <c r="O141" s="1"/>
      <c r="P141" s="1"/>
      <c r="Q141" s="1"/>
      <c r="R141" s="1"/>
      <c r="Y141" s="6"/>
      <c r="Z141" s="1"/>
      <c r="AA141" s="1"/>
      <c r="AB141" s="1"/>
      <c r="AC141" s="1"/>
    </row>
    <row r="142" spans="2:29" x14ac:dyDescent="0.5">
      <c r="B142" s="6"/>
      <c r="C142" s="1"/>
      <c r="D142" s="1"/>
      <c r="E142" s="1"/>
      <c r="F142" s="1"/>
      <c r="G142" s="1"/>
      <c r="M142" s="110"/>
      <c r="N142" s="6"/>
      <c r="O142" s="1"/>
      <c r="P142" s="1"/>
      <c r="Q142" s="1"/>
      <c r="R142" s="1"/>
      <c r="Y142" s="6"/>
      <c r="Z142" s="1"/>
      <c r="AA142" s="1"/>
      <c r="AB142" s="1"/>
      <c r="AC142" s="1"/>
    </row>
    <row r="143" spans="2:29" x14ac:dyDescent="0.5">
      <c r="B143" s="6"/>
      <c r="C143" s="1"/>
      <c r="D143" s="1"/>
      <c r="E143" s="1"/>
      <c r="F143" s="1"/>
      <c r="G143" s="1"/>
      <c r="M143" s="110"/>
      <c r="N143" s="6"/>
      <c r="O143" s="1"/>
      <c r="P143" s="1"/>
      <c r="Q143" s="1"/>
      <c r="R143" s="1"/>
      <c r="Y143" s="6"/>
      <c r="Z143" s="1"/>
      <c r="AA143" s="1"/>
      <c r="AB143" s="1"/>
      <c r="AC143" s="1"/>
    </row>
    <row r="144" spans="2:29" x14ac:dyDescent="0.5">
      <c r="B144" s="6"/>
      <c r="C144" s="1"/>
      <c r="D144" s="1"/>
      <c r="E144" s="1"/>
      <c r="F144" s="1"/>
      <c r="G144" s="1"/>
      <c r="M144" s="110"/>
      <c r="N144" s="6"/>
      <c r="O144" s="1"/>
      <c r="P144" s="1"/>
      <c r="Q144" s="1"/>
      <c r="R144" s="1"/>
      <c r="Y144" s="6"/>
      <c r="Z144" s="1"/>
      <c r="AA144" s="1"/>
      <c r="AB144" s="1"/>
      <c r="AC144" s="1"/>
    </row>
    <row r="145" spans="2:29" x14ac:dyDescent="0.5">
      <c r="B145" s="6"/>
      <c r="C145" s="1"/>
      <c r="D145" s="1"/>
      <c r="E145" s="1"/>
      <c r="F145" s="1"/>
      <c r="G145" s="1"/>
      <c r="M145" s="110"/>
      <c r="N145" s="6"/>
      <c r="O145" s="1"/>
      <c r="P145" s="1"/>
      <c r="Q145" s="1"/>
      <c r="R145" s="1"/>
      <c r="Y145" s="6"/>
      <c r="Z145" s="1"/>
      <c r="AA145" s="1"/>
      <c r="AB145" s="1"/>
      <c r="AC145" s="1"/>
    </row>
    <row r="146" spans="2:29" x14ac:dyDescent="0.5">
      <c r="B146" s="6"/>
      <c r="C146" s="1"/>
      <c r="D146" s="1"/>
      <c r="E146" s="1"/>
      <c r="F146" s="1"/>
      <c r="G146" s="1"/>
      <c r="M146" s="110"/>
      <c r="N146" s="6"/>
      <c r="O146" s="1"/>
      <c r="P146" s="1"/>
      <c r="Q146" s="1"/>
      <c r="R146" s="1"/>
      <c r="Y146" s="6"/>
      <c r="Z146" s="1"/>
      <c r="AA146" s="1"/>
      <c r="AB146" s="1"/>
      <c r="AC146" s="1"/>
    </row>
    <row r="147" spans="2:29" x14ac:dyDescent="0.5">
      <c r="B147" s="6"/>
      <c r="C147" s="1"/>
      <c r="D147" s="1"/>
      <c r="E147" s="1"/>
      <c r="F147" s="1"/>
      <c r="G147" s="1"/>
      <c r="M147" s="110"/>
      <c r="N147" s="6"/>
      <c r="O147" s="1"/>
      <c r="P147" s="1"/>
      <c r="Q147" s="1"/>
      <c r="R147" s="1"/>
      <c r="Y147" s="6"/>
      <c r="Z147" s="1"/>
      <c r="AA147" s="1"/>
      <c r="AB147" s="1"/>
      <c r="AC147" s="1"/>
    </row>
    <row r="148" spans="2:29" x14ac:dyDescent="0.5">
      <c r="B148" s="6"/>
      <c r="C148" s="1"/>
      <c r="D148" s="1"/>
      <c r="E148" s="1"/>
      <c r="F148" s="1"/>
      <c r="G148" s="1"/>
      <c r="M148" s="110"/>
      <c r="N148" s="6"/>
      <c r="O148" s="1"/>
      <c r="P148" s="1"/>
      <c r="Q148" s="1"/>
      <c r="R148" s="1"/>
      <c r="Y148" s="6"/>
      <c r="Z148" s="1"/>
      <c r="AA148" s="1"/>
      <c r="AB148" s="1"/>
      <c r="AC148" s="1"/>
    </row>
    <row r="149" spans="2:29" x14ac:dyDescent="0.5">
      <c r="B149" s="6"/>
      <c r="C149" s="1"/>
      <c r="D149" s="1"/>
      <c r="E149" s="1"/>
      <c r="F149" s="1"/>
      <c r="G149" s="1"/>
      <c r="M149" s="110"/>
      <c r="N149" s="6"/>
      <c r="O149" s="1"/>
      <c r="P149" s="1"/>
      <c r="Q149" s="1"/>
      <c r="R149" s="1"/>
      <c r="Y149" s="6"/>
      <c r="Z149" s="1"/>
      <c r="AA149" s="1"/>
      <c r="AB149" s="1"/>
      <c r="AC149" s="1"/>
    </row>
    <row r="150" spans="2:29" x14ac:dyDescent="0.5">
      <c r="B150" s="6"/>
      <c r="C150" s="1"/>
      <c r="D150" s="1"/>
      <c r="E150" s="1"/>
      <c r="F150" s="1"/>
      <c r="G150" s="1"/>
      <c r="M150" s="110"/>
      <c r="N150" s="6"/>
      <c r="O150" s="1"/>
      <c r="P150" s="1"/>
      <c r="Q150" s="1"/>
      <c r="R150" s="1"/>
      <c r="Y150" s="6"/>
      <c r="Z150" s="1"/>
      <c r="AA150" s="1"/>
      <c r="AB150" s="1"/>
      <c r="AC150" s="1"/>
    </row>
    <row r="151" spans="2:29" x14ac:dyDescent="0.5">
      <c r="B151" s="6"/>
      <c r="C151" s="1"/>
      <c r="D151" s="1"/>
      <c r="E151" s="1"/>
      <c r="F151" s="1"/>
      <c r="G151" s="1"/>
      <c r="M151" s="110"/>
      <c r="N151" s="6"/>
      <c r="O151" s="1"/>
      <c r="P151" s="1"/>
      <c r="Q151" s="1"/>
      <c r="R151" s="1"/>
      <c r="Y151" s="6"/>
      <c r="Z151" s="1"/>
      <c r="AA151" s="1"/>
      <c r="AB151" s="1"/>
      <c r="AC151" s="1"/>
    </row>
    <row r="152" spans="2:29" x14ac:dyDescent="0.5">
      <c r="B152" s="6"/>
      <c r="C152" s="1"/>
      <c r="D152" s="1"/>
      <c r="E152" s="1"/>
      <c r="F152" s="1"/>
      <c r="G152" s="1"/>
      <c r="M152" s="110"/>
      <c r="N152" s="6"/>
      <c r="O152" s="1"/>
      <c r="P152" s="1"/>
      <c r="Q152" s="1"/>
      <c r="R152" s="1"/>
      <c r="Y152" s="6"/>
      <c r="Z152" s="1"/>
      <c r="AA152" s="1"/>
      <c r="AB152" s="1"/>
      <c r="AC152" s="1"/>
    </row>
    <row r="153" spans="2:29" x14ac:dyDescent="0.5">
      <c r="B153" s="6"/>
      <c r="C153" s="1"/>
      <c r="D153" s="1"/>
      <c r="E153" s="1"/>
      <c r="F153" s="1"/>
      <c r="G153" s="1"/>
      <c r="M153" s="110"/>
      <c r="N153" s="6"/>
      <c r="O153" s="1"/>
      <c r="P153" s="1"/>
      <c r="Q153" s="1"/>
      <c r="R153" s="1"/>
      <c r="Y153" s="6"/>
      <c r="Z153" s="1"/>
      <c r="AA153" s="1"/>
      <c r="AB153" s="1"/>
      <c r="AC153" s="1"/>
    </row>
    <row r="154" spans="2:29" x14ac:dyDescent="0.5">
      <c r="B154" s="6"/>
      <c r="C154" s="1"/>
      <c r="D154" s="1"/>
      <c r="E154" s="1"/>
      <c r="F154" s="1"/>
      <c r="G154" s="1"/>
      <c r="M154" s="110"/>
      <c r="N154" s="6"/>
      <c r="O154" s="1"/>
      <c r="P154" s="1"/>
      <c r="Q154" s="1"/>
      <c r="R154" s="1"/>
      <c r="Y154" s="6"/>
      <c r="Z154" s="1"/>
      <c r="AA154" s="1"/>
      <c r="AB154" s="1"/>
      <c r="AC154" s="1"/>
    </row>
    <row r="155" spans="2:29" x14ac:dyDescent="0.5">
      <c r="B155" s="6"/>
      <c r="C155" s="1"/>
      <c r="D155" s="1"/>
      <c r="E155" s="1"/>
      <c r="F155" s="1"/>
      <c r="G155" s="1"/>
      <c r="M155" s="110"/>
      <c r="N155" s="6"/>
      <c r="O155" s="1"/>
      <c r="P155" s="1"/>
      <c r="Q155" s="1"/>
      <c r="R155" s="1"/>
      <c r="Y155" s="6"/>
      <c r="Z155" s="1"/>
      <c r="AA155" s="1"/>
      <c r="AB155" s="1"/>
      <c r="AC155" s="1"/>
    </row>
    <row r="156" spans="2:29" x14ac:dyDescent="0.5">
      <c r="B156" s="6"/>
      <c r="C156" s="1"/>
      <c r="D156" s="1"/>
      <c r="E156" s="1"/>
      <c r="F156" s="1"/>
      <c r="G156" s="1"/>
      <c r="M156" s="110"/>
      <c r="N156" s="6"/>
      <c r="O156" s="1"/>
      <c r="P156" s="1"/>
      <c r="Q156" s="1"/>
      <c r="R156" s="1"/>
      <c r="Y156" s="6"/>
      <c r="Z156" s="1"/>
      <c r="AA156" s="1"/>
      <c r="AB156" s="1"/>
      <c r="AC156" s="1"/>
    </row>
    <row r="157" spans="2:29" x14ac:dyDescent="0.5">
      <c r="B157" s="6"/>
      <c r="C157" s="1"/>
      <c r="D157" s="1"/>
      <c r="E157" s="1"/>
      <c r="F157" s="1"/>
      <c r="G157" s="1"/>
      <c r="M157" s="110"/>
      <c r="N157" s="6"/>
      <c r="O157" s="1"/>
      <c r="P157" s="1"/>
      <c r="Q157" s="1"/>
      <c r="R157" s="1"/>
      <c r="Y157" s="6"/>
      <c r="Z157" s="1"/>
      <c r="AA157" s="1"/>
      <c r="AB157" s="1"/>
      <c r="AC157" s="1"/>
    </row>
    <row r="158" spans="2:29" x14ac:dyDescent="0.5">
      <c r="B158" s="6"/>
      <c r="C158" s="1"/>
      <c r="D158" s="1"/>
      <c r="E158" s="1"/>
      <c r="F158" s="1"/>
      <c r="G158" s="1"/>
      <c r="M158" s="110"/>
      <c r="N158" s="6"/>
      <c r="O158" s="1"/>
      <c r="P158" s="1"/>
      <c r="Q158" s="1"/>
      <c r="R158" s="1"/>
      <c r="Y158" s="6"/>
      <c r="Z158" s="1"/>
      <c r="AA158" s="1"/>
      <c r="AB158" s="1"/>
      <c r="AC158" s="1"/>
    </row>
    <row r="159" spans="2:29" x14ac:dyDescent="0.5">
      <c r="B159" s="6"/>
      <c r="C159" s="1"/>
      <c r="D159" s="1"/>
      <c r="E159" s="1"/>
      <c r="F159" s="1"/>
      <c r="G159" s="1"/>
      <c r="M159" s="110"/>
      <c r="N159" s="6"/>
      <c r="O159" s="1"/>
      <c r="P159" s="1"/>
      <c r="Q159" s="1"/>
      <c r="R159" s="1"/>
      <c r="Y159" s="6"/>
      <c r="Z159" s="1"/>
      <c r="AA159" s="1"/>
      <c r="AB159" s="1"/>
      <c r="AC159" s="1"/>
    </row>
    <row r="160" spans="2:29" x14ac:dyDescent="0.5">
      <c r="B160" s="6"/>
      <c r="C160" s="1"/>
      <c r="D160" s="1"/>
      <c r="E160" s="1"/>
      <c r="F160" s="1"/>
      <c r="G160" s="1"/>
      <c r="M160" s="110"/>
      <c r="N160" s="6"/>
      <c r="O160" s="1"/>
      <c r="P160" s="1"/>
      <c r="Q160" s="1"/>
      <c r="R160" s="1"/>
      <c r="Y160" s="6"/>
      <c r="Z160" s="1"/>
      <c r="AA160" s="1"/>
      <c r="AB160" s="1"/>
      <c r="AC160" s="1"/>
    </row>
    <row r="161" spans="2:29" x14ac:dyDescent="0.5">
      <c r="B161" s="6"/>
      <c r="C161" s="1"/>
      <c r="D161" s="1"/>
      <c r="E161" s="1"/>
      <c r="F161" s="1"/>
      <c r="G161" s="1"/>
      <c r="M161" s="110"/>
      <c r="N161" s="6"/>
      <c r="O161" s="1"/>
      <c r="P161" s="1"/>
      <c r="Q161" s="1"/>
      <c r="R161" s="1"/>
      <c r="Y161" s="6"/>
      <c r="Z161" s="1"/>
      <c r="AA161" s="1"/>
      <c r="AB161" s="1"/>
      <c r="AC161" s="1"/>
    </row>
    <row r="162" spans="2:29" x14ac:dyDescent="0.5">
      <c r="B162" s="6"/>
      <c r="C162" s="1"/>
      <c r="D162" s="1"/>
      <c r="E162" s="1"/>
      <c r="F162" s="1"/>
      <c r="G162" s="1"/>
      <c r="M162" s="110"/>
      <c r="N162" s="6"/>
      <c r="O162" s="1"/>
      <c r="P162" s="1"/>
      <c r="Q162" s="1"/>
      <c r="R162" s="1"/>
      <c r="Y162" s="6"/>
      <c r="Z162" s="1"/>
      <c r="AA162" s="1"/>
      <c r="AB162" s="1"/>
      <c r="AC162" s="1"/>
    </row>
    <row r="163" spans="2:29" x14ac:dyDescent="0.5">
      <c r="B163" s="6"/>
      <c r="C163" s="1"/>
      <c r="D163" s="1"/>
      <c r="E163" s="1"/>
      <c r="F163" s="1"/>
      <c r="G163" s="1"/>
      <c r="M163" s="110"/>
      <c r="N163" s="6"/>
      <c r="O163" s="1"/>
      <c r="P163" s="1"/>
      <c r="Q163" s="1"/>
      <c r="R163" s="1"/>
      <c r="Y163" s="6"/>
      <c r="Z163" s="1"/>
      <c r="AA163" s="1"/>
      <c r="AB163" s="1"/>
      <c r="AC163" s="1"/>
    </row>
    <row r="164" spans="2:29" x14ac:dyDescent="0.5">
      <c r="B164" s="6"/>
      <c r="C164" s="1"/>
      <c r="D164" s="1"/>
      <c r="E164" s="1"/>
      <c r="F164" s="1"/>
      <c r="G164" s="1"/>
      <c r="M164" s="110"/>
      <c r="N164" s="6"/>
      <c r="O164" s="1"/>
      <c r="P164" s="1"/>
      <c r="Q164" s="1"/>
      <c r="R164" s="1"/>
      <c r="Y164" s="6"/>
      <c r="Z164" s="1"/>
      <c r="AA164" s="1"/>
      <c r="AB164" s="1"/>
      <c r="AC164" s="1"/>
    </row>
    <row r="165" spans="2:29" x14ac:dyDescent="0.5">
      <c r="B165" s="6"/>
      <c r="C165" s="1"/>
      <c r="D165" s="1"/>
      <c r="E165" s="1"/>
      <c r="F165" s="1"/>
      <c r="G165" s="1"/>
      <c r="M165" s="110"/>
      <c r="N165" s="6"/>
      <c r="O165" s="1"/>
      <c r="P165" s="1"/>
      <c r="Q165" s="1"/>
      <c r="R165" s="1"/>
      <c r="Y165" s="6"/>
      <c r="Z165" s="1"/>
      <c r="AA165" s="1"/>
      <c r="AB165" s="1"/>
      <c r="AC165" s="1"/>
    </row>
    <row r="166" spans="2:29" x14ac:dyDescent="0.5">
      <c r="B166" s="6"/>
      <c r="C166" s="1"/>
      <c r="D166" s="1"/>
      <c r="E166" s="1"/>
      <c r="F166" s="1"/>
      <c r="G166" s="1"/>
      <c r="M166" s="110"/>
      <c r="N166" s="6"/>
      <c r="O166" s="1"/>
      <c r="P166" s="1"/>
      <c r="Q166" s="1"/>
      <c r="R166" s="1"/>
      <c r="Y166" s="6"/>
      <c r="Z166" s="1"/>
      <c r="AA166" s="1"/>
      <c r="AB166" s="1"/>
      <c r="AC166" s="1"/>
    </row>
    <row r="167" spans="2:29" x14ac:dyDescent="0.5">
      <c r="B167" s="6"/>
      <c r="C167" s="1"/>
      <c r="D167" s="1"/>
      <c r="E167" s="1"/>
      <c r="F167" s="1"/>
      <c r="G167" s="1"/>
      <c r="M167" s="110"/>
      <c r="N167" s="6"/>
      <c r="O167" s="1"/>
      <c r="P167" s="1"/>
      <c r="Q167" s="1"/>
      <c r="R167" s="1"/>
      <c r="Y167" s="6"/>
      <c r="Z167" s="1"/>
      <c r="AA167" s="1"/>
      <c r="AB167" s="1"/>
      <c r="AC167" s="1"/>
    </row>
    <row r="168" spans="2:29" x14ac:dyDescent="0.5">
      <c r="B168" s="6"/>
      <c r="C168" s="1"/>
      <c r="D168" s="1"/>
      <c r="E168" s="1"/>
      <c r="F168" s="1"/>
      <c r="G168" s="1"/>
      <c r="M168" s="110"/>
      <c r="N168" s="6"/>
      <c r="O168" s="1"/>
      <c r="P168" s="1"/>
      <c r="Q168" s="1"/>
      <c r="R168" s="1"/>
      <c r="Y168" s="6"/>
      <c r="Z168" s="1"/>
      <c r="AA168" s="1"/>
      <c r="AB168" s="1"/>
      <c r="AC168" s="1"/>
    </row>
    <row r="169" spans="2:29" x14ac:dyDescent="0.5">
      <c r="B169" s="6"/>
      <c r="C169" s="1"/>
      <c r="D169" s="1"/>
      <c r="E169" s="1"/>
      <c r="F169" s="1"/>
      <c r="G169" s="1"/>
      <c r="M169" s="110"/>
      <c r="N169" s="6"/>
      <c r="O169" s="1"/>
      <c r="P169" s="1"/>
      <c r="Q169" s="1"/>
      <c r="R169" s="1"/>
      <c r="Y169" s="6"/>
      <c r="Z169" s="1"/>
      <c r="AA169" s="1"/>
      <c r="AB169" s="1"/>
      <c r="AC169" s="1"/>
    </row>
    <row r="170" spans="2:29" x14ac:dyDescent="0.5">
      <c r="B170" s="6"/>
      <c r="C170" s="1"/>
      <c r="D170" s="1"/>
      <c r="E170" s="1"/>
      <c r="F170" s="1"/>
      <c r="G170" s="1"/>
      <c r="M170" s="110"/>
      <c r="N170" s="6"/>
      <c r="O170" s="1"/>
      <c r="P170" s="1"/>
      <c r="Q170" s="1"/>
      <c r="R170" s="1"/>
      <c r="Y170" s="6"/>
      <c r="Z170" s="1"/>
      <c r="AA170" s="1"/>
      <c r="AB170" s="1"/>
      <c r="AC170" s="1"/>
    </row>
    <row r="171" spans="2:29" x14ac:dyDescent="0.5">
      <c r="B171" s="6"/>
      <c r="C171" s="1"/>
      <c r="D171" s="1"/>
      <c r="E171" s="1"/>
      <c r="F171" s="1"/>
      <c r="G171" s="1"/>
      <c r="M171" s="110"/>
      <c r="N171" s="6"/>
      <c r="O171" s="1"/>
      <c r="P171" s="1"/>
      <c r="Q171" s="1"/>
      <c r="R171" s="1"/>
      <c r="Y171" s="6"/>
      <c r="Z171" s="1"/>
      <c r="AA171" s="1"/>
      <c r="AB171" s="1"/>
      <c r="AC171" s="1"/>
    </row>
    <row r="172" spans="2:29" x14ac:dyDescent="0.5">
      <c r="B172" s="6"/>
      <c r="C172" s="1"/>
      <c r="D172" s="1"/>
      <c r="E172" s="1"/>
      <c r="F172" s="1"/>
      <c r="G172" s="1"/>
      <c r="M172" s="110"/>
      <c r="N172" s="6"/>
      <c r="O172" s="1"/>
      <c r="P172" s="1"/>
      <c r="Q172" s="1"/>
      <c r="R172" s="1"/>
      <c r="Y172" s="6"/>
      <c r="Z172" s="1"/>
      <c r="AA172" s="1"/>
      <c r="AB172" s="1"/>
      <c r="AC172" s="1"/>
    </row>
    <row r="173" spans="2:29" x14ac:dyDescent="0.5">
      <c r="B173" s="6"/>
      <c r="C173" s="1"/>
      <c r="D173" s="1"/>
      <c r="E173" s="1"/>
      <c r="F173" s="1"/>
      <c r="G173" s="1"/>
      <c r="M173" s="110"/>
      <c r="N173" s="6"/>
      <c r="O173" s="1"/>
      <c r="P173" s="1"/>
      <c r="Q173" s="1"/>
      <c r="R173" s="1"/>
      <c r="Y173" s="6"/>
      <c r="Z173" s="1"/>
      <c r="AA173" s="1"/>
      <c r="AB173" s="1"/>
      <c r="AC173" s="1"/>
    </row>
    <row r="174" spans="2:29" x14ac:dyDescent="0.5">
      <c r="B174" s="6"/>
      <c r="C174" s="1"/>
      <c r="D174" s="1"/>
      <c r="E174" s="1"/>
      <c r="F174" s="1"/>
      <c r="G174" s="1"/>
      <c r="M174" s="110"/>
      <c r="N174" s="6"/>
      <c r="O174" s="1"/>
      <c r="P174" s="1"/>
      <c r="Q174" s="1"/>
      <c r="R174" s="1"/>
      <c r="Y174" s="6"/>
      <c r="Z174" s="1"/>
      <c r="AA174" s="1"/>
      <c r="AB174" s="1"/>
      <c r="AC174" s="1"/>
    </row>
    <row r="175" spans="2:29" x14ac:dyDescent="0.5">
      <c r="B175" s="6"/>
      <c r="C175" s="1"/>
      <c r="D175" s="1"/>
      <c r="E175" s="1"/>
      <c r="F175" s="1"/>
      <c r="G175" s="1"/>
      <c r="M175" s="110"/>
      <c r="N175" s="6"/>
      <c r="O175" s="1"/>
      <c r="P175" s="1"/>
      <c r="Q175" s="1"/>
      <c r="R175" s="1"/>
      <c r="Y175" s="6"/>
      <c r="Z175" s="1"/>
      <c r="AA175" s="1"/>
      <c r="AB175" s="1"/>
      <c r="AC175" s="1"/>
    </row>
    <row r="176" spans="2:29" x14ac:dyDescent="0.5">
      <c r="B176" s="6"/>
      <c r="C176" s="1"/>
      <c r="D176" s="1"/>
      <c r="E176" s="1"/>
      <c r="F176" s="1"/>
      <c r="G176" s="1"/>
      <c r="M176" s="110"/>
      <c r="N176" s="6"/>
      <c r="O176" s="1"/>
      <c r="P176" s="1"/>
      <c r="Q176" s="1"/>
      <c r="R176" s="1"/>
      <c r="Y176" s="6"/>
      <c r="Z176" s="1"/>
      <c r="AA176" s="1"/>
      <c r="AB176" s="1"/>
      <c r="AC176" s="1"/>
    </row>
    <row r="177" spans="2:29" x14ac:dyDescent="0.5">
      <c r="B177" s="6"/>
      <c r="C177" s="1"/>
      <c r="D177" s="1"/>
      <c r="E177" s="1"/>
      <c r="F177" s="1"/>
      <c r="G177" s="1"/>
      <c r="M177" s="110"/>
      <c r="N177" s="6"/>
      <c r="O177" s="1"/>
      <c r="P177" s="1"/>
      <c r="Q177" s="1"/>
      <c r="R177" s="1"/>
      <c r="Y177" s="6"/>
      <c r="Z177" s="1"/>
      <c r="AA177" s="1"/>
      <c r="AB177" s="1"/>
      <c r="AC177" s="1"/>
    </row>
    <row r="178" spans="2:29" x14ac:dyDescent="0.5">
      <c r="B178" s="6"/>
      <c r="C178" s="1"/>
      <c r="D178" s="1"/>
      <c r="E178" s="1"/>
      <c r="F178" s="1"/>
      <c r="G178" s="1"/>
      <c r="M178" s="110"/>
      <c r="N178" s="6"/>
      <c r="O178" s="1"/>
      <c r="P178" s="1"/>
      <c r="Q178" s="1"/>
      <c r="R178" s="1"/>
      <c r="Y178" s="6"/>
      <c r="Z178" s="1"/>
      <c r="AA178" s="1"/>
      <c r="AB178" s="1"/>
      <c r="AC178" s="1"/>
    </row>
    <row r="179" spans="2:29" x14ac:dyDescent="0.5">
      <c r="B179" s="6"/>
      <c r="C179" s="1"/>
      <c r="D179" s="1"/>
      <c r="E179" s="1"/>
      <c r="F179" s="1"/>
      <c r="G179" s="1"/>
      <c r="M179" s="110"/>
      <c r="N179" s="6"/>
      <c r="O179" s="1"/>
      <c r="P179" s="1"/>
      <c r="Q179" s="1"/>
      <c r="R179" s="1"/>
      <c r="Y179" s="6"/>
      <c r="Z179" s="1"/>
      <c r="AA179" s="1"/>
      <c r="AB179" s="1"/>
      <c r="AC179" s="1"/>
    </row>
    <row r="180" spans="2:29" x14ac:dyDescent="0.5">
      <c r="B180" s="6"/>
      <c r="C180" s="1"/>
      <c r="D180" s="1"/>
      <c r="E180" s="1"/>
      <c r="F180" s="1"/>
      <c r="G180" s="1"/>
      <c r="M180" s="110"/>
      <c r="N180" s="6"/>
      <c r="O180" s="1"/>
      <c r="P180" s="1"/>
      <c r="Q180" s="1"/>
      <c r="R180" s="1"/>
      <c r="Y180" s="6"/>
      <c r="Z180" s="1"/>
      <c r="AA180" s="1"/>
      <c r="AB180" s="1"/>
      <c r="AC180" s="1"/>
    </row>
    <row r="181" spans="2:29" x14ac:dyDescent="0.5">
      <c r="B181" s="6"/>
      <c r="C181" s="1"/>
      <c r="D181" s="1"/>
      <c r="E181" s="1"/>
      <c r="F181" s="1"/>
      <c r="G181" s="1"/>
      <c r="M181" s="110"/>
      <c r="N181" s="6"/>
      <c r="O181" s="1"/>
      <c r="P181" s="1"/>
      <c r="Q181" s="1"/>
      <c r="R181" s="1"/>
      <c r="Y181" s="6"/>
      <c r="Z181" s="1"/>
      <c r="AA181" s="1"/>
      <c r="AB181" s="1"/>
      <c r="AC181" s="1"/>
    </row>
    <row r="182" spans="2:29" x14ac:dyDescent="0.5">
      <c r="B182" s="6"/>
      <c r="C182" s="1"/>
      <c r="D182" s="1"/>
      <c r="E182" s="1"/>
      <c r="F182" s="1"/>
      <c r="G182" s="1"/>
      <c r="M182" s="110"/>
      <c r="N182" s="6"/>
      <c r="O182" s="1"/>
      <c r="P182" s="1"/>
      <c r="Q182" s="1"/>
      <c r="R182" s="1"/>
      <c r="Y182" s="6"/>
      <c r="Z182" s="1"/>
      <c r="AA182" s="1"/>
      <c r="AB182" s="1"/>
      <c r="AC182" s="1"/>
    </row>
    <row r="183" spans="2:29" x14ac:dyDescent="0.5">
      <c r="B183" s="6"/>
      <c r="C183" s="1"/>
      <c r="D183" s="1"/>
      <c r="E183" s="1"/>
      <c r="F183" s="1"/>
      <c r="G183" s="1"/>
      <c r="M183" s="110"/>
      <c r="N183" s="6"/>
      <c r="O183" s="1"/>
      <c r="P183" s="1"/>
      <c r="Q183" s="1"/>
      <c r="R183" s="1"/>
      <c r="Y183" s="6"/>
      <c r="Z183" s="1"/>
      <c r="AA183" s="1"/>
      <c r="AB183" s="1"/>
      <c r="AC183" s="1"/>
    </row>
    <row r="184" spans="2:29" x14ac:dyDescent="0.5">
      <c r="B184" s="6"/>
      <c r="C184" s="1"/>
      <c r="D184" s="1"/>
      <c r="E184" s="1"/>
      <c r="F184" s="1"/>
      <c r="G184" s="1"/>
      <c r="M184" s="110"/>
      <c r="N184" s="6"/>
      <c r="O184" s="1"/>
      <c r="P184" s="1"/>
      <c r="Q184" s="1"/>
      <c r="R184" s="1"/>
      <c r="Y184" s="6"/>
      <c r="Z184" s="1"/>
      <c r="AA184" s="1"/>
      <c r="AB184" s="1"/>
      <c r="AC184" s="1"/>
    </row>
    <row r="185" spans="2:29" x14ac:dyDescent="0.5">
      <c r="B185" s="6"/>
      <c r="C185" s="1"/>
      <c r="D185" s="1"/>
      <c r="E185" s="1"/>
      <c r="F185" s="1"/>
      <c r="G185" s="1"/>
      <c r="M185" s="110"/>
      <c r="N185" s="6"/>
      <c r="O185" s="1"/>
      <c r="P185" s="1"/>
      <c r="Q185" s="1"/>
      <c r="R185" s="1"/>
      <c r="Y185" s="6"/>
      <c r="Z185" s="1"/>
      <c r="AA185" s="1"/>
      <c r="AB185" s="1"/>
      <c r="AC185" s="1"/>
    </row>
    <row r="186" spans="2:29" x14ac:dyDescent="0.5">
      <c r="B186" s="6"/>
      <c r="C186" s="1"/>
      <c r="D186" s="1"/>
      <c r="E186" s="1"/>
      <c r="F186" s="1"/>
      <c r="G186" s="1"/>
      <c r="M186" s="110"/>
      <c r="N186" s="6"/>
      <c r="O186" s="1"/>
      <c r="P186" s="1"/>
      <c r="Q186" s="1"/>
      <c r="R186" s="1"/>
      <c r="Y186" s="6"/>
      <c r="Z186" s="1"/>
      <c r="AA186" s="1"/>
      <c r="AB186" s="1"/>
      <c r="AC186" s="1"/>
    </row>
    <row r="187" spans="2:29" x14ac:dyDescent="0.5">
      <c r="B187" s="6"/>
      <c r="C187" s="1"/>
      <c r="D187" s="1"/>
      <c r="E187" s="1"/>
      <c r="F187" s="1"/>
      <c r="G187" s="1"/>
      <c r="M187" s="110"/>
      <c r="N187" s="6"/>
      <c r="O187" s="1"/>
      <c r="P187" s="1"/>
      <c r="Q187" s="1"/>
      <c r="R187" s="1"/>
      <c r="Y187" s="6"/>
      <c r="Z187" s="1"/>
      <c r="AA187" s="1"/>
      <c r="AB187" s="1"/>
      <c r="AC187" s="1"/>
    </row>
    <row r="188" spans="2:29" x14ac:dyDescent="0.5">
      <c r="B188" s="6"/>
      <c r="C188" s="1"/>
      <c r="D188" s="1"/>
      <c r="E188" s="1"/>
      <c r="F188" s="1"/>
      <c r="G188" s="1"/>
      <c r="M188" s="110"/>
      <c r="N188" s="6"/>
      <c r="O188" s="1"/>
      <c r="P188" s="1"/>
      <c r="Q188" s="1"/>
      <c r="R188" s="1"/>
      <c r="Y188" s="6"/>
      <c r="Z188" s="1"/>
      <c r="AA188" s="1"/>
      <c r="AB188" s="1"/>
      <c r="AC188" s="1"/>
    </row>
    <row r="189" spans="2:29" x14ac:dyDescent="0.5">
      <c r="B189" s="6"/>
      <c r="C189" s="1"/>
      <c r="D189" s="1"/>
      <c r="E189" s="1"/>
      <c r="F189" s="1"/>
      <c r="G189" s="1"/>
      <c r="M189" s="110"/>
      <c r="N189" s="6"/>
      <c r="O189" s="1"/>
      <c r="P189" s="1"/>
      <c r="Q189" s="1"/>
      <c r="R189" s="1"/>
      <c r="Y189" s="6"/>
      <c r="Z189" s="1"/>
      <c r="AA189" s="1"/>
      <c r="AB189" s="1"/>
      <c r="AC189" s="1"/>
    </row>
    <row r="190" spans="2:29" x14ac:dyDescent="0.5">
      <c r="B190" s="6"/>
      <c r="C190" s="1"/>
      <c r="D190" s="1"/>
      <c r="E190" s="1"/>
      <c r="F190" s="1"/>
      <c r="G190" s="1"/>
      <c r="M190" s="110"/>
      <c r="N190" s="6"/>
      <c r="O190" s="1"/>
      <c r="P190" s="1"/>
      <c r="Q190" s="1"/>
      <c r="R190" s="1"/>
      <c r="Y190" s="6"/>
      <c r="Z190" s="1"/>
      <c r="AA190" s="1"/>
      <c r="AB190" s="1"/>
      <c r="AC190" s="1"/>
    </row>
    <row r="191" spans="2:29" x14ac:dyDescent="0.5">
      <c r="B191" s="6"/>
      <c r="C191" s="1"/>
      <c r="D191" s="1"/>
      <c r="E191" s="1"/>
      <c r="F191" s="1"/>
      <c r="G191" s="1"/>
      <c r="M191" s="110"/>
      <c r="N191" s="6"/>
      <c r="O191" s="1"/>
      <c r="P191" s="1"/>
      <c r="Q191" s="1"/>
      <c r="R191" s="1"/>
      <c r="Y191" s="6"/>
      <c r="Z191" s="1"/>
      <c r="AA191" s="1"/>
      <c r="AB191" s="1"/>
      <c r="AC191" s="1"/>
    </row>
    <row r="192" spans="2:29" x14ac:dyDescent="0.5">
      <c r="B192" s="6"/>
      <c r="C192" s="1"/>
      <c r="D192" s="1"/>
      <c r="E192" s="1"/>
      <c r="F192" s="1"/>
      <c r="G192" s="1"/>
      <c r="M192" s="110"/>
      <c r="N192" s="6"/>
      <c r="O192" s="1"/>
      <c r="P192" s="1"/>
      <c r="Q192" s="1"/>
      <c r="R192" s="1"/>
      <c r="Y192" s="6"/>
      <c r="Z192" s="1"/>
      <c r="AA192" s="1"/>
      <c r="AB192" s="1"/>
      <c r="AC192" s="1"/>
    </row>
    <row r="193" spans="2:29" x14ac:dyDescent="0.5">
      <c r="B193" s="6"/>
      <c r="C193" s="1"/>
      <c r="D193" s="1"/>
      <c r="E193" s="1"/>
      <c r="F193" s="1"/>
      <c r="G193" s="1"/>
      <c r="M193" s="110"/>
      <c r="N193" s="6"/>
      <c r="O193" s="1"/>
      <c r="P193" s="1"/>
      <c r="Q193" s="1"/>
      <c r="R193" s="1"/>
      <c r="Y193" s="6"/>
      <c r="Z193" s="1"/>
      <c r="AA193" s="1"/>
      <c r="AB193" s="1"/>
      <c r="AC193" s="1"/>
    </row>
    <row r="194" spans="2:29" x14ac:dyDescent="0.5">
      <c r="B194" s="6"/>
      <c r="C194" s="1"/>
      <c r="D194" s="1"/>
      <c r="E194" s="1"/>
      <c r="F194" s="1"/>
      <c r="G194" s="1"/>
      <c r="M194" s="110"/>
      <c r="N194" s="6"/>
      <c r="O194" s="1"/>
      <c r="P194" s="1"/>
      <c r="Q194" s="1"/>
      <c r="R194" s="1"/>
      <c r="Y194" s="6"/>
      <c r="Z194" s="1"/>
      <c r="AA194" s="1"/>
      <c r="AB194" s="1"/>
      <c r="AC194" s="1"/>
    </row>
    <row r="195" spans="2:29" x14ac:dyDescent="0.5">
      <c r="B195" s="6"/>
      <c r="C195" s="1"/>
      <c r="D195" s="1"/>
      <c r="E195" s="1"/>
      <c r="F195" s="1"/>
      <c r="G195" s="1"/>
      <c r="M195" s="110"/>
      <c r="N195" s="6"/>
      <c r="O195" s="1"/>
      <c r="P195" s="1"/>
      <c r="Q195" s="1"/>
      <c r="R195" s="1"/>
      <c r="Y195" s="6"/>
      <c r="Z195" s="1"/>
      <c r="AA195" s="1"/>
      <c r="AB195" s="1"/>
      <c r="AC195" s="1"/>
    </row>
    <row r="196" spans="2:29" x14ac:dyDescent="0.5">
      <c r="B196" s="6"/>
      <c r="C196" s="1"/>
      <c r="D196" s="1"/>
      <c r="E196" s="1"/>
      <c r="F196" s="1"/>
      <c r="G196" s="1"/>
      <c r="M196" s="110"/>
      <c r="N196" s="6"/>
      <c r="O196" s="1"/>
      <c r="P196" s="1"/>
      <c r="Q196" s="1"/>
      <c r="R196" s="1"/>
      <c r="Y196" s="6"/>
      <c r="Z196" s="1"/>
      <c r="AA196" s="1"/>
      <c r="AB196" s="1"/>
      <c r="AC196" s="1"/>
    </row>
    <row r="197" spans="2:29" x14ac:dyDescent="0.5">
      <c r="B197" s="6"/>
      <c r="C197" s="1"/>
      <c r="D197" s="1"/>
      <c r="E197" s="1"/>
      <c r="F197" s="1"/>
      <c r="G197" s="1"/>
      <c r="M197" s="110"/>
      <c r="N197" s="6"/>
      <c r="O197" s="1"/>
      <c r="P197" s="1"/>
      <c r="Q197" s="1"/>
      <c r="R197" s="1"/>
      <c r="Y197" s="6"/>
      <c r="Z197" s="1"/>
      <c r="AA197" s="1"/>
      <c r="AB197" s="1"/>
      <c r="AC197" s="1"/>
    </row>
    <row r="198" spans="2:29" x14ac:dyDescent="0.5">
      <c r="B198" s="6"/>
      <c r="C198" s="1"/>
      <c r="D198" s="1"/>
      <c r="E198" s="1"/>
      <c r="F198" s="1"/>
      <c r="G198" s="1"/>
      <c r="M198" s="110"/>
      <c r="N198" s="6"/>
      <c r="O198" s="1"/>
      <c r="P198" s="1"/>
      <c r="Q198" s="1"/>
      <c r="R198" s="1"/>
      <c r="Y198" s="6"/>
      <c r="Z198" s="1"/>
      <c r="AA198" s="1"/>
      <c r="AB198" s="1"/>
      <c r="AC198" s="1"/>
    </row>
    <row r="199" spans="2:29" x14ac:dyDescent="0.5">
      <c r="B199" s="6"/>
      <c r="C199" s="1"/>
      <c r="D199" s="1"/>
      <c r="E199" s="1"/>
      <c r="F199" s="1"/>
      <c r="G199" s="1"/>
      <c r="M199" s="110"/>
      <c r="N199" s="6"/>
      <c r="O199" s="1"/>
      <c r="P199" s="1"/>
      <c r="Q199" s="1"/>
      <c r="R199" s="1"/>
      <c r="Y199" s="6"/>
      <c r="Z199" s="1"/>
      <c r="AA199" s="1"/>
      <c r="AB199" s="1"/>
      <c r="AC199" s="1"/>
    </row>
    <row r="200" spans="2:29" x14ac:dyDescent="0.5">
      <c r="B200" s="6"/>
      <c r="C200" s="1"/>
      <c r="D200" s="1"/>
      <c r="E200" s="1"/>
      <c r="F200" s="1"/>
      <c r="G200" s="1"/>
      <c r="M200" s="110"/>
      <c r="N200" s="6"/>
      <c r="O200" s="1"/>
      <c r="P200" s="1"/>
      <c r="Q200" s="1"/>
      <c r="R200" s="1"/>
      <c r="Y200" s="6"/>
      <c r="Z200" s="1"/>
      <c r="AA200" s="1"/>
      <c r="AB200" s="1"/>
      <c r="AC200" s="1"/>
    </row>
    <row r="201" spans="2:29" x14ac:dyDescent="0.5">
      <c r="B201" s="6"/>
      <c r="C201" s="1"/>
      <c r="D201" s="1"/>
      <c r="E201" s="1"/>
      <c r="F201" s="1"/>
      <c r="G201" s="1"/>
      <c r="M201" s="110"/>
      <c r="N201" s="6"/>
      <c r="O201" s="1"/>
      <c r="P201" s="1"/>
      <c r="Q201" s="1"/>
      <c r="R201" s="1"/>
      <c r="Y201" s="6"/>
      <c r="Z201" s="1"/>
      <c r="AA201" s="1"/>
      <c r="AB201" s="1"/>
      <c r="AC201" s="1"/>
    </row>
    <row r="202" spans="2:29" x14ac:dyDescent="0.5">
      <c r="B202" s="6"/>
      <c r="C202" s="1"/>
      <c r="D202" s="1"/>
      <c r="E202" s="1"/>
      <c r="F202" s="1"/>
      <c r="G202" s="1"/>
      <c r="M202" s="110"/>
      <c r="N202" s="6"/>
      <c r="O202" s="1"/>
      <c r="P202" s="1"/>
      <c r="Q202" s="1"/>
      <c r="R202" s="1"/>
      <c r="Y202" s="6"/>
      <c r="Z202" s="1"/>
      <c r="AA202" s="1"/>
      <c r="AB202" s="1"/>
      <c r="AC202" s="1"/>
    </row>
    <row r="203" spans="2:29" x14ac:dyDescent="0.5">
      <c r="B203" s="6"/>
      <c r="C203" s="1"/>
      <c r="D203" s="1"/>
      <c r="E203" s="1"/>
      <c r="F203" s="1"/>
      <c r="G203" s="1"/>
      <c r="M203" s="110"/>
      <c r="N203" s="6"/>
      <c r="O203" s="1"/>
      <c r="P203" s="1"/>
      <c r="Q203" s="1"/>
      <c r="R203" s="1"/>
      <c r="Y203" s="6"/>
      <c r="Z203" s="1"/>
      <c r="AA203" s="1"/>
      <c r="AB203" s="1"/>
      <c r="AC203" s="1"/>
    </row>
    <row r="204" spans="2:29" x14ac:dyDescent="0.5">
      <c r="B204" s="6"/>
      <c r="C204" s="1"/>
      <c r="D204" s="1"/>
      <c r="E204" s="1"/>
      <c r="F204" s="1"/>
      <c r="G204" s="1"/>
      <c r="M204" s="110"/>
      <c r="N204" s="6"/>
      <c r="O204" s="1"/>
      <c r="P204" s="1"/>
      <c r="Q204" s="1"/>
      <c r="R204" s="1"/>
      <c r="Y204" s="6"/>
      <c r="Z204" s="1"/>
      <c r="AA204" s="1"/>
      <c r="AB204" s="1"/>
      <c r="AC204" s="1"/>
    </row>
    <row r="205" spans="2:29" x14ac:dyDescent="0.5">
      <c r="B205" s="6"/>
      <c r="C205" s="1"/>
      <c r="D205" s="1"/>
      <c r="E205" s="1"/>
      <c r="F205" s="1"/>
      <c r="G205" s="1"/>
      <c r="M205" s="110"/>
      <c r="N205" s="6"/>
      <c r="O205" s="1"/>
      <c r="P205" s="1"/>
      <c r="Q205" s="1"/>
      <c r="R205" s="1"/>
      <c r="Y205" s="6"/>
      <c r="Z205" s="1"/>
      <c r="AA205" s="1"/>
      <c r="AB205" s="1"/>
      <c r="AC205" s="1"/>
    </row>
    <row r="206" spans="2:29" x14ac:dyDescent="0.5">
      <c r="B206" s="6"/>
      <c r="C206" s="1"/>
      <c r="D206" s="1"/>
      <c r="E206" s="1"/>
      <c r="F206" s="1"/>
      <c r="G206" s="1"/>
      <c r="M206" s="110"/>
      <c r="N206" s="6"/>
      <c r="O206" s="1"/>
      <c r="P206" s="1"/>
      <c r="Q206" s="1"/>
      <c r="R206" s="1"/>
      <c r="Y206" s="6"/>
      <c r="Z206" s="1"/>
      <c r="AA206" s="1"/>
      <c r="AB206" s="1"/>
      <c r="AC206" s="1"/>
    </row>
    <row r="207" spans="2:29" x14ac:dyDescent="0.5">
      <c r="B207" s="6"/>
      <c r="C207" s="1"/>
      <c r="D207" s="1"/>
      <c r="E207" s="1"/>
      <c r="F207" s="1"/>
      <c r="G207" s="1"/>
      <c r="M207" s="110"/>
      <c r="N207" s="6"/>
      <c r="O207" s="1"/>
      <c r="P207" s="1"/>
      <c r="Q207" s="1"/>
      <c r="R207" s="1"/>
      <c r="Y207" s="6"/>
      <c r="Z207" s="1"/>
      <c r="AA207" s="1"/>
      <c r="AB207" s="1"/>
      <c r="AC207" s="1"/>
    </row>
    <row r="208" spans="2:29" x14ac:dyDescent="0.5">
      <c r="B208" s="6"/>
      <c r="C208" s="1"/>
      <c r="D208" s="1"/>
      <c r="E208" s="1"/>
      <c r="F208" s="1"/>
      <c r="G208" s="1"/>
      <c r="M208" s="110"/>
      <c r="N208" s="6"/>
      <c r="O208" s="1"/>
      <c r="P208" s="1"/>
      <c r="Q208" s="1"/>
      <c r="R208" s="1"/>
      <c r="Y208" s="6"/>
      <c r="Z208" s="1"/>
      <c r="AA208" s="1"/>
      <c r="AB208" s="1"/>
      <c r="AC208" s="1"/>
    </row>
    <row r="209" spans="2:29" x14ac:dyDescent="0.5">
      <c r="B209" s="6"/>
      <c r="C209" s="1"/>
      <c r="D209" s="1"/>
      <c r="E209" s="1"/>
      <c r="F209" s="1"/>
      <c r="G209" s="1"/>
      <c r="M209" s="110"/>
      <c r="N209" s="6"/>
      <c r="O209" s="1"/>
      <c r="P209" s="1"/>
      <c r="Q209" s="1"/>
      <c r="R209" s="1"/>
      <c r="Y209" s="6"/>
      <c r="Z209" s="1"/>
      <c r="AA209" s="1"/>
      <c r="AB209" s="1"/>
      <c r="AC209" s="1"/>
    </row>
    <row r="210" spans="2:29" x14ac:dyDescent="0.5">
      <c r="B210" s="6"/>
      <c r="C210" s="1"/>
      <c r="D210" s="1"/>
      <c r="E210" s="1"/>
      <c r="F210" s="1"/>
      <c r="G210" s="1"/>
      <c r="M210" s="110"/>
      <c r="N210" s="6"/>
      <c r="O210" s="1"/>
      <c r="P210" s="1"/>
      <c r="Q210" s="1"/>
      <c r="R210" s="1"/>
      <c r="Y210" s="6"/>
      <c r="Z210" s="1"/>
      <c r="AA210" s="1"/>
      <c r="AB210" s="1"/>
      <c r="AC210" s="1"/>
    </row>
    <row r="211" spans="2:29" x14ac:dyDescent="0.5">
      <c r="B211" s="6"/>
      <c r="C211" s="1"/>
      <c r="D211" s="1"/>
      <c r="E211" s="1"/>
      <c r="F211" s="1"/>
      <c r="G211" s="1"/>
      <c r="M211" s="110"/>
      <c r="N211" s="6"/>
      <c r="O211" s="1"/>
      <c r="P211" s="1"/>
      <c r="Q211" s="1"/>
      <c r="R211" s="1"/>
      <c r="Y211" s="6"/>
      <c r="Z211" s="1"/>
      <c r="AA211" s="1"/>
      <c r="AB211" s="1"/>
      <c r="AC211" s="1"/>
    </row>
    <row r="212" spans="2:29" x14ac:dyDescent="0.5">
      <c r="B212" s="6"/>
      <c r="C212" s="1"/>
      <c r="D212" s="1"/>
      <c r="E212" s="1"/>
      <c r="F212" s="1"/>
      <c r="G212" s="1"/>
      <c r="M212" s="110"/>
      <c r="N212" s="6"/>
      <c r="O212" s="1"/>
      <c r="P212" s="1"/>
      <c r="Q212" s="1"/>
      <c r="R212" s="1"/>
      <c r="Y212" s="6"/>
      <c r="Z212" s="1"/>
      <c r="AA212" s="1"/>
      <c r="AB212" s="1"/>
      <c r="AC212" s="1"/>
    </row>
    <row r="213" spans="2:29" x14ac:dyDescent="0.5">
      <c r="B213" s="6"/>
      <c r="C213" s="1"/>
      <c r="D213" s="1"/>
      <c r="E213" s="1"/>
      <c r="F213" s="1"/>
      <c r="G213" s="1"/>
      <c r="M213" s="110"/>
      <c r="N213" s="6"/>
      <c r="O213" s="1"/>
      <c r="P213" s="1"/>
      <c r="Q213" s="1"/>
      <c r="R213" s="1"/>
      <c r="Y213" s="6"/>
      <c r="Z213" s="1"/>
      <c r="AA213" s="1"/>
      <c r="AB213" s="1"/>
      <c r="AC213" s="1"/>
    </row>
    <row r="214" spans="2:29" x14ac:dyDescent="0.5">
      <c r="B214" s="6"/>
      <c r="C214" s="1"/>
      <c r="D214" s="1"/>
      <c r="E214" s="1"/>
      <c r="F214" s="1"/>
      <c r="G214" s="1"/>
      <c r="M214" s="110"/>
      <c r="N214" s="6"/>
      <c r="O214" s="1"/>
      <c r="P214" s="1"/>
      <c r="Q214" s="1"/>
      <c r="R214" s="1"/>
      <c r="Y214" s="6"/>
      <c r="Z214" s="1"/>
      <c r="AA214" s="1"/>
      <c r="AB214" s="1"/>
      <c r="AC214" s="1"/>
    </row>
    <row r="215" spans="2:29" x14ac:dyDescent="0.5">
      <c r="B215" s="6"/>
      <c r="C215" s="1"/>
      <c r="D215" s="1"/>
      <c r="E215" s="1"/>
      <c r="F215" s="1"/>
      <c r="G215" s="1"/>
      <c r="M215" s="110"/>
      <c r="N215" s="6"/>
      <c r="O215" s="1"/>
      <c r="P215" s="1"/>
      <c r="Q215" s="1"/>
      <c r="R215" s="1"/>
      <c r="Y215" s="6"/>
      <c r="Z215" s="1"/>
      <c r="AA215" s="1"/>
      <c r="AB215" s="1"/>
      <c r="AC215" s="1"/>
    </row>
    <row r="216" spans="2:29" x14ac:dyDescent="0.5">
      <c r="B216" s="6"/>
      <c r="C216" s="1"/>
      <c r="D216" s="1"/>
      <c r="E216" s="1"/>
      <c r="F216" s="1"/>
      <c r="G216" s="1"/>
      <c r="M216" s="110"/>
      <c r="N216" s="6"/>
      <c r="O216" s="1"/>
      <c r="P216" s="1"/>
      <c r="Q216" s="1"/>
      <c r="R216" s="1"/>
      <c r="Y216" s="6"/>
      <c r="Z216" s="1"/>
      <c r="AA216" s="1"/>
      <c r="AB216" s="1"/>
      <c r="AC216" s="1"/>
    </row>
    <row r="217" spans="2:29" x14ac:dyDescent="0.5">
      <c r="B217" s="6"/>
      <c r="C217" s="1"/>
      <c r="D217" s="1"/>
      <c r="E217" s="1"/>
      <c r="F217" s="1"/>
      <c r="G217" s="1"/>
      <c r="M217" s="110"/>
      <c r="N217" s="6"/>
      <c r="O217" s="1"/>
      <c r="P217" s="1"/>
      <c r="Q217" s="1"/>
      <c r="R217" s="1"/>
      <c r="Y217" s="6"/>
      <c r="Z217" s="1"/>
      <c r="AA217" s="1"/>
      <c r="AB217" s="1"/>
      <c r="AC217" s="1"/>
    </row>
    <row r="218" spans="2:29" x14ac:dyDescent="0.5">
      <c r="B218" s="6"/>
      <c r="C218" s="1"/>
      <c r="D218" s="1"/>
      <c r="E218" s="1"/>
      <c r="F218" s="1"/>
      <c r="G218" s="1"/>
      <c r="M218" s="110"/>
      <c r="N218" s="6"/>
      <c r="O218" s="1"/>
      <c r="P218" s="1"/>
      <c r="Q218" s="1"/>
      <c r="R218" s="1"/>
      <c r="Y218" s="6"/>
      <c r="Z218" s="1"/>
      <c r="AA218" s="1"/>
      <c r="AB218" s="1"/>
      <c r="AC218" s="1"/>
    </row>
    <row r="219" spans="2:29" x14ac:dyDescent="0.5">
      <c r="B219" s="6"/>
      <c r="C219" s="1"/>
      <c r="D219" s="1"/>
      <c r="E219" s="1"/>
      <c r="F219" s="1"/>
      <c r="G219" s="1"/>
      <c r="M219" s="110"/>
      <c r="N219" s="6"/>
      <c r="O219" s="1"/>
      <c r="P219" s="1"/>
      <c r="Q219" s="1"/>
      <c r="R219" s="1"/>
      <c r="Y219" s="6"/>
      <c r="Z219" s="1"/>
      <c r="AA219" s="1"/>
      <c r="AB219" s="1"/>
      <c r="AC219" s="1"/>
    </row>
    <row r="220" spans="2:29" x14ac:dyDescent="0.5">
      <c r="B220" s="6"/>
      <c r="C220" s="1"/>
      <c r="D220" s="1"/>
      <c r="E220" s="1"/>
      <c r="F220" s="1"/>
      <c r="G220" s="1"/>
      <c r="M220" s="110"/>
      <c r="N220" s="6"/>
      <c r="O220" s="1"/>
      <c r="P220" s="1"/>
      <c r="Q220" s="1"/>
      <c r="R220" s="1"/>
      <c r="Y220" s="6"/>
      <c r="Z220" s="1"/>
      <c r="AA220" s="1"/>
      <c r="AB220" s="1"/>
      <c r="AC220" s="1"/>
    </row>
    <row r="221" spans="2:29" x14ac:dyDescent="0.5">
      <c r="B221" s="6"/>
      <c r="C221" s="1"/>
      <c r="D221" s="1"/>
      <c r="E221" s="1"/>
      <c r="F221" s="1"/>
      <c r="G221" s="1"/>
      <c r="M221" s="110"/>
      <c r="N221" s="6"/>
      <c r="O221" s="1"/>
      <c r="P221" s="1"/>
      <c r="Q221" s="1"/>
      <c r="R221" s="1"/>
      <c r="Y221" s="6"/>
      <c r="Z221" s="1"/>
      <c r="AA221" s="1"/>
      <c r="AB221" s="1"/>
      <c r="AC221" s="1"/>
    </row>
    <row r="222" spans="2:29" x14ac:dyDescent="0.5">
      <c r="B222" s="6"/>
      <c r="C222" s="1"/>
      <c r="D222" s="1"/>
      <c r="E222" s="1"/>
      <c r="F222" s="1"/>
      <c r="G222" s="1"/>
      <c r="M222" s="110"/>
      <c r="N222" s="6"/>
      <c r="O222" s="1"/>
      <c r="P222" s="1"/>
      <c r="Q222" s="1"/>
      <c r="R222" s="1"/>
      <c r="Y222" s="6"/>
      <c r="Z222" s="1"/>
      <c r="AA222" s="1"/>
      <c r="AB222" s="1"/>
      <c r="AC222" s="1"/>
    </row>
    <row r="223" spans="2:29" x14ac:dyDescent="0.5">
      <c r="B223" s="6"/>
      <c r="C223" s="1"/>
      <c r="D223" s="1"/>
      <c r="E223" s="1"/>
      <c r="F223" s="1"/>
      <c r="G223" s="1"/>
      <c r="M223" s="110"/>
      <c r="N223" s="6"/>
      <c r="O223" s="1"/>
      <c r="P223" s="1"/>
      <c r="Q223" s="1"/>
      <c r="R223" s="1"/>
      <c r="Y223" s="6"/>
      <c r="Z223" s="1"/>
      <c r="AA223" s="1"/>
      <c r="AB223" s="1"/>
      <c r="AC223" s="1"/>
    </row>
    <row r="224" spans="2:29" x14ac:dyDescent="0.5">
      <c r="B224" s="6"/>
      <c r="C224" s="1"/>
      <c r="D224" s="1"/>
      <c r="E224" s="1"/>
      <c r="F224" s="1"/>
      <c r="G224" s="1"/>
      <c r="M224" s="110"/>
      <c r="N224" s="6"/>
      <c r="O224" s="1"/>
      <c r="P224" s="1"/>
      <c r="Q224" s="1"/>
      <c r="R224" s="1"/>
      <c r="Y224" s="6"/>
      <c r="Z224" s="1"/>
      <c r="AA224" s="1"/>
      <c r="AB224" s="1"/>
      <c r="AC224" s="1"/>
    </row>
    <row r="225" spans="2:29" x14ac:dyDescent="0.5">
      <c r="B225" s="6"/>
      <c r="C225" s="1"/>
      <c r="D225" s="1"/>
      <c r="E225" s="1"/>
      <c r="F225" s="1"/>
      <c r="G225" s="1"/>
      <c r="M225" s="110"/>
      <c r="N225" s="6"/>
      <c r="O225" s="1"/>
      <c r="P225" s="1"/>
      <c r="Q225" s="1"/>
      <c r="R225" s="1"/>
      <c r="Y225" s="6"/>
      <c r="Z225" s="1"/>
      <c r="AA225" s="1"/>
      <c r="AB225" s="1"/>
      <c r="AC225" s="1"/>
    </row>
    <row r="226" spans="2:29" x14ac:dyDescent="0.5">
      <c r="B226" s="6"/>
      <c r="C226" s="1"/>
      <c r="D226" s="1"/>
      <c r="E226" s="1"/>
      <c r="F226" s="1"/>
      <c r="G226" s="1"/>
      <c r="M226" s="110"/>
      <c r="N226" s="6"/>
      <c r="O226" s="1"/>
      <c r="P226" s="1"/>
      <c r="Q226" s="1"/>
      <c r="R226" s="1"/>
      <c r="Y226" s="6"/>
      <c r="Z226" s="1"/>
      <c r="AA226" s="1"/>
      <c r="AB226" s="1"/>
      <c r="AC226" s="1"/>
    </row>
    <row r="227" spans="2:29" x14ac:dyDescent="0.5">
      <c r="B227" s="6"/>
      <c r="C227" s="1"/>
      <c r="D227" s="1"/>
      <c r="E227" s="1"/>
      <c r="F227" s="1"/>
      <c r="G227" s="1"/>
      <c r="M227" s="110"/>
      <c r="N227" s="6"/>
      <c r="O227" s="1"/>
      <c r="P227" s="1"/>
      <c r="Q227" s="1"/>
      <c r="R227" s="1"/>
      <c r="Y227" s="6"/>
      <c r="Z227" s="1"/>
      <c r="AA227" s="1"/>
      <c r="AB227" s="1"/>
      <c r="AC227" s="1"/>
    </row>
    <row r="228" spans="2:29" x14ac:dyDescent="0.5">
      <c r="B228" s="6"/>
      <c r="C228" s="1"/>
      <c r="D228" s="1"/>
      <c r="E228" s="1"/>
      <c r="F228" s="1"/>
      <c r="G228" s="1"/>
      <c r="M228" s="110"/>
      <c r="N228" s="6"/>
      <c r="O228" s="1"/>
      <c r="P228" s="1"/>
      <c r="Q228" s="1"/>
      <c r="R228" s="1"/>
      <c r="Y228" s="6"/>
      <c r="Z228" s="1"/>
      <c r="AA228" s="1"/>
      <c r="AB228" s="1"/>
      <c r="AC228" s="1"/>
    </row>
    <row r="229" spans="2:29" x14ac:dyDescent="0.5">
      <c r="B229" s="6"/>
      <c r="C229" s="1"/>
      <c r="D229" s="1"/>
      <c r="E229" s="1"/>
      <c r="F229" s="1"/>
      <c r="G229" s="1"/>
      <c r="M229" s="110"/>
      <c r="N229" s="6"/>
      <c r="O229" s="1"/>
      <c r="P229" s="1"/>
      <c r="Q229" s="1"/>
      <c r="R229" s="1"/>
      <c r="Y229" s="6"/>
      <c r="Z229" s="1"/>
      <c r="AA229" s="1"/>
      <c r="AB229" s="1"/>
      <c r="AC229" s="1"/>
    </row>
    <row r="230" spans="2:29" x14ac:dyDescent="0.5">
      <c r="B230" s="6"/>
      <c r="C230" s="1"/>
      <c r="D230" s="1"/>
      <c r="E230" s="1"/>
      <c r="F230" s="1"/>
      <c r="G230" s="1"/>
      <c r="M230" s="110"/>
      <c r="N230" s="6"/>
      <c r="O230" s="1"/>
      <c r="P230" s="1"/>
      <c r="Q230" s="1"/>
      <c r="R230" s="1"/>
      <c r="Y230" s="6"/>
      <c r="Z230" s="1"/>
      <c r="AA230" s="1"/>
      <c r="AB230" s="1"/>
      <c r="AC230" s="1"/>
    </row>
    <row r="231" spans="2:29" x14ac:dyDescent="0.5">
      <c r="B231" s="6"/>
      <c r="C231" s="1"/>
      <c r="D231" s="1"/>
      <c r="E231" s="1"/>
      <c r="F231" s="1"/>
      <c r="G231" s="1"/>
      <c r="M231" s="110"/>
      <c r="N231" s="6"/>
      <c r="O231" s="1"/>
      <c r="P231" s="1"/>
      <c r="Q231" s="1"/>
      <c r="R231" s="1"/>
      <c r="Y231" s="6"/>
      <c r="Z231" s="1"/>
      <c r="AA231" s="1"/>
      <c r="AB231" s="1"/>
      <c r="AC231" s="1"/>
    </row>
    <row r="232" spans="2:29" x14ac:dyDescent="0.5">
      <c r="B232" s="6"/>
      <c r="C232" s="1"/>
      <c r="D232" s="1"/>
      <c r="E232" s="1"/>
      <c r="F232" s="1"/>
      <c r="G232" s="1"/>
      <c r="M232" s="110"/>
      <c r="N232" s="6"/>
      <c r="O232" s="1"/>
      <c r="P232" s="1"/>
      <c r="Q232" s="1"/>
      <c r="R232" s="1"/>
      <c r="Y232" s="6"/>
      <c r="Z232" s="1"/>
      <c r="AA232" s="1"/>
      <c r="AB232" s="1"/>
      <c r="AC232" s="1"/>
    </row>
    <row r="233" spans="2:29" x14ac:dyDescent="0.5">
      <c r="B233" s="6"/>
      <c r="C233" s="1"/>
      <c r="D233" s="1"/>
      <c r="E233" s="1"/>
      <c r="F233" s="1"/>
      <c r="G233" s="1"/>
      <c r="M233" s="110"/>
      <c r="N233" s="6"/>
      <c r="O233" s="1"/>
      <c r="P233" s="1"/>
      <c r="Q233" s="1"/>
      <c r="R233" s="1"/>
      <c r="Y233" s="6"/>
      <c r="Z233" s="1"/>
      <c r="AA233" s="1"/>
      <c r="AB233" s="1"/>
      <c r="AC233" s="1"/>
    </row>
    <row r="234" spans="2:29" x14ac:dyDescent="0.5">
      <c r="B234" s="6"/>
      <c r="C234" s="1"/>
      <c r="D234" s="1"/>
      <c r="E234" s="1"/>
      <c r="F234" s="1"/>
      <c r="G234" s="1"/>
      <c r="M234" s="110"/>
      <c r="N234" s="6"/>
      <c r="O234" s="1"/>
      <c r="P234" s="1"/>
      <c r="Q234" s="1"/>
      <c r="R234" s="1"/>
      <c r="Y234" s="6"/>
      <c r="Z234" s="1"/>
      <c r="AA234" s="1"/>
      <c r="AB234" s="1"/>
      <c r="AC234" s="1"/>
    </row>
    <row r="235" spans="2:29" x14ac:dyDescent="0.5">
      <c r="B235" s="6"/>
      <c r="C235" s="1"/>
      <c r="D235" s="1"/>
      <c r="E235" s="1"/>
      <c r="F235" s="1"/>
      <c r="G235" s="1"/>
      <c r="M235" s="110"/>
      <c r="N235" s="6"/>
      <c r="O235" s="1"/>
      <c r="P235" s="1"/>
      <c r="Q235" s="1"/>
      <c r="R235" s="1"/>
      <c r="Y235" s="6"/>
      <c r="Z235" s="1"/>
      <c r="AA235" s="1"/>
      <c r="AB235" s="1"/>
      <c r="AC235" s="1"/>
    </row>
    <row r="236" spans="2:29" x14ac:dyDescent="0.5">
      <c r="B236" s="6"/>
      <c r="C236" s="1"/>
      <c r="D236" s="1"/>
      <c r="E236" s="1"/>
      <c r="F236" s="1"/>
      <c r="G236" s="1"/>
      <c r="M236" s="110"/>
      <c r="N236" s="6"/>
      <c r="O236" s="1"/>
      <c r="P236" s="1"/>
      <c r="Q236" s="1"/>
      <c r="R236" s="1"/>
      <c r="Y236" s="6"/>
      <c r="Z236" s="1"/>
      <c r="AA236" s="1"/>
      <c r="AB236" s="1"/>
      <c r="AC236" s="1"/>
    </row>
    <row r="237" spans="2:29" x14ac:dyDescent="0.5">
      <c r="B237" s="6"/>
      <c r="C237" s="1"/>
      <c r="D237" s="1"/>
      <c r="E237" s="1"/>
      <c r="F237" s="1"/>
      <c r="G237" s="1"/>
      <c r="M237" s="110"/>
      <c r="N237" s="6"/>
      <c r="O237" s="1"/>
      <c r="P237" s="1"/>
      <c r="Q237" s="1"/>
      <c r="R237" s="1"/>
      <c r="Y237" s="6"/>
      <c r="Z237" s="1"/>
      <c r="AA237" s="1"/>
      <c r="AB237" s="1"/>
      <c r="AC237" s="1"/>
    </row>
    <row r="238" spans="2:29" x14ac:dyDescent="0.5">
      <c r="B238" s="6"/>
      <c r="C238" s="1"/>
      <c r="D238" s="1"/>
      <c r="E238" s="1"/>
      <c r="F238" s="1"/>
      <c r="G238" s="1"/>
      <c r="M238" s="110"/>
      <c r="N238" s="6"/>
      <c r="O238" s="1"/>
      <c r="P238" s="1"/>
      <c r="Q238" s="1"/>
      <c r="R238" s="1"/>
      <c r="Y238" s="6"/>
      <c r="Z238" s="1"/>
      <c r="AA238" s="1"/>
      <c r="AB238" s="1"/>
      <c r="AC238" s="1"/>
    </row>
    <row r="239" spans="2:29" x14ac:dyDescent="0.5">
      <c r="B239" s="6"/>
      <c r="C239" s="1"/>
      <c r="D239" s="1"/>
      <c r="E239" s="1"/>
      <c r="F239" s="1"/>
      <c r="G239" s="1"/>
      <c r="M239" s="110"/>
      <c r="N239" s="6"/>
      <c r="O239" s="1"/>
      <c r="P239" s="1"/>
      <c r="Q239" s="1"/>
      <c r="R239" s="1"/>
      <c r="Y239" s="6"/>
      <c r="Z239" s="1"/>
      <c r="AA239" s="1"/>
      <c r="AB239" s="1"/>
      <c r="AC239" s="1"/>
    </row>
    <row r="240" spans="2:29" x14ac:dyDescent="0.5">
      <c r="B240" s="6"/>
      <c r="C240" s="1"/>
      <c r="D240" s="1"/>
      <c r="E240" s="1"/>
      <c r="F240" s="1"/>
      <c r="G240" s="1"/>
      <c r="M240" s="110"/>
      <c r="N240" s="6"/>
      <c r="O240" s="1"/>
      <c r="P240" s="1"/>
      <c r="Q240" s="1"/>
      <c r="R240" s="1"/>
      <c r="Y240" s="6"/>
      <c r="Z240" s="1"/>
      <c r="AA240" s="1"/>
      <c r="AB240" s="1"/>
      <c r="AC240" s="1"/>
    </row>
    <row r="241" spans="2:29" x14ac:dyDescent="0.5">
      <c r="B241" s="6"/>
      <c r="C241" s="1"/>
      <c r="D241" s="1"/>
      <c r="E241" s="1"/>
      <c r="F241" s="1"/>
      <c r="G241" s="1"/>
      <c r="M241" s="110"/>
      <c r="N241" s="6"/>
      <c r="O241" s="1"/>
      <c r="P241" s="1"/>
      <c r="Q241" s="1"/>
      <c r="R241" s="1"/>
      <c r="Y241" s="6"/>
      <c r="Z241" s="1"/>
      <c r="AA241" s="1"/>
      <c r="AB241" s="1"/>
      <c r="AC241" s="1"/>
    </row>
    <row r="242" spans="2:29" x14ac:dyDescent="0.5">
      <c r="B242" s="6"/>
      <c r="C242" s="1"/>
      <c r="D242" s="1"/>
      <c r="E242" s="1"/>
      <c r="F242" s="1"/>
      <c r="G242" s="1"/>
      <c r="M242" s="110"/>
      <c r="N242" s="6"/>
      <c r="O242" s="1"/>
      <c r="P242" s="1"/>
      <c r="Q242" s="1"/>
      <c r="R242" s="1"/>
      <c r="Y242" s="6"/>
      <c r="Z242" s="1"/>
      <c r="AA242" s="1"/>
      <c r="AB242" s="1"/>
      <c r="AC242" s="1"/>
    </row>
    <row r="243" spans="2:29" x14ac:dyDescent="0.5">
      <c r="B243" s="6"/>
      <c r="C243" s="1"/>
      <c r="D243" s="1"/>
      <c r="E243" s="1"/>
      <c r="F243" s="1"/>
      <c r="G243" s="1"/>
      <c r="M243" s="110"/>
      <c r="N243" s="6"/>
      <c r="O243" s="1"/>
      <c r="P243" s="1"/>
      <c r="Q243" s="1"/>
      <c r="R243" s="1"/>
      <c r="Y243" s="6"/>
      <c r="Z243" s="1"/>
      <c r="AA243" s="1"/>
      <c r="AB243" s="1"/>
      <c r="AC243" s="1"/>
    </row>
    <row r="244" spans="2:29" x14ac:dyDescent="0.5">
      <c r="B244" s="6"/>
      <c r="C244" s="1"/>
      <c r="D244" s="1"/>
      <c r="E244" s="1"/>
      <c r="F244" s="1"/>
      <c r="G244" s="1"/>
      <c r="M244" s="110"/>
      <c r="N244" s="6"/>
      <c r="O244" s="1"/>
      <c r="P244" s="1"/>
      <c r="Q244" s="1"/>
      <c r="R244" s="1"/>
      <c r="Y244" s="6"/>
      <c r="Z244" s="1"/>
      <c r="AA244" s="1"/>
      <c r="AB244" s="1"/>
      <c r="AC244" s="1"/>
    </row>
    <row r="245" spans="2:29" x14ac:dyDescent="0.5">
      <c r="B245" s="6"/>
      <c r="C245" s="1"/>
      <c r="D245" s="1"/>
      <c r="E245" s="1"/>
      <c r="F245" s="1"/>
      <c r="G245" s="1"/>
      <c r="M245" s="110"/>
      <c r="N245" s="6"/>
      <c r="O245" s="1"/>
      <c r="P245" s="1"/>
      <c r="Q245" s="1"/>
      <c r="R245" s="1"/>
      <c r="Y245" s="6"/>
      <c r="Z245" s="1"/>
      <c r="AA245" s="1"/>
      <c r="AB245" s="1"/>
      <c r="AC245" s="1"/>
    </row>
    <row r="246" spans="2:29" x14ac:dyDescent="0.5">
      <c r="B246" s="6"/>
      <c r="C246" s="1"/>
      <c r="D246" s="1"/>
      <c r="E246" s="1"/>
      <c r="F246" s="1"/>
      <c r="G246" s="1"/>
      <c r="M246" s="110"/>
      <c r="N246" s="6"/>
      <c r="O246" s="1"/>
      <c r="P246" s="1"/>
      <c r="Q246" s="1"/>
      <c r="R246" s="1"/>
      <c r="Y246" s="6"/>
      <c r="Z246" s="1"/>
      <c r="AA246" s="1"/>
      <c r="AB246" s="1"/>
      <c r="AC246" s="1"/>
    </row>
    <row r="247" spans="2:29" x14ac:dyDescent="0.5">
      <c r="B247" s="6"/>
      <c r="C247" s="1"/>
      <c r="D247" s="1"/>
      <c r="E247" s="1"/>
      <c r="F247" s="1"/>
      <c r="G247" s="1"/>
      <c r="M247" s="110"/>
      <c r="N247" s="6"/>
      <c r="O247" s="1"/>
      <c r="P247" s="1"/>
      <c r="Q247" s="1"/>
      <c r="R247" s="1"/>
      <c r="Y247" s="6"/>
      <c r="Z247" s="1"/>
      <c r="AA247" s="1"/>
      <c r="AB247" s="1"/>
      <c r="AC247" s="1"/>
    </row>
    <row r="248" spans="2:29" x14ac:dyDescent="0.5">
      <c r="B248" s="6"/>
      <c r="C248" s="1"/>
      <c r="D248" s="1"/>
      <c r="E248" s="1"/>
      <c r="F248" s="1"/>
      <c r="G248" s="1"/>
      <c r="M248" s="110"/>
      <c r="N248" s="6"/>
      <c r="O248" s="1"/>
      <c r="P248" s="1"/>
      <c r="Q248" s="1"/>
      <c r="R248" s="1"/>
      <c r="Y248" s="6"/>
      <c r="Z248" s="1"/>
      <c r="AA248" s="1"/>
      <c r="AB248" s="1"/>
      <c r="AC248" s="1"/>
    </row>
    <row r="249" spans="2:29" x14ac:dyDescent="0.5">
      <c r="B249" s="6"/>
      <c r="C249" s="1"/>
      <c r="D249" s="1"/>
      <c r="E249" s="1"/>
      <c r="F249" s="1"/>
      <c r="G249" s="1"/>
      <c r="M249" s="110"/>
      <c r="N249" s="6"/>
      <c r="O249" s="1"/>
      <c r="P249" s="1"/>
      <c r="Q249" s="1"/>
      <c r="R249" s="1"/>
      <c r="Y249" s="6"/>
      <c r="Z249" s="1"/>
      <c r="AA249" s="1"/>
      <c r="AB249" s="1"/>
      <c r="AC249" s="1"/>
    </row>
    <row r="250" spans="2:29" x14ac:dyDescent="0.5">
      <c r="B250" s="6"/>
      <c r="C250" s="1"/>
      <c r="D250" s="1"/>
      <c r="E250" s="1"/>
      <c r="F250" s="1"/>
      <c r="G250" s="1"/>
      <c r="M250" s="110"/>
      <c r="N250" s="6"/>
      <c r="O250" s="1"/>
      <c r="P250" s="1"/>
      <c r="Q250" s="1"/>
      <c r="R250" s="1"/>
      <c r="Y250" s="6"/>
      <c r="Z250" s="1"/>
      <c r="AA250" s="1"/>
      <c r="AB250" s="1"/>
      <c r="AC250" s="1"/>
    </row>
    <row r="251" spans="2:29" x14ac:dyDescent="0.5">
      <c r="B251" s="6"/>
      <c r="C251" s="1"/>
      <c r="D251" s="1"/>
      <c r="E251" s="1"/>
      <c r="F251" s="1"/>
      <c r="G251" s="1"/>
      <c r="M251" s="110"/>
      <c r="N251" s="6"/>
      <c r="O251" s="1"/>
      <c r="P251" s="1"/>
      <c r="Q251" s="1"/>
      <c r="R251" s="1"/>
      <c r="Y251" s="6"/>
      <c r="Z251" s="1"/>
      <c r="AA251" s="1"/>
      <c r="AB251" s="1"/>
      <c r="AC251" s="1"/>
    </row>
    <row r="252" spans="2:29" x14ac:dyDescent="0.5">
      <c r="B252" s="6"/>
      <c r="C252" s="1"/>
      <c r="D252" s="1"/>
      <c r="E252" s="1"/>
      <c r="F252" s="1"/>
      <c r="G252" s="1"/>
      <c r="M252" s="110"/>
      <c r="N252" s="6"/>
      <c r="O252" s="1"/>
      <c r="P252" s="1"/>
      <c r="Q252" s="1"/>
      <c r="R252" s="1"/>
      <c r="Y252" s="6"/>
      <c r="Z252" s="1"/>
      <c r="AA252" s="1"/>
      <c r="AB252" s="1"/>
      <c r="AC252" s="1"/>
    </row>
    <row r="253" spans="2:29" x14ac:dyDescent="0.5">
      <c r="B253" s="6"/>
      <c r="C253" s="1"/>
      <c r="D253" s="1"/>
      <c r="E253" s="1"/>
      <c r="F253" s="1"/>
      <c r="G253" s="1"/>
      <c r="M253" s="110"/>
      <c r="N253" s="6"/>
      <c r="O253" s="1"/>
      <c r="P253" s="1"/>
      <c r="Q253" s="1"/>
      <c r="R253" s="1"/>
      <c r="Y253" s="6"/>
      <c r="Z253" s="1"/>
      <c r="AA253" s="1"/>
      <c r="AB253" s="1"/>
      <c r="AC253" s="1"/>
    </row>
    <row r="254" spans="2:29" x14ac:dyDescent="0.5">
      <c r="B254" s="6"/>
      <c r="C254" s="1"/>
      <c r="D254" s="1"/>
      <c r="E254" s="1"/>
      <c r="F254" s="1"/>
      <c r="G254" s="1"/>
      <c r="M254" s="110"/>
      <c r="N254" s="6"/>
      <c r="O254" s="1"/>
      <c r="P254" s="1"/>
      <c r="Q254" s="1"/>
      <c r="R254" s="1"/>
      <c r="Y254" s="6"/>
      <c r="Z254" s="1"/>
      <c r="AA254" s="1"/>
      <c r="AB254" s="1"/>
      <c r="AC254" s="1"/>
    </row>
    <row r="255" spans="2:29" x14ac:dyDescent="0.5">
      <c r="B255" s="6"/>
      <c r="C255" s="1"/>
      <c r="D255" s="1"/>
      <c r="E255" s="1"/>
      <c r="F255" s="1"/>
      <c r="G255" s="1"/>
      <c r="M255" s="110"/>
      <c r="N255" s="6"/>
      <c r="O255" s="1"/>
      <c r="P255" s="1"/>
      <c r="Q255" s="1"/>
      <c r="R255" s="1"/>
      <c r="Y255" s="6"/>
      <c r="Z255" s="1"/>
      <c r="AA255" s="1"/>
      <c r="AB255" s="1"/>
      <c r="AC255" s="1"/>
    </row>
    <row r="256" spans="2:29" x14ac:dyDescent="0.5">
      <c r="B256" s="6"/>
      <c r="C256" s="1"/>
      <c r="D256" s="1"/>
      <c r="E256" s="1"/>
      <c r="F256" s="1"/>
      <c r="G256" s="1"/>
      <c r="M256" s="110"/>
      <c r="N256" s="6"/>
      <c r="O256" s="1"/>
      <c r="P256" s="1"/>
      <c r="Q256" s="1"/>
      <c r="R256" s="1"/>
      <c r="Y256" s="6"/>
      <c r="Z256" s="1"/>
      <c r="AA256" s="1"/>
      <c r="AB256" s="1"/>
      <c r="AC256" s="1"/>
    </row>
    <row r="257" spans="2:29" x14ac:dyDescent="0.5">
      <c r="B257" s="6"/>
      <c r="C257" s="1"/>
      <c r="D257" s="1"/>
      <c r="E257" s="1"/>
      <c r="F257" s="1"/>
      <c r="G257" s="1"/>
      <c r="M257" s="110"/>
      <c r="N257" s="6"/>
      <c r="O257" s="1"/>
      <c r="P257" s="1"/>
      <c r="Q257" s="1"/>
      <c r="R257" s="1"/>
      <c r="Y257" s="6"/>
      <c r="Z257" s="1"/>
      <c r="AA257" s="1"/>
      <c r="AB257" s="1"/>
      <c r="AC257" s="1"/>
    </row>
    <row r="258" spans="2:29" x14ac:dyDescent="0.5">
      <c r="B258" s="6"/>
      <c r="C258" s="1"/>
      <c r="D258" s="1"/>
      <c r="E258" s="1"/>
      <c r="F258" s="1"/>
      <c r="G258" s="1"/>
      <c r="M258" s="110"/>
      <c r="N258" s="6"/>
      <c r="O258" s="1"/>
      <c r="P258" s="1"/>
      <c r="Q258" s="1"/>
      <c r="R258" s="1"/>
      <c r="Y258" s="6"/>
      <c r="Z258" s="1"/>
      <c r="AA258" s="1"/>
      <c r="AB258" s="1"/>
      <c r="AC258" s="1"/>
    </row>
    <row r="259" spans="2:29" x14ac:dyDescent="0.5">
      <c r="B259" s="6"/>
      <c r="C259" s="1"/>
      <c r="D259" s="1"/>
      <c r="E259" s="1"/>
      <c r="F259" s="1"/>
      <c r="G259" s="1"/>
      <c r="M259" s="110"/>
      <c r="N259" s="6"/>
      <c r="O259" s="1"/>
      <c r="P259" s="1"/>
      <c r="Q259" s="1"/>
      <c r="R259" s="1"/>
      <c r="Y259" s="6"/>
      <c r="Z259" s="1"/>
      <c r="AA259" s="1"/>
      <c r="AB259" s="1"/>
      <c r="AC259" s="1"/>
    </row>
    <row r="260" spans="2:29" x14ac:dyDescent="0.5">
      <c r="B260" s="6"/>
      <c r="C260" s="1"/>
      <c r="D260" s="1"/>
      <c r="E260" s="1"/>
      <c r="F260" s="1"/>
      <c r="G260" s="1"/>
      <c r="M260" s="110"/>
      <c r="N260" s="6"/>
      <c r="O260" s="1"/>
      <c r="P260" s="1"/>
      <c r="Q260" s="1"/>
      <c r="R260" s="1"/>
      <c r="Y260" s="6"/>
      <c r="Z260" s="1"/>
      <c r="AA260" s="1"/>
      <c r="AB260" s="1"/>
      <c r="AC260" s="1"/>
    </row>
    <row r="261" spans="2:29" x14ac:dyDescent="0.5">
      <c r="B261" s="6"/>
      <c r="C261" s="1"/>
      <c r="D261" s="1"/>
      <c r="E261" s="1"/>
      <c r="F261" s="1"/>
      <c r="G261" s="1"/>
      <c r="M261" s="110"/>
      <c r="N261" s="6"/>
      <c r="O261" s="1"/>
      <c r="P261" s="1"/>
      <c r="Q261" s="1"/>
      <c r="R261" s="1"/>
      <c r="Y261" s="6"/>
      <c r="Z261" s="1"/>
      <c r="AA261" s="1"/>
      <c r="AB261" s="1"/>
      <c r="AC261" s="1"/>
    </row>
    <row r="262" spans="2:29" x14ac:dyDescent="0.5">
      <c r="B262" s="6"/>
      <c r="C262" s="1"/>
      <c r="D262" s="1"/>
      <c r="E262" s="1"/>
      <c r="F262" s="1"/>
      <c r="G262" s="1"/>
      <c r="M262" s="110"/>
      <c r="N262" s="6"/>
      <c r="O262" s="1"/>
      <c r="P262" s="1"/>
      <c r="Q262" s="1"/>
      <c r="R262" s="1"/>
      <c r="Y262" s="6"/>
      <c r="Z262" s="1"/>
      <c r="AA262" s="1"/>
      <c r="AB262" s="1"/>
      <c r="AC262" s="1"/>
    </row>
    <row r="263" spans="2:29" x14ac:dyDescent="0.5">
      <c r="B263" s="6"/>
      <c r="C263" s="1"/>
      <c r="D263" s="1"/>
      <c r="E263" s="1"/>
      <c r="F263" s="1"/>
      <c r="G263" s="1"/>
      <c r="M263" s="110"/>
      <c r="N263" s="6"/>
      <c r="O263" s="1"/>
      <c r="P263" s="1"/>
      <c r="Q263" s="1"/>
      <c r="R263" s="1"/>
      <c r="Y263" s="6"/>
      <c r="Z263" s="1"/>
      <c r="AA263" s="1"/>
      <c r="AB263" s="1"/>
      <c r="AC263" s="1"/>
    </row>
    <row r="264" spans="2:29" x14ac:dyDescent="0.5">
      <c r="B264" s="6"/>
      <c r="C264" s="1"/>
      <c r="D264" s="1"/>
      <c r="E264" s="1"/>
      <c r="F264" s="1"/>
      <c r="G264" s="1"/>
      <c r="M264" s="110"/>
      <c r="N264" s="6"/>
      <c r="O264" s="1"/>
      <c r="P264" s="1"/>
      <c r="Q264" s="1"/>
      <c r="R264" s="1"/>
      <c r="Y264" s="6"/>
      <c r="Z264" s="1"/>
      <c r="AA264" s="1"/>
      <c r="AB264" s="1"/>
      <c r="AC264" s="1"/>
    </row>
    <row r="265" spans="2:29" x14ac:dyDescent="0.5">
      <c r="B265" s="6"/>
      <c r="C265" s="1"/>
      <c r="D265" s="1"/>
      <c r="E265" s="1"/>
      <c r="F265" s="1"/>
      <c r="G265" s="1"/>
      <c r="M265" s="110"/>
      <c r="N265" s="6"/>
      <c r="O265" s="1"/>
      <c r="P265" s="1"/>
      <c r="Q265" s="1"/>
      <c r="R265" s="1"/>
      <c r="Y265" s="6"/>
      <c r="Z265" s="1"/>
      <c r="AA265" s="1"/>
      <c r="AB265" s="1"/>
      <c r="AC265" s="1"/>
    </row>
    <row r="266" spans="2:29" x14ac:dyDescent="0.5">
      <c r="B266" s="6"/>
      <c r="C266" s="1"/>
      <c r="D266" s="1"/>
      <c r="E266" s="1"/>
      <c r="F266" s="1"/>
      <c r="G266" s="1"/>
      <c r="M266" s="110"/>
      <c r="N266" s="6"/>
      <c r="O266" s="1"/>
      <c r="P266" s="1"/>
      <c r="Q266" s="1"/>
      <c r="R266" s="1"/>
      <c r="Y266" s="6"/>
      <c r="Z266" s="1"/>
      <c r="AA266" s="1"/>
      <c r="AB266" s="1"/>
      <c r="AC266" s="1"/>
    </row>
    <row r="267" spans="2:29" x14ac:dyDescent="0.5">
      <c r="B267" s="6"/>
      <c r="C267" s="1"/>
      <c r="D267" s="1"/>
      <c r="E267" s="1"/>
      <c r="F267" s="1"/>
      <c r="G267" s="1"/>
      <c r="M267" s="110"/>
      <c r="N267" s="6"/>
      <c r="O267" s="1"/>
      <c r="P267" s="1"/>
      <c r="Q267" s="1"/>
      <c r="R267" s="1"/>
      <c r="Y267" s="6"/>
      <c r="Z267" s="1"/>
      <c r="AA267" s="1"/>
      <c r="AB267" s="1"/>
      <c r="AC267" s="1"/>
    </row>
    <row r="268" spans="2:29" x14ac:dyDescent="0.5">
      <c r="B268" s="6"/>
      <c r="C268" s="1"/>
      <c r="D268" s="1"/>
      <c r="E268" s="1"/>
      <c r="F268" s="1"/>
      <c r="G268" s="1"/>
      <c r="M268" s="110"/>
      <c r="N268" s="6"/>
      <c r="O268" s="1"/>
      <c r="P268" s="1"/>
      <c r="Q268" s="1"/>
      <c r="R268" s="1"/>
      <c r="Y268" s="6"/>
      <c r="Z268" s="1"/>
      <c r="AA268" s="1"/>
      <c r="AB268" s="1"/>
      <c r="AC268" s="1"/>
    </row>
    <row r="269" spans="2:29" x14ac:dyDescent="0.5">
      <c r="B269" s="6"/>
      <c r="C269" s="1"/>
      <c r="D269" s="1"/>
      <c r="E269" s="1"/>
      <c r="F269" s="1"/>
      <c r="G269" s="1"/>
      <c r="M269" s="110"/>
      <c r="N269" s="6"/>
      <c r="O269" s="1"/>
      <c r="P269" s="1"/>
      <c r="Q269" s="1"/>
      <c r="R269" s="1"/>
      <c r="Y269" s="6"/>
      <c r="Z269" s="1"/>
      <c r="AA269" s="1"/>
      <c r="AB269" s="1"/>
      <c r="AC269" s="1"/>
    </row>
    <row r="270" spans="2:29" x14ac:dyDescent="0.5">
      <c r="B270" s="6"/>
      <c r="C270" s="1"/>
      <c r="D270" s="1"/>
      <c r="E270" s="1"/>
      <c r="F270" s="1"/>
      <c r="G270" s="1"/>
      <c r="M270" s="110"/>
      <c r="N270" s="6"/>
      <c r="O270" s="1"/>
      <c r="P270" s="1"/>
      <c r="Q270" s="1"/>
      <c r="R270" s="1"/>
      <c r="Y270" s="6"/>
      <c r="Z270" s="1"/>
      <c r="AA270" s="1"/>
      <c r="AB270" s="1"/>
      <c r="AC270" s="1"/>
    </row>
    <row r="271" spans="2:29" x14ac:dyDescent="0.5">
      <c r="B271" s="6"/>
      <c r="C271" s="1"/>
      <c r="D271" s="1"/>
      <c r="E271" s="1"/>
      <c r="F271" s="1"/>
      <c r="G271" s="1"/>
      <c r="M271" s="110"/>
      <c r="N271" s="6"/>
      <c r="O271" s="1"/>
      <c r="P271" s="1"/>
      <c r="Q271" s="1"/>
      <c r="R271" s="1"/>
      <c r="Y271" s="6"/>
      <c r="Z271" s="1"/>
      <c r="AA271" s="1"/>
      <c r="AB271" s="1"/>
      <c r="AC271" s="1"/>
    </row>
    <row r="272" spans="2:29" x14ac:dyDescent="0.5">
      <c r="B272" s="6"/>
      <c r="C272" s="1"/>
      <c r="D272" s="1"/>
      <c r="E272" s="1"/>
      <c r="F272" s="1"/>
      <c r="G272" s="1"/>
      <c r="M272" s="110"/>
      <c r="N272" s="6"/>
      <c r="O272" s="1"/>
      <c r="P272" s="1"/>
      <c r="Q272" s="1"/>
      <c r="R272" s="1"/>
      <c r="Y272" s="6"/>
      <c r="Z272" s="1"/>
      <c r="AA272" s="1"/>
      <c r="AB272" s="1"/>
      <c r="AC272" s="1"/>
    </row>
    <row r="273" spans="2:29" x14ac:dyDescent="0.5">
      <c r="B273" s="6"/>
      <c r="C273" s="1"/>
      <c r="D273" s="1"/>
      <c r="E273" s="1"/>
      <c r="F273" s="1"/>
      <c r="G273" s="1"/>
      <c r="M273" s="110"/>
      <c r="N273" s="6"/>
      <c r="O273" s="1"/>
      <c r="P273" s="1"/>
      <c r="Q273" s="1"/>
      <c r="R273" s="1"/>
      <c r="Y273" s="6"/>
      <c r="Z273" s="1"/>
      <c r="AA273" s="1"/>
      <c r="AB273" s="1"/>
      <c r="AC273" s="1"/>
    </row>
    <row r="274" spans="2:29" x14ac:dyDescent="0.5">
      <c r="B274" s="6"/>
      <c r="C274" s="1"/>
      <c r="D274" s="1"/>
      <c r="E274" s="1"/>
      <c r="F274" s="1"/>
      <c r="G274" s="1"/>
      <c r="M274" s="110"/>
      <c r="N274" s="6"/>
      <c r="O274" s="1"/>
      <c r="P274" s="1"/>
      <c r="Q274" s="1"/>
      <c r="R274" s="1"/>
      <c r="Y274" s="6"/>
      <c r="Z274" s="1"/>
      <c r="AA274" s="1"/>
      <c r="AB274" s="1"/>
      <c r="AC274" s="1"/>
    </row>
    <row r="275" spans="2:29" x14ac:dyDescent="0.5">
      <c r="B275" s="6"/>
      <c r="C275" s="1"/>
      <c r="D275" s="1"/>
      <c r="E275" s="1"/>
      <c r="F275" s="1"/>
      <c r="G275" s="1"/>
      <c r="M275" s="110"/>
      <c r="N275" s="6"/>
      <c r="O275" s="1"/>
      <c r="P275" s="1"/>
      <c r="Q275" s="1"/>
      <c r="R275" s="1"/>
      <c r="Y275" s="6"/>
      <c r="Z275" s="1"/>
      <c r="AA275" s="1"/>
      <c r="AB275" s="1"/>
      <c r="AC275" s="1"/>
    </row>
    <row r="276" spans="2:29" x14ac:dyDescent="0.5">
      <c r="B276" s="6"/>
      <c r="C276" s="1"/>
      <c r="D276" s="1"/>
      <c r="E276" s="1"/>
      <c r="F276" s="1"/>
      <c r="G276" s="1"/>
      <c r="M276" s="110"/>
      <c r="N276" s="6"/>
      <c r="O276" s="1"/>
      <c r="P276" s="1"/>
      <c r="Q276" s="1"/>
      <c r="R276" s="1"/>
      <c r="Y276" s="6"/>
      <c r="Z276" s="1"/>
      <c r="AA276" s="1"/>
      <c r="AB276" s="1"/>
      <c r="AC276" s="1"/>
    </row>
    <row r="277" spans="2:29" x14ac:dyDescent="0.5">
      <c r="B277" s="6"/>
      <c r="C277" s="1"/>
      <c r="D277" s="1"/>
      <c r="E277" s="1"/>
      <c r="F277" s="1"/>
      <c r="G277" s="1"/>
      <c r="M277" s="110"/>
      <c r="N277" s="6"/>
      <c r="O277" s="1"/>
      <c r="P277" s="1"/>
      <c r="Q277" s="1"/>
      <c r="R277" s="1"/>
      <c r="Y277" s="6"/>
      <c r="Z277" s="1"/>
      <c r="AA277" s="1"/>
      <c r="AB277" s="1"/>
      <c r="AC277" s="1"/>
    </row>
    <row r="278" spans="2:29" x14ac:dyDescent="0.5">
      <c r="B278" s="6"/>
      <c r="C278" s="1"/>
      <c r="D278" s="1"/>
      <c r="E278" s="1"/>
      <c r="F278" s="1"/>
      <c r="G278" s="1"/>
      <c r="M278" s="110"/>
      <c r="N278" s="6"/>
      <c r="O278" s="1"/>
      <c r="P278" s="1"/>
      <c r="Q278" s="1"/>
      <c r="R278" s="1"/>
      <c r="Y278" s="6"/>
      <c r="Z278" s="1"/>
      <c r="AA278" s="1"/>
      <c r="AB278" s="1"/>
      <c r="AC278" s="1"/>
    </row>
    <row r="279" spans="2:29" x14ac:dyDescent="0.5">
      <c r="B279" s="6"/>
      <c r="C279" s="1"/>
      <c r="D279" s="1"/>
      <c r="E279" s="1"/>
      <c r="F279" s="1"/>
      <c r="G279" s="1"/>
      <c r="M279" s="110"/>
      <c r="N279" s="6"/>
      <c r="O279" s="1"/>
      <c r="P279" s="1"/>
      <c r="Q279" s="1"/>
      <c r="R279" s="1"/>
      <c r="Y279" s="6"/>
      <c r="Z279" s="1"/>
      <c r="AA279" s="1"/>
      <c r="AB279" s="1"/>
      <c r="AC279" s="1"/>
    </row>
    <row r="280" spans="2:29" x14ac:dyDescent="0.5">
      <c r="B280" s="6"/>
      <c r="C280" s="1"/>
      <c r="D280" s="1"/>
      <c r="E280" s="1"/>
      <c r="F280" s="1"/>
      <c r="G280" s="1"/>
      <c r="M280" s="110"/>
      <c r="N280" s="6"/>
      <c r="O280" s="1"/>
      <c r="P280" s="1"/>
      <c r="Q280" s="1"/>
      <c r="R280" s="1"/>
      <c r="Y280" s="6"/>
      <c r="Z280" s="1"/>
      <c r="AA280" s="1"/>
      <c r="AB280" s="1"/>
      <c r="AC280" s="1"/>
    </row>
    <row r="281" spans="2:29" x14ac:dyDescent="0.5">
      <c r="B281" s="6"/>
      <c r="C281" s="1"/>
      <c r="D281" s="1"/>
      <c r="E281" s="1"/>
      <c r="F281" s="1"/>
      <c r="G281" s="1"/>
      <c r="M281" s="110"/>
      <c r="N281" s="6"/>
      <c r="O281" s="1"/>
      <c r="P281" s="1"/>
      <c r="Q281" s="1"/>
      <c r="R281" s="1"/>
      <c r="Y281" s="6"/>
      <c r="Z281" s="1"/>
      <c r="AA281" s="1"/>
      <c r="AB281" s="1"/>
      <c r="AC281" s="1"/>
    </row>
    <row r="282" spans="2:29" x14ac:dyDescent="0.5">
      <c r="B282" s="6"/>
      <c r="C282" s="1"/>
      <c r="D282" s="1"/>
      <c r="E282" s="1"/>
      <c r="F282" s="1"/>
      <c r="G282" s="1"/>
      <c r="M282" s="110"/>
      <c r="N282" s="6"/>
      <c r="O282" s="1"/>
      <c r="P282" s="1"/>
      <c r="Q282" s="1"/>
      <c r="R282" s="1"/>
      <c r="Y282" s="6"/>
      <c r="Z282" s="1"/>
      <c r="AA282" s="1"/>
      <c r="AB282" s="1"/>
      <c r="AC282" s="1"/>
    </row>
    <row r="283" spans="2:29" x14ac:dyDescent="0.5">
      <c r="B283" s="6"/>
      <c r="C283" s="1"/>
      <c r="D283" s="1"/>
      <c r="E283" s="1"/>
      <c r="F283" s="1"/>
      <c r="G283" s="1"/>
      <c r="M283" s="110"/>
      <c r="N283" s="6"/>
      <c r="O283" s="1"/>
      <c r="P283" s="1"/>
      <c r="Q283" s="1"/>
      <c r="R283" s="1"/>
      <c r="Y283" s="6"/>
      <c r="Z283" s="1"/>
      <c r="AA283" s="1"/>
      <c r="AB283" s="1"/>
      <c r="AC283" s="1"/>
    </row>
    <row r="284" spans="2:29" x14ac:dyDescent="0.5">
      <c r="B284" s="6"/>
      <c r="C284" s="1"/>
      <c r="D284" s="1"/>
      <c r="E284" s="1"/>
      <c r="F284" s="1"/>
      <c r="G284" s="1"/>
      <c r="M284" s="110"/>
      <c r="N284" s="6"/>
      <c r="O284" s="1"/>
      <c r="P284" s="1"/>
      <c r="Q284" s="1"/>
      <c r="R284" s="1"/>
      <c r="Y284" s="6"/>
      <c r="Z284" s="1"/>
      <c r="AA284" s="1"/>
      <c r="AB284" s="1"/>
      <c r="AC284" s="1"/>
    </row>
    <row r="285" spans="2:29" x14ac:dyDescent="0.5">
      <c r="B285" s="6"/>
      <c r="C285" s="1"/>
      <c r="D285" s="1"/>
      <c r="E285" s="1"/>
      <c r="F285" s="1"/>
      <c r="G285" s="1"/>
      <c r="M285" s="110"/>
      <c r="N285" s="6"/>
      <c r="O285" s="1"/>
      <c r="P285" s="1"/>
      <c r="Q285" s="1"/>
      <c r="R285" s="1"/>
      <c r="Y285" s="6"/>
      <c r="Z285" s="1"/>
      <c r="AA285" s="1"/>
      <c r="AB285" s="1"/>
      <c r="AC285" s="1"/>
    </row>
    <row r="286" spans="2:29" x14ac:dyDescent="0.5">
      <c r="B286" s="6"/>
      <c r="C286" s="1"/>
      <c r="D286" s="1"/>
      <c r="E286" s="1"/>
      <c r="F286" s="1"/>
      <c r="G286" s="1"/>
      <c r="M286" s="110"/>
      <c r="N286" s="6"/>
      <c r="O286" s="1"/>
      <c r="P286" s="1"/>
      <c r="Q286" s="1"/>
      <c r="R286" s="1"/>
      <c r="Y286" s="6"/>
      <c r="Z286" s="1"/>
      <c r="AA286" s="1"/>
      <c r="AB286" s="1"/>
      <c r="AC286" s="1"/>
    </row>
    <row r="287" spans="2:29" x14ac:dyDescent="0.5">
      <c r="B287" s="6"/>
      <c r="C287" s="1"/>
      <c r="D287" s="1"/>
      <c r="E287" s="1"/>
      <c r="F287" s="1"/>
      <c r="G287" s="1"/>
      <c r="M287" s="110"/>
      <c r="N287" s="6"/>
      <c r="O287" s="1"/>
      <c r="P287" s="1"/>
      <c r="Q287" s="1"/>
      <c r="R287" s="1"/>
      <c r="Y287" s="6"/>
      <c r="Z287" s="1"/>
      <c r="AA287" s="1"/>
      <c r="AB287" s="1"/>
      <c r="AC287" s="1"/>
    </row>
    <row r="288" spans="2:29" x14ac:dyDescent="0.5">
      <c r="B288" s="6"/>
      <c r="C288" s="1"/>
      <c r="D288" s="1"/>
      <c r="E288" s="1"/>
      <c r="F288" s="1"/>
      <c r="G288" s="1"/>
      <c r="M288" s="110"/>
      <c r="N288" s="6"/>
      <c r="O288" s="1"/>
      <c r="P288" s="1"/>
      <c r="Q288" s="1"/>
      <c r="R288" s="1"/>
      <c r="Y288" s="6"/>
      <c r="Z288" s="1"/>
      <c r="AA288" s="1"/>
      <c r="AB288" s="1"/>
      <c r="AC288" s="1"/>
    </row>
    <row r="289" spans="2:29" x14ac:dyDescent="0.5">
      <c r="B289" s="6"/>
      <c r="C289" s="1"/>
      <c r="D289" s="1"/>
      <c r="E289" s="1"/>
      <c r="F289" s="1"/>
      <c r="G289" s="1"/>
      <c r="M289" s="110"/>
      <c r="N289" s="6"/>
      <c r="O289" s="1"/>
      <c r="P289" s="1"/>
      <c r="Q289" s="1"/>
      <c r="R289" s="1"/>
      <c r="Y289" s="6"/>
      <c r="Z289" s="1"/>
      <c r="AA289" s="1"/>
      <c r="AB289" s="1"/>
      <c r="AC289" s="1"/>
    </row>
    <row r="290" spans="2:29" x14ac:dyDescent="0.5">
      <c r="B290" s="6"/>
      <c r="C290" s="1"/>
      <c r="D290" s="1"/>
      <c r="E290" s="1"/>
      <c r="F290" s="1"/>
      <c r="G290" s="1"/>
      <c r="M290" s="110"/>
      <c r="N290" s="6"/>
      <c r="O290" s="1"/>
      <c r="P290" s="1"/>
      <c r="Q290" s="1"/>
      <c r="R290" s="1"/>
      <c r="Y290" s="6"/>
      <c r="Z290" s="1"/>
      <c r="AA290" s="1"/>
      <c r="AB290" s="1"/>
      <c r="AC290" s="1"/>
    </row>
    <row r="291" spans="2:29" x14ac:dyDescent="0.5">
      <c r="B291" s="6"/>
      <c r="C291" s="1"/>
      <c r="D291" s="1"/>
      <c r="E291" s="1"/>
      <c r="F291" s="1"/>
      <c r="G291" s="1"/>
      <c r="M291" s="110"/>
      <c r="N291" s="6"/>
      <c r="O291" s="1"/>
      <c r="P291" s="1"/>
      <c r="Q291" s="1"/>
      <c r="R291" s="1"/>
      <c r="Y291" s="6"/>
      <c r="Z291" s="1"/>
      <c r="AA291" s="1"/>
      <c r="AB291" s="1"/>
      <c r="AC291" s="1"/>
    </row>
    <row r="292" spans="2:29" x14ac:dyDescent="0.5">
      <c r="B292" s="6"/>
      <c r="C292" s="1"/>
      <c r="D292" s="1"/>
      <c r="E292" s="1"/>
      <c r="F292" s="1"/>
      <c r="G292" s="1"/>
      <c r="M292" s="110"/>
      <c r="N292" s="6"/>
      <c r="O292" s="1"/>
      <c r="P292" s="1"/>
      <c r="Q292" s="1"/>
      <c r="R292" s="1"/>
      <c r="Y292" s="6"/>
      <c r="Z292" s="1"/>
      <c r="AA292" s="1"/>
      <c r="AB292" s="1"/>
      <c r="AC292" s="1"/>
    </row>
    <row r="293" spans="2:29" x14ac:dyDescent="0.5">
      <c r="B293" s="6"/>
      <c r="C293" s="1"/>
      <c r="D293" s="1"/>
      <c r="E293" s="1"/>
      <c r="F293" s="1"/>
      <c r="G293" s="1"/>
      <c r="M293" s="110"/>
      <c r="N293" s="6"/>
      <c r="O293" s="1"/>
      <c r="P293" s="1"/>
      <c r="Q293" s="1"/>
      <c r="R293" s="1"/>
      <c r="Y293" s="6"/>
      <c r="Z293" s="1"/>
      <c r="AA293" s="1"/>
      <c r="AB293" s="1"/>
      <c r="AC293" s="1"/>
    </row>
    <row r="294" spans="2:29" x14ac:dyDescent="0.5">
      <c r="B294" s="6"/>
      <c r="C294" s="1"/>
      <c r="D294" s="1"/>
      <c r="E294" s="1"/>
      <c r="F294" s="1"/>
      <c r="G294" s="1"/>
      <c r="M294" s="110"/>
      <c r="N294" s="6"/>
      <c r="O294" s="1"/>
      <c r="P294" s="1"/>
      <c r="Q294" s="1"/>
      <c r="R294" s="1"/>
      <c r="Y294" s="6"/>
      <c r="Z294" s="1"/>
      <c r="AA294" s="1"/>
      <c r="AB294" s="1"/>
      <c r="AC294" s="1"/>
    </row>
    <row r="295" spans="2:29" x14ac:dyDescent="0.5">
      <c r="B295" s="6"/>
      <c r="C295" s="1"/>
      <c r="D295" s="1"/>
      <c r="E295" s="1"/>
      <c r="F295" s="1"/>
      <c r="G295" s="1"/>
      <c r="M295" s="110"/>
      <c r="N295" s="6"/>
      <c r="O295" s="1"/>
      <c r="P295" s="1"/>
      <c r="Q295" s="1"/>
      <c r="R295" s="1"/>
      <c r="Y295" s="6"/>
      <c r="Z295" s="1"/>
      <c r="AA295" s="1"/>
      <c r="AB295" s="1"/>
      <c r="AC295" s="1"/>
    </row>
    <row r="296" spans="2:29" x14ac:dyDescent="0.5">
      <c r="B296" s="6"/>
      <c r="C296" s="1"/>
      <c r="D296" s="1"/>
      <c r="E296" s="1"/>
      <c r="F296" s="1"/>
      <c r="G296" s="1"/>
      <c r="M296" s="110"/>
      <c r="N296" s="6"/>
      <c r="O296" s="1"/>
      <c r="P296" s="1"/>
      <c r="Q296" s="1"/>
      <c r="R296" s="1"/>
      <c r="Y296" s="6"/>
      <c r="Z296" s="1"/>
      <c r="AA296" s="1"/>
      <c r="AB296" s="1"/>
      <c r="AC296" s="1"/>
    </row>
    <row r="297" spans="2:29" x14ac:dyDescent="0.5">
      <c r="B297" s="6"/>
      <c r="C297" s="1"/>
      <c r="D297" s="1"/>
      <c r="E297" s="1"/>
      <c r="F297" s="1"/>
      <c r="G297" s="1"/>
      <c r="M297" s="110"/>
      <c r="N297" s="6"/>
      <c r="O297" s="1"/>
      <c r="P297" s="1"/>
      <c r="Q297" s="1"/>
      <c r="R297" s="1"/>
      <c r="Y297" s="6"/>
      <c r="Z297" s="1"/>
      <c r="AA297" s="1"/>
      <c r="AB297" s="1"/>
      <c r="AC297" s="1"/>
    </row>
    <row r="298" spans="2:29" x14ac:dyDescent="0.5">
      <c r="B298" s="6"/>
      <c r="C298" s="1"/>
      <c r="D298" s="1"/>
      <c r="E298" s="1"/>
      <c r="F298" s="1"/>
      <c r="G298" s="1"/>
      <c r="M298" s="110"/>
      <c r="N298" s="6"/>
      <c r="O298" s="1"/>
      <c r="P298" s="1"/>
      <c r="Q298" s="1"/>
      <c r="R298" s="1"/>
      <c r="Y298" s="6"/>
      <c r="Z298" s="1"/>
      <c r="AA298" s="1"/>
      <c r="AB298" s="1"/>
      <c r="AC298" s="1"/>
    </row>
    <row r="299" spans="2:29" x14ac:dyDescent="0.5">
      <c r="B299" s="6"/>
      <c r="C299" s="1"/>
      <c r="D299" s="1"/>
      <c r="E299" s="1"/>
      <c r="F299" s="1"/>
      <c r="G299" s="1"/>
      <c r="M299" s="110"/>
      <c r="N299" s="6"/>
      <c r="O299" s="1"/>
      <c r="P299" s="1"/>
      <c r="Q299" s="1"/>
      <c r="R299" s="1"/>
      <c r="Y299" s="6"/>
      <c r="Z299" s="1"/>
      <c r="AA299" s="1"/>
      <c r="AB299" s="1"/>
      <c r="AC299" s="1"/>
    </row>
    <row r="300" spans="2:29" x14ac:dyDescent="0.5">
      <c r="B300" s="6"/>
      <c r="C300" s="1"/>
      <c r="D300" s="1"/>
      <c r="E300" s="1"/>
      <c r="F300" s="1"/>
      <c r="G300" s="1"/>
      <c r="M300" s="110"/>
      <c r="N300" s="6"/>
      <c r="O300" s="1"/>
      <c r="P300" s="1"/>
      <c r="Q300" s="1"/>
      <c r="R300" s="1"/>
      <c r="Y300" s="6"/>
      <c r="Z300" s="1"/>
      <c r="AA300" s="1"/>
      <c r="AB300" s="1"/>
      <c r="AC300" s="1"/>
    </row>
    <row r="301" spans="2:29" x14ac:dyDescent="0.5">
      <c r="B301" s="6"/>
      <c r="C301" s="1"/>
      <c r="D301" s="1"/>
      <c r="E301" s="1"/>
      <c r="F301" s="1"/>
      <c r="G301" s="1"/>
      <c r="M301" s="110"/>
      <c r="N301" s="6"/>
      <c r="O301" s="1"/>
      <c r="P301" s="1"/>
      <c r="Q301" s="1"/>
      <c r="R301" s="1"/>
      <c r="Y301" s="6"/>
      <c r="Z301" s="1"/>
      <c r="AA301" s="1"/>
      <c r="AB301" s="1"/>
      <c r="AC301" s="1"/>
    </row>
    <row r="302" spans="2:29" x14ac:dyDescent="0.5">
      <c r="B302" s="6"/>
      <c r="C302" s="1"/>
      <c r="D302" s="1"/>
      <c r="E302" s="1"/>
      <c r="F302" s="1"/>
      <c r="G302" s="1"/>
      <c r="M302" s="110"/>
      <c r="N302" s="6"/>
      <c r="O302" s="1"/>
      <c r="P302" s="1"/>
      <c r="Q302" s="1"/>
      <c r="R302" s="1"/>
      <c r="Y302" s="6"/>
      <c r="Z302" s="1"/>
      <c r="AA302" s="1"/>
      <c r="AB302" s="1"/>
      <c r="AC302" s="1"/>
    </row>
    <row r="303" spans="2:29" x14ac:dyDescent="0.5">
      <c r="B303" s="6"/>
      <c r="C303" s="1"/>
      <c r="D303" s="1"/>
      <c r="E303" s="1"/>
      <c r="F303" s="1"/>
      <c r="G303" s="1"/>
      <c r="M303" s="110"/>
      <c r="N303" s="6"/>
      <c r="O303" s="1"/>
      <c r="P303" s="1"/>
      <c r="Q303" s="1"/>
      <c r="R303" s="1"/>
      <c r="Y303" s="6"/>
      <c r="Z303" s="1"/>
      <c r="AA303" s="1"/>
      <c r="AB303" s="1"/>
      <c r="AC303" s="1"/>
    </row>
    <row r="304" spans="2:29" x14ac:dyDescent="0.5">
      <c r="B304" s="6"/>
      <c r="C304" s="1"/>
      <c r="D304" s="1"/>
      <c r="E304" s="1"/>
      <c r="F304" s="1"/>
      <c r="G304" s="1"/>
      <c r="M304" s="110"/>
      <c r="N304" s="6"/>
      <c r="O304" s="1"/>
      <c r="P304" s="1"/>
      <c r="Q304" s="1"/>
      <c r="R304" s="1"/>
      <c r="Y304" s="6"/>
      <c r="Z304" s="1"/>
      <c r="AA304" s="1"/>
      <c r="AB304" s="1"/>
      <c r="AC304" s="1"/>
    </row>
    <row r="305" spans="2:29" x14ac:dyDescent="0.5">
      <c r="B305" s="6"/>
      <c r="C305" s="1"/>
      <c r="D305" s="1"/>
      <c r="E305" s="1"/>
      <c r="F305" s="1"/>
      <c r="G305" s="1"/>
      <c r="M305" s="110"/>
      <c r="N305" s="6"/>
      <c r="O305" s="1"/>
      <c r="P305" s="1"/>
      <c r="Q305" s="1"/>
      <c r="R305" s="1"/>
      <c r="Y305" s="6"/>
      <c r="Z305" s="1"/>
      <c r="AA305" s="1"/>
      <c r="AB305" s="1"/>
      <c r="AC305" s="1"/>
    </row>
    <row r="306" spans="2:29" x14ac:dyDescent="0.5">
      <c r="B306" s="6"/>
      <c r="C306" s="1"/>
      <c r="D306" s="1"/>
      <c r="E306" s="1"/>
      <c r="F306" s="1"/>
      <c r="G306" s="1"/>
      <c r="M306" s="110"/>
      <c r="N306" s="6"/>
      <c r="O306" s="1"/>
      <c r="P306" s="1"/>
      <c r="Q306" s="1"/>
      <c r="R306" s="1"/>
      <c r="Y306" s="6"/>
      <c r="Z306" s="1"/>
      <c r="AA306" s="1"/>
      <c r="AB306" s="1"/>
      <c r="AC306" s="1"/>
    </row>
    <row r="307" spans="2:29" x14ac:dyDescent="0.5">
      <c r="B307" s="6"/>
      <c r="C307" s="1"/>
      <c r="D307" s="1"/>
      <c r="E307" s="1"/>
      <c r="F307" s="1"/>
      <c r="G307" s="1"/>
      <c r="M307" s="110"/>
      <c r="N307" s="6"/>
      <c r="O307" s="1"/>
      <c r="P307" s="1"/>
      <c r="Q307" s="1"/>
      <c r="R307" s="1"/>
      <c r="Y307" s="6"/>
      <c r="Z307" s="1"/>
      <c r="AA307" s="1"/>
      <c r="AB307" s="1"/>
      <c r="AC307" s="1"/>
    </row>
    <row r="308" spans="2:29" x14ac:dyDescent="0.5">
      <c r="B308" s="6"/>
      <c r="C308" s="1"/>
      <c r="D308" s="1"/>
      <c r="E308" s="1"/>
      <c r="F308" s="1"/>
      <c r="G308" s="1"/>
      <c r="M308" s="110"/>
      <c r="N308" s="6"/>
      <c r="O308" s="1"/>
      <c r="P308" s="1"/>
      <c r="Q308" s="1"/>
      <c r="R308" s="1"/>
      <c r="Y308" s="6"/>
      <c r="Z308" s="1"/>
      <c r="AA308" s="1"/>
      <c r="AB308" s="1"/>
      <c r="AC308" s="1"/>
    </row>
    <row r="309" spans="2:29" x14ac:dyDescent="0.5">
      <c r="B309" s="6"/>
      <c r="C309" s="1"/>
      <c r="D309" s="1"/>
      <c r="E309" s="1"/>
      <c r="F309" s="1"/>
      <c r="G309" s="1"/>
      <c r="M309" s="110"/>
      <c r="N309" s="6"/>
      <c r="O309" s="1"/>
      <c r="P309" s="1"/>
      <c r="Q309" s="1"/>
      <c r="R309" s="1"/>
      <c r="Y309" s="6"/>
      <c r="Z309" s="1"/>
      <c r="AA309" s="1"/>
      <c r="AB309" s="1"/>
      <c r="AC309" s="1"/>
    </row>
    <row r="310" spans="2:29" x14ac:dyDescent="0.5">
      <c r="B310" s="6"/>
      <c r="C310" s="1"/>
      <c r="D310" s="1"/>
      <c r="E310" s="1"/>
      <c r="F310" s="1"/>
      <c r="G310" s="1"/>
      <c r="M310" s="110"/>
      <c r="N310" s="6"/>
      <c r="O310" s="1"/>
      <c r="P310" s="1"/>
      <c r="Q310" s="1"/>
      <c r="R310" s="1"/>
      <c r="Y310" s="6"/>
      <c r="Z310" s="1"/>
      <c r="AA310" s="1"/>
      <c r="AB310" s="1"/>
      <c r="AC310" s="1"/>
    </row>
    <row r="311" spans="2:29" x14ac:dyDescent="0.5">
      <c r="B311" s="6"/>
      <c r="C311" s="1"/>
      <c r="D311" s="1"/>
      <c r="E311" s="1"/>
      <c r="F311" s="1"/>
      <c r="G311" s="1"/>
      <c r="M311" s="110"/>
      <c r="N311" s="6"/>
      <c r="O311" s="1"/>
      <c r="P311" s="1"/>
      <c r="Q311" s="1"/>
      <c r="R311" s="1"/>
      <c r="Y311" s="6"/>
      <c r="Z311" s="1"/>
      <c r="AA311" s="1"/>
      <c r="AB311" s="1"/>
      <c r="AC311" s="1"/>
    </row>
    <row r="312" spans="2:29" x14ac:dyDescent="0.5">
      <c r="B312" s="6"/>
      <c r="C312" s="1"/>
      <c r="D312" s="1"/>
      <c r="E312" s="1"/>
      <c r="F312" s="1"/>
      <c r="G312" s="1"/>
      <c r="M312" s="110"/>
      <c r="N312" s="6"/>
      <c r="O312" s="1"/>
      <c r="P312" s="1"/>
      <c r="Q312" s="1"/>
      <c r="R312" s="1"/>
      <c r="Y312" s="6"/>
      <c r="Z312" s="1"/>
      <c r="AA312" s="1"/>
      <c r="AB312" s="1"/>
      <c r="AC312" s="1"/>
    </row>
    <row r="313" spans="2:29" x14ac:dyDescent="0.5">
      <c r="B313" s="6"/>
      <c r="C313" s="1"/>
      <c r="D313" s="1"/>
      <c r="E313" s="1"/>
      <c r="F313" s="1"/>
      <c r="G313" s="1"/>
      <c r="M313" s="110"/>
      <c r="N313" s="6"/>
      <c r="O313" s="1"/>
      <c r="P313" s="1"/>
      <c r="Q313" s="1"/>
      <c r="R313" s="1"/>
      <c r="Y313" s="6"/>
      <c r="Z313" s="1"/>
      <c r="AA313" s="1"/>
      <c r="AB313" s="1"/>
      <c r="AC313" s="1"/>
    </row>
    <row r="314" spans="2:29" x14ac:dyDescent="0.5">
      <c r="B314" s="6"/>
      <c r="C314" s="1"/>
      <c r="D314" s="1"/>
      <c r="E314" s="1"/>
      <c r="F314" s="1"/>
      <c r="G314" s="1"/>
      <c r="M314" s="110"/>
      <c r="N314" s="6"/>
      <c r="O314" s="1"/>
      <c r="P314" s="1"/>
      <c r="Q314" s="1"/>
      <c r="R314" s="1"/>
      <c r="Y314" s="6"/>
      <c r="Z314" s="1"/>
      <c r="AA314" s="1"/>
      <c r="AB314" s="1"/>
      <c r="AC314" s="1"/>
    </row>
    <row r="315" spans="2:29" x14ac:dyDescent="0.5">
      <c r="B315" s="6"/>
      <c r="C315" s="1"/>
      <c r="D315" s="1"/>
      <c r="E315" s="1"/>
      <c r="F315" s="1"/>
      <c r="G315" s="1"/>
      <c r="M315" s="110"/>
      <c r="N315" s="6"/>
      <c r="O315" s="1"/>
      <c r="P315" s="1"/>
      <c r="Q315" s="1"/>
      <c r="R315" s="1"/>
      <c r="Y315" s="6"/>
      <c r="Z315" s="1"/>
      <c r="AA315" s="1"/>
      <c r="AB315" s="1"/>
      <c r="AC315" s="1"/>
    </row>
    <row r="316" spans="2:29" x14ac:dyDescent="0.5">
      <c r="B316" s="6"/>
      <c r="C316" s="1"/>
      <c r="D316" s="1"/>
      <c r="E316" s="1"/>
      <c r="F316" s="1"/>
      <c r="G316" s="1"/>
      <c r="M316" s="110"/>
      <c r="N316" s="6"/>
      <c r="O316" s="1"/>
      <c r="P316" s="1"/>
      <c r="Q316" s="1"/>
      <c r="R316" s="1"/>
      <c r="Y316" s="6"/>
      <c r="Z316" s="1"/>
      <c r="AA316" s="1"/>
      <c r="AB316" s="1"/>
      <c r="AC316" s="1"/>
    </row>
    <row r="317" spans="2:29" x14ac:dyDescent="0.5">
      <c r="B317" s="6"/>
      <c r="C317" s="1"/>
      <c r="D317" s="1"/>
      <c r="E317" s="1"/>
      <c r="F317" s="1"/>
      <c r="G317" s="1"/>
      <c r="M317" s="110"/>
      <c r="N317" s="6"/>
      <c r="O317" s="1"/>
      <c r="P317" s="1"/>
      <c r="Q317" s="1"/>
      <c r="R317" s="1"/>
      <c r="Y317" s="6"/>
      <c r="Z317" s="1"/>
      <c r="AA317" s="1"/>
      <c r="AB317" s="1"/>
      <c r="AC317" s="1"/>
    </row>
    <row r="318" spans="2:29" x14ac:dyDescent="0.5">
      <c r="B318" s="6"/>
      <c r="C318" s="1"/>
      <c r="D318" s="1"/>
      <c r="E318" s="1"/>
      <c r="F318" s="1"/>
      <c r="G318" s="1"/>
      <c r="M318" s="110"/>
      <c r="N318" s="6"/>
      <c r="O318" s="1"/>
      <c r="P318" s="1"/>
      <c r="Q318" s="1"/>
      <c r="R318" s="1"/>
      <c r="Y318" s="6"/>
      <c r="Z318" s="1"/>
      <c r="AA318" s="1"/>
      <c r="AB318" s="1"/>
      <c r="AC318" s="1"/>
    </row>
    <row r="319" spans="2:29" x14ac:dyDescent="0.5">
      <c r="B319" s="6"/>
      <c r="C319" s="1"/>
      <c r="D319" s="1"/>
      <c r="E319" s="1"/>
      <c r="F319" s="1"/>
      <c r="G319" s="1"/>
      <c r="M319" s="110"/>
      <c r="N319" s="6"/>
      <c r="O319" s="1"/>
      <c r="P319" s="1"/>
      <c r="Q319" s="1"/>
      <c r="R319" s="1"/>
      <c r="Y319" s="6"/>
      <c r="Z319" s="1"/>
      <c r="AA319" s="1"/>
      <c r="AB319" s="1"/>
      <c r="AC319" s="1"/>
    </row>
    <row r="320" spans="2:29" x14ac:dyDescent="0.5">
      <c r="B320" s="6"/>
      <c r="C320" s="1"/>
      <c r="D320" s="1"/>
      <c r="E320" s="1"/>
      <c r="F320" s="1"/>
      <c r="G320" s="1"/>
      <c r="M320" s="110"/>
      <c r="N320" s="6"/>
      <c r="O320" s="1"/>
      <c r="P320" s="1"/>
      <c r="Q320" s="1"/>
      <c r="R320" s="1"/>
      <c r="Y320" s="6"/>
      <c r="Z320" s="1"/>
      <c r="AA320" s="1"/>
      <c r="AB320" s="1"/>
      <c r="AC320" s="1"/>
    </row>
    <row r="321" spans="2:29" x14ac:dyDescent="0.5">
      <c r="B321" s="6"/>
      <c r="C321" s="1"/>
      <c r="D321" s="1"/>
      <c r="E321" s="1"/>
      <c r="F321" s="1"/>
      <c r="G321" s="1"/>
      <c r="M321" s="110"/>
      <c r="N321" s="6"/>
      <c r="O321" s="1"/>
      <c r="P321" s="1"/>
      <c r="Q321" s="1"/>
      <c r="R321" s="1"/>
      <c r="Y321" s="6"/>
      <c r="Z321" s="1"/>
      <c r="AA321" s="1"/>
      <c r="AB321" s="1"/>
      <c r="AC321" s="1"/>
    </row>
    <row r="322" spans="2:29" x14ac:dyDescent="0.5">
      <c r="B322" s="6"/>
      <c r="C322" s="1"/>
      <c r="D322" s="1"/>
      <c r="E322" s="1"/>
      <c r="F322" s="1"/>
      <c r="G322" s="1"/>
      <c r="M322" s="110"/>
      <c r="N322" s="6"/>
      <c r="O322" s="1"/>
      <c r="P322" s="1"/>
      <c r="Q322" s="1"/>
      <c r="R322" s="1"/>
      <c r="Y322" s="6"/>
      <c r="Z322" s="1"/>
      <c r="AA322" s="1"/>
      <c r="AB322" s="1"/>
      <c r="AC322" s="1"/>
    </row>
    <row r="323" spans="2:29" x14ac:dyDescent="0.5">
      <c r="B323" s="6"/>
      <c r="C323" s="1"/>
      <c r="D323" s="1"/>
      <c r="E323" s="1"/>
      <c r="F323" s="1"/>
      <c r="G323" s="1"/>
      <c r="M323" s="110"/>
      <c r="N323" s="6"/>
      <c r="O323" s="1"/>
      <c r="P323" s="1"/>
      <c r="Q323" s="1"/>
      <c r="R323" s="1"/>
      <c r="Y323" s="6"/>
      <c r="Z323" s="1"/>
      <c r="AA323" s="1"/>
      <c r="AB323" s="1"/>
      <c r="AC323" s="1"/>
    </row>
    <row r="324" spans="2:29" x14ac:dyDescent="0.5">
      <c r="B324" s="6"/>
      <c r="C324" s="1"/>
      <c r="D324" s="1"/>
      <c r="E324" s="1"/>
      <c r="F324" s="1"/>
      <c r="G324" s="1"/>
      <c r="M324" s="110"/>
      <c r="N324" s="6"/>
      <c r="O324" s="1"/>
      <c r="P324" s="1"/>
      <c r="Q324" s="1"/>
      <c r="R324" s="1"/>
      <c r="Y324" s="6"/>
      <c r="Z324" s="1"/>
      <c r="AA324" s="1"/>
      <c r="AB324" s="1"/>
      <c r="AC324" s="1"/>
    </row>
    <row r="325" spans="2:29" x14ac:dyDescent="0.5">
      <c r="B325" s="6"/>
      <c r="C325" s="1"/>
      <c r="D325" s="1"/>
      <c r="E325" s="1"/>
      <c r="F325" s="1"/>
      <c r="G325" s="1"/>
      <c r="M325" s="110"/>
      <c r="N325" s="6"/>
      <c r="O325" s="1"/>
      <c r="P325" s="1"/>
      <c r="Q325" s="1"/>
      <c r="R325" s="1"/>
      <c r="Y325" s="6"/>
      <c r="Z325" s="1"/>
      <c r="AA325" s="1"/>
      <c r="AB325" s="1"/>
      <c r="AC325" s="1"/>
    </row>
    <row r="326" spans="2:29" x14ac:dyDescent="0.5">
      <c r="B326" s="6"/>
      <c r="C326" s="1"/>
      <c r="D326" s="1"/>
      <c r="E326" s="1"/>
      <c r="F326" s="1"/>
      <c r="G326" s="1"/>
      <c r="M326" s="110"/>
      <c r="N326" s="6"/>
      <c r="O326" s="1"/>
      <c r="P326" s="1"/>
      <c r="Q326" s="1"/>
      <c r="R326" s="1"/>
      <c r="Y326" s="6"/>
      <c r="Z326" s="1"/>
      <c r="AA326" s="1"/>
      <c r="AB326" s="1"/>
      <c r="AC326" s="1"/>
    </row>
    <row r="327" spans="2:29" x14ac:dyDescent="0.5">
      <c r="B327" s="6"/>
      <c r="C327" s="1"/>
      <c r="D327" s="1"/>
      <c r="E327" s="1"/>
      <c r="F327" s="1"/>
      <c r="G327" s="1"/>
      <c r="M327" s="110"/>
      <c r="N327" s="6"/>
      <c r="O327" s="1"/>
      <c r="P327" s="1"/>
      <c r="Q327" s="1"/>
      <c r="R327" s="1"/>
      <c r="Y327" s="6"/>
      <c r="Z327" s="1"/>
      <c r="AA327" s="1"/>
      <c r="AB327" s="1"/>
      <c r="AC327" s="1"/>
    </row>
    <row r="328" spans="2:29" x14ac:dyDescent="0.5">
      <c r="B328" s="6"/>
      <c r="C328" s="1"/>
      <c r="D328" s="1"/>
      <c r="E328" s="1"/>
      <c r="F328" s="1"/>
      <c r="G328" s="1"/>
      <c r="M328" s="110"/>
      <c r="N328" s="6"/>
      <c r="O328" s="1"/>
      <c r="P328" s="1"/>
      <c r="Q328" s="1"/>
      <c r="R328" s="1"/>
      <c r="Y328" s="6"/>
      <c r="Z328" s="1"/>
      <c r="AA328" s="1"/>
      <c r="AB328" s="1"/>
      <c r="AC328" s="1"/>
    </row>
    <row r="329" spans="2:29" x14ac:dyDescent="0.5">
      <c r="B329" s="6"/>
      <c r="C329" s="1"/>
      <c r="D329" s="1"/>
      <c r="E329" s="1"/>
      <c r="F329" s="1"/>
      <c r="G329" s="1"/>
      <c r="M329" s="110"/>
      <c r="N329" s="6"/>
      <c r="O329" s="1"/>
      <c r="P329" s="1"/>
      <c r="Q329" s="1"/>
      <c r="R329" s="1"/>
      <c r="Y329" s="6"/>
      <c r="Z329" s="1"/>
      <c r="AA329" s="1"/>
      <c r="AB329" s="1"/>
      <c r="AC329" s="1"/>
    </row>
    <row r="330" spans="2:29" x14ac:dyDescent="0.5">
      <c r="B330" s="6"/>
      <c r="C330" s="1"/>
      <c r="D330" s="1"/>
      <c r="E330" s="1"/>
      <c r="F330" s="1"/>
      <c r="G330" s="1"/>
      <c r="M330" s="110"/>
      <c r="N330" s="6"/>
      <c r="O330" s="1"/>
      <c r="P330" s="1"/>
      <c r="Q330" s="1"/>
      <c r="R330" s="1"/>
      <c r="Y330" s="6"/>
      <c r="Z330" s="1"/>
      <c r="AA330" s="1"/>
      <c r="AB330" s="1"/>
      <c r="AC330" s="1"/>
    </row>
    <row r="331" spans="2:29" x14ac:dyDescent="0.5">
      <c r="B331" s="6"/>
      <c r="C331" s="1"/>
      <c r="D331" s="1"/>
      <c r="E331" s="1"/>
      <c r="F331" s="1"/>
      <c r="G331" s="1"/>
      <c r="M331" s="110"/>
      <c r="N331" s="6"/>
      <c r="O331" s="1"/>
      <c r="P331" s="1"/>
      <c r="Q331" s="1"/>
      <c r="R331" s="1"/>
      <c r="Y331" s="6"/>
      <c r="Z331" s="1"/>
      <c r="AA331" s="1"/>
      <c r="AB331" s="1"/>
      <c r="AC331" s="1"/>
    </row>
    <row r="332" spans="2:29" x14ac:dyDescent="0.5">
      <c r="B332" s="6"/>
      <c r="C332" s="1"/>
      <c r="D332" s="1"/>
      <c r="E332" s="1"/>
      <c r="F332" s="1"/>
      <c r="G332" s="1"/>
      <c r="M332" s="110"/>
      <c r="N332" s="6"/>
      <c r="O332" s="1"/>
      <c r="P332" s="1"/>
      <c r="Q332" s="1"/>
      <c r="R332" s="1"/>
      <c r="Y332" s="6"/>
      <c r="Z332" s="1"/>
      <c r="AA332" s="1"/>
      <c r="AB332" s="1"/>
      <c r="AC332" s="1"/>
    </row>
    <row r="333" spans="2:29" x14ac:dyDescent="0.5">
      <c r="B333" s="6"/>
      <c r="C333" s="1"/>
      <c r="D333" s="1"/>
      <c r="E333" s="1"/>
      <c r="F333" s="1"/>
      <c r="G333" s="1"/>
      <c r="M333" s="110"/>
      <c r="N333" s="6"/>
      <c r="O333" s="1"/>
      <c r="P333" s="1"/>
      <c r="Q333" s="1"/>
      <c r="R333" s="1"/>
      <c r="Y333" s="6"/>
      <c r="Z333" s="1"/>
      <c r="AA333" s="1"/>
      <c r="AB333" s="1"/>
      <c r="AC333" s="1"/>
    </row>
    <row r="334" spans="2:29" x14ac:dyDescent="0.5">
      <c r="B334" s="6"/>
      <c r="C334" s="1"/>
      <c r="D334" s="1"/>
      <c r="E334" s="1"/>
      <c r="F334" s="1"/>
      <c r="G334" s="1"/>
      <c r="M334" s="110"/>
      <c r="N334" s="6"/>
      <c r="O334" s="1"/>
      <c r="P334" s="1"/>
      <c r="Q334" s="1"/>
      <c r="R334" s="1"/>
      <c r="Y334" s="6"/>
      <c r="Z334" s="1"/>
      <c r="AA334" s="1"/>
      <c r="AB334" s="1"/>
      <c r="AC334" s="1"/>
    </row>
    <row r="335" spans="2:29" x14ac:dyDescent="0.5">
      <c r="B335" s="6"/>
      <c r="C335" s="1"/>
      <c r="D335" s="1"/>
      <c r="E335" s="1"/>
      <c r="F335" s="1"/>
      <c r="G335" s="1"/>
      <c r="M335" s="110"/>
      <c r="N335" s="6"/>
      <c r="O335" s="1"/>
      <c r="P335" s="1"/>
      <c r="Q335" s="1"/>
      <c r="R335" s="1"/>
      <c r="Y335" s="6"/>
      <c r="Z335" s="1"/>
      <c r="AA335" s="1"/>
      <c r="AB335" s="1"/>
      <c r="AC335" s="1"/>
    </row>
    <row r="336" spans="2:29" x14ac:dyDescent="0.5">
      <c r="B336" s="6"/>
      <c r="C336" s="1"/>
      <c r="D336" s="1"/>
      <c r="E336" s="1"/>
      <c r="F336" s="1"/>
      <c r="G336" s="1"/>
      <c r="M336" s="110"/>
      <c r="N336" s="6"/>
      <c r="O336" s="1"/>
      <c r="P336" s="1"/>
      <c r="Q336" s="1"/>
      <c r="R336" s="1"/>
      <c r="Y336" s="6"/>
      <c r="Z336" s="1"/>
      <c r="AA336" s="1"/>
      <c r="AB336" s="1"/>
      <c r="AC336" s="1"/>
    </row>
    <row r="337" spans="2:29" x14ac:dyDescent="0.5">
      <c r="B337" s="6"/>
      <c r="C337" s="1"/>
      <c r="D337" s="1"/>
      <c r="E337" s="1"/>
      <c r="F337" s="1"/>
      <c r="G337" s="1"/>
      <c r="M337" s="110"/>
      <c r="N337" s="6"/>
      <c r="O337" s="1"/>
      <c r="P337" s="1"/>
      <c r="Q337" s="1"/>
      <c r="R337" s="1"/>
      <c r="Y337" s="6"/>
      <c r="Z337" s="1"/>
      <c r="AA337" s="1"/>
      <c r="AB337" s="1"/>
      <c r="AC337" s="1"/>
    </row>
    <row r="338" spans="2:29" x14ac:dyDescent="0.5">
      <c r="B338" s="6"/>
      <c r="C338" s="1"/>
      <c r="D338" s="1"/>
      <c r="E338" s="1"/>
      <c r="F338" s="1"/>
      <c r="G338" s="1"/>
      <c r="M338" s="110"/>
      <c r="N338" s="6"/>
      <c r="O338" s="1"/>
      <c r="P338" s="1"/>
      <c r="Q338" s="1"/>
      <c r="R338" s="1"/>
      <c r="Y338" s="6"/>
      <c r="Z338" s="1"/>
      <c r="AA338" s="1"/>
      <c r="AB338" s="1"/>
      <c r="AC338" s="1"/>
    </row>
    <row r="339" spans="2:29" x14ac:dyDescent="0.5">
      <c r="B339" s="6"/>
      <c r="C339" s="1"/>
      <c r="D339" s="1"/>
      <c r="E339" s="1"/>
      <c r="F339" s="1"/>
      <c r="G339" s="1"/>
      <c r="M339" s="110"/>
      <c r="N339" s="6"/>
      <c r="O339" s="1"/>
      <c r="P339" s="1"/>
      <c r="Q339" s="1"/>
      <c r="R339" s="1"/>
      <c r="Y339" s="6"/>
      <c r="Z339" s="1"/>
      <c r="AA339" s="1"/>
      <c r="AB339" s="1"/>
      <c r="AC339" s="1"/>
    </row>
    <row r="340" spans="2:29" x14ac:dyDescent="0.5">
      <c r="B340" s="6"/>
      <c r="C340" s="1"/>
      <c r="D340" s="1"/>
      <c r="E340" s="1"/>
      <c r="F340" s="1"/>
      <c r="G340" s="1"/>
      <c r="M340" s="110"/>
      <c r="N340" s="6"/>
      <c r="O340" s="1"/>
      <c r="P340" s="1"/>
      <c r="Q340" s="1"/>
      <c r="R340" s="1"/>
      <c r="Y340" s="6"/>
      <c r="Z340" s="1"/>
      <c r="AA340" s="1"/>
      <c r="AB340" s="1"/>
      <c r="AC340" s="1"/>
    </row>
    <row r="341" spans="2:29" x14ac:dyDescent="0.5">
      <c r="B341" s="6"/>
      <c r="C341" s="1"/>
      <c r="D341" s="1"/>
      <c r="E341" s="1"/>
      <c r="F341" s="1"/>
      <c r="G341" s="1"/>
      <c r="M341" s="110"/>
      <c r="N341" s="6"/>
      <c r="O341" s="1"/>
      <c r="P341" s="1"/>
      <c r="Q341" s="1"/>
      <c r="R341" s="1"/>
      <c r="Y341" s="6"/>
      <c r="Z341" s="1"/>
      <c r="AA341" s="1"/>
      <c r="AB341" s="1"/>
      <c r="AC341" s="1"/>
    </row>
    <row r="342" spans="2:29" x14ac:dyDescent="0.5">
      <c r="B342" s="6"/>
      <c r="C342" s="1"/>
      <c r="D342" s="1"/>
      <c r="E342" s="1"/>
      <c r="F342" s="1"/>
      <c r="G342" s="1"/>
      <c r="M342" s="110"/>
      <c r="N342" s="6"/>
      <c r="O342" s="1"/>
      <c r="P342" s="1"/>
      <c r="Q342" s="1"/>
      <c r="R342" s="1"/>
      <c r="Y342" s="6"/>
      <c r="Z342" s="1"/>
      <c r="AA342" s="1"/>
      <c r="AB342" s="1"/>
      <c r="AC342" s="1"/>
    </row>
    <row r="343" spans="2:29" x14ac:dyDescent="0.5">
      <c r="B343" s="6"/>
      <c r="C343" s="1"/>
      <c r="D343" s="1"/>
      <c r="E343" s="1"/>
      <c r="F343" s="1"/>
      <c r="G343" s="1"/>
      <c r="M343" s="110"/>
      <c r="N343" s="6"/>
      <c r="O343" s="1"/>
      <c r="P343" s="1"/>
      <c r="Q343" s="1"/>
      <c r="R343" s="1"/>
      <c r="Y343" s="6"/>
      <c r="Z343" s="1"/>
      <c r="AA343" s="1"/>
      <c r="AB343" s="1"/>
      <c r="AC343" s="1"/>
    </row>
    <row r="344" spans="2:29" x14ac:dyDescent="0.5">
      <c r="B344" s="6"/>
      <c r="C344" s="1"/>
      <c r="D344" s="1"/>
      <c r="E344" s="1"/>
      <c r="F344" s="1"/>
      <c r="G344" s="1"/>
      <c r="M344" s="110"/>
      <c r="N344" s="6"/>
      <c r="O344" s="1"/>
      <c r="P344" s="1"/>
      <c r="Q344" s="1"/>
      <c r="R344" s="1"/>
      <c r="Y344" s="6"/>
      <c r="Z344" s="1"/>
      <c r="AA344" s="1"/>
      <c r="AB344" s="1"/>
      <c r="AC344" s="1"/>
    </row>
    <row r="345" spans="2:29" x14ac:dyDescent="0.5">
      <c r="B345" s="6"/>
      <c r="C345" s="1"/>
      <c r="D345" s="1"/>
      <c r="E345" s="1"/>
      <c r="F345" s="1"/>
      <c r="G345" s="1"/>
      <c r="M345" s="110"/>
      <c r="N345" s="6"/>
      <c r="O345" s="1"/>
      <c r="P345" s="1"/>
      <c r="Q345" s="1"/>
      <c r="R345" s="1"/>
      <c r="Y345" s="6"/>
      <c r="Z345" s="1"/>
      <c r="AA345" s="1"/>
      <c r="AB345" s="1"/>
      <c r="AC345" s="1"/>
    </row>
    <row r="346" spans="2:29" x14ac:dyDescent="0.5">
      <c r="B346" s="6"/>
      <c r="C346" s="1"/>
      <c r="D346" s="1"/>
      <c r="E346" s="1"/>
      <c r="F346" s="1"/>
      <c r="G346" s="1"/>
      <c r="M346" s="110"/>
      <c r="N346" s="6"/>
      <c r="O346" s="1"/>
      <c r="P346" s="1"/>
      <c r="Q346" s="1"/>
      <c r="R346" s="1"/>
      <c r="Y346" s="6"/>
      <c r="Z346" s="1"/>
      <c r="AA346" s="1"/>
      <c r="AB346" s="1"/>
      <c r="AC346" s="1"/>
    </row>
    <row r="347" spans="2:29" x14ac:dyDescent="0.5">
      <c r="B347" s="6"/>
      <c r="C347" s="1"/>
      <c r="D347" s="1"/>
      <c r="E347" s="1"/>
      <c r="F347" s="1"/>
      <c r="G347" s="1"/>
      <c r="M347" s="110"/>
      <c r="N347" s="6"/>
      <c r="O347" s="1"/>
      <c r="P347" s="1"/>
      <c r="Q347" s="1"/>
      <c r="R347" s="1"/>
      <c r="Y347" s="6"/>
      <c r="Z347" s="1"/>
      <c r="AA347" s="1"/>
      <c r="AB347" s="1"/>
      <c r="AC347" s="1"/>
    </row>
    <row r="348" spans="2:29" x14ac:dyDescent="0.5">
      <c r="B348" s="6"/>
      <c r="C348" s="1"/>
      <c r="D348" s="1"/>
      <c r="E348" s="1"/>
      <c r="F348" s="1"/>
      <c r="G348" s="1"/>
      <c r="M348" s="110"/>
      <c r="N348" s="6"/>
      <c r="O348" s="1"/>
      <c r="P348" s="1"/>
      <c r="Q348" s="1"/>
      <c r="R348" s="1"/>
      <c r="Y348" s="6"/>
      <c r="Z348" s="1"/>
      <c r="AA348" s="1"/>
      <c r="AB348" s="1"/>
      <c r="AC348" s="1"/>
    </row>
    <row r="349" spans="2:29" x14ac:dyDescent="0.5">
      <c r="B349" s="6"/>
      <c r="C349" s="1"/>
      <c r="D349" s="1"/>
      <c r="E349" s="1"/>
      <c r="F349" s="1"/>
      <c r="G349" s="1"/>
      <c r="M349" s="110"/>
      <c r="N349" s="6"/>
      <c r="O349" s="1"/>
      <c r="P349" s="1"/>
      <c r="Q349" s="1"/>
      <c r="R349" s="1"/>
      <c r="Y349" s="6"/>
      <c r="Z349" s="1"/>
      <c r="AA349" s="1"/>
      <c r="AB349" s="1"/>
      <c r="AC349" s="1"/>
    </row>
    <row r="350" spans="2:29" x14ac:dyDescent="0.5">
      <c r="B350" s="6"/>
      <c r="C350" s="1"/>
      <c r="D350" s="1"/>
      <c r="E350" s="1"/>
      <c r="F350" s="1"/>
      <c r="G350" s="1"/>
      <c r="M350" s="110"/>
      <c r="N350" s="6"/>
      <c r="O350" s="1"/>
      <c r="P350" s="1"/>
      <c r="Q350" s="1"/>
      <c r="R350" s="1"/>
      <c r="Y350" s="6"/>
      <c r="Z350" s="1"/>
      <c r="AA350" s="1"/>
      <c r="AB350" s="1"/>
      <c r="AC350" s="1"/>
    </row>
    <row r="351" spans="2:29" x14ac:dyDescent="0.5">
      <c r="B351" s="6"/>
      <c r="C351" s="1"/>
      <c r="D351" s="1"/>
      <c r="E351" s="1"/>
      <c r="F351" s="1"/>
      <c r="G351" s="1"/>
      <c r="M351" s="110"/>
      <c r="N351" s="6"/>
      <c r="O351" s="1"/>
      <c r="P351" s="1"/>
      <c r="Q351" s="1"/>
      <c r="R351" s="1"/>
      <c r="Y351" s="6"/>
      <c r="Z351" s="1"/>
      <c r="AA351" s="1"/>
      <c r="AB351" s="1"/>
      <c r="AC351" s="1"/>
    </row>
    <row r="352" spans="2:29" x14ac:dyDescent="0.5">
      <c r="B352" s="6"/>
      <c r="C352" s="1"/>
      <c r="D352" s="1"/>
      <c r="E352" s="1"/>
      <c r="F352" s="1"/>
      <c r="G352" s="1"/>
      <c r="M352" s="110"/>
      <c r="N352" s="6"/>
      <c r="O352" s="1"/>
      <c r="P352" s="1"/>
      <c r="Q352" s="1"/>
      <c r="R352" s="1"/>
      <c r="Y352" s="6"/>
      <c r="Z352" s="1"/>
      <c r="AA352" s="1"/>
      <c r="AB352" s="1"/>
      <c r="AC352" s="1"/>
    </row>
    <row r="353" spans="2:29" x14ac:dyDescent="0.5">
      <c r="B353" s="6"/>
      <c r="C353" s="1"/>
      <c r="D353" s="1"/>
      <c r="E353" s="1"/>
      <c r="F353" s="1"/>
      <c r="G353" s="1"/>
      <c r="M353" s="110"/>
      <c r="N353" s="6"/>
      <c r="O353" s="1"/>
      <c r="P353" s="1"/>
      <c r="Q353" s="1"/>
      <c r="R353" s="1"/>
      <c r="Y353" s="6"/>
      <c r="Z353" s="1"/>
      <c r="AA353" s="1"/>
      <c r="AB353" s="1"/>
      <c r="AC353" s="1"/>
    </row>
    <row r="354" spans="2:29" x14ac:dyDescent="0.5">
      <c r="B354" s="6"/>
      <c r="C354" s="1"/>
      <c r="D354" s="1"/>
      <c r="E354" s="1"/>
      <c r="F354" s="1"/>
      <c r="G354" s="1"/>
      <c r="M354" s="110"/>
      <c r="N354" s="6"/>
      <c r="O354" s="1"/>
      <c r="P354" s="1"/>
      <c r="Q354" s="1"/>
      <c r="R354" s="1"/>
      <c r="Y354" s="6"/>
      <c r="Z354" s="1"/>
      <c r="AA354" s="1"/>
      <c r="AB354" s="1"/>
      <c r="AC354" s="1"/>
    </row>
    <row r="355" spans="2:29" x14ac:dyDescent="0.5">
      <c r="B355" s="6"/>
      <c r="C355" s="1"/>
      <c r="D355" s="1"/>
      <c r="E355" s="1"/>
      <c r="F355" s="1"/>
      <c r="G355" s="1"/>
      <c r="M355" s="110"/>
      <c r="N355" s="6"/>
      <c r="O355" s="1"/>
      <c r="P355" s="1"/>
      <c r="Q355" s="1"/>
      <c r="R355" s="1"/>
      <c r="Y355" s="6"/>
      <c r="Z355" s="1"/>
      <c r="AA355" s="1"/>
      <c r="AB355" s="1"/>
      <c r="AC355" s="1"/>
    </row>
    <row r="356" spans="2:29" x14ac:dyDescent="0.5">
      <c r="B356" s="6"/>
      <c r="C356" s="1"/>
      <c r="D356" s="1"/>
      <c r="E356" s="1"/>
      <c r="F356" s="1"/>
      <c r="G356" s="1"/>
      <c r="M356" s="110"/>
      <c r="N356" s="6"/>
      <c r="O356" s="1"/>
      <c r="P356" s="1"/>
      <c r="Q356" s="1"/>
      <c r="R356" s="1"/>
      <c r="Y356" s="6"/>
      <c r="Z356" s="1"/>
      <c r="AA356" s="1"/>
      <c r="AB356" s="1"/>
      <c r="AC356" s="1"/>
    </row>
    <row r="357" spans="2:29" x14ac:dyDescent="0.5">
      <c r="B357" s="6"/>
      <c r="C357" s="1"/>
      <c r="D357" s="1"/>
      <c r="E357" s="1"/>
      <c r="F357" s="1"/>
      <c r="G357" s="1"/>
      <c r="M357" s="110"/>
      <c r="N357" s="6"/>
      <c r="O357" s="1"/>
      <c r="P357" s="1"/>
      <c r="Q357" s="1"/>
      <c r="R357" s="1"/>
      <c r="Y357" s="6"/>
      <c r="Z357" s="1"/>
      <c r="AA357" s="1"/>
      <c r="AB357" s="1"/>
      <c r="AC357" s="1"/>
    </row>
    <row r="358" spans="2:29" x14ac:dyDescent="0.5">
      <c r="B358" s="6"/>
      <c r="C358" s="1"/>
      <c r="D358" s="1"/>
      <c r="E358" s="1"/>
      <c r="F358" s="1"/>
      <c r="G358" s="1"/>
      <c r="M358" s="110"/>
      <c r="N358" s="6"/>
      <c r="O358" s="1"/>
      <c r="P358" s="1"/>
      <c r="Q358" s="1"/>
      <c r="R358" s="1"/>
      <c r="Y358" s="6"/>
      <c r="Z358" s="1"/>
      <c r="AA358" s="1"/>
      <c r="AB358" s="1"/>
      <c r="AC358" s="1"/>
    </row>
    <row r="359" spans="2:29" x14ac:dyDescent="0.5">
      <c r="B359" s="6"/>
      <c r="C359" s="1"/>
      <c r="D359" s="1"/>
      <c r="E359" s="1"/>
      <c r="F359" s="1"/>
      <c r="G359" s="1"/>
      <c r="M359" s="110"/>
      <c r="N359" s="6"/>
      <c r="O359" s="1"/>
      <c r="P359" s="1"/>
      <c r="Q359" s="1"/>
      <c r="R359" s="1"/>
      <c r="Y359" s="6"/>
      <c r="Z359" s="1"/>
      <c r="AA359" s="1"/>
      <c r="AB359" s="1"/>
      <c r="AC359" s="1"/>
    </row>
    <row r="360" spans="2:29" x14ac:dyDescent="0.5">
      <c r="B360" s="6"/>
      <c r="C360" s="1"/>
      <c r="D360" s="1"/>
      <c r="E360" s="1"/>
      <c r="F360" s="1"/>
      <c r="G360" s="1"/>
      <c r="M360" s="110"/>
      <c r="N360" s="6"/>
      <c r="O360" s="1"/>
      <c r="P360" s="1"/>
      <c r="Q360" s="1"/>
      <c r="R360" s="1"/>
      <c r="Y360" s="6"/>
      <c r="Z360" s="1"/>
      <c r="AA360" s="1"/>
      <c r="AB360" s="1"/>
      <c r="AC360" s="1"/>
    </row>
    <row r="361" spans="2:29" x14ac:dyDescent="0.5">
      <c r="B361" s="6"/>
      <c r="C361" s="1"/>
      <c r="D361" s="1"/>
      <c r="E361" s="1"/>
      <c r="F361" s="1"/>
      <c r="G361" s="1"/>
      <c r="M361" s="110"/>
      <c r="N361" s="6"/>
      <c r="O361" s="1"/>
      <c r="P361" s="1"/>
      <c r="Q361" s="1"/>
      <c r="R361" s="1"/>
      <c r="Y361" s="6"/>
      <c r="Z361" s="1"/>
      <c r="AA361" s="1"/>
      <c r="AB361" s="1"/>
      <c r="AC361" s="1"/>
    </row>
    <row r="362" spans="2:29" x14ac:dyDescent="0.5">
      <c r="B362" s="6"/>
      <c r="C362" s="1"/>
      <c r="D362" s="1"/>
      <c r="E362" s="1"/>
      <c r="F362" s="1"/>
      <c r="G362" s="1"/>
      <c r="M362" s="110"/>
      <c r="N362" s="6"/>
      <c r="O362" s="1"/>
      <c r="P362" s="1"/>
      <c r="Q362" s="1"/>
      <c r="R362" s="1"/>
      <c r="Y362" s="6"/>
      <c r="Z362" s="1"/>
      <c r="AA362" s="1"/>
      <c r="AB362" s="1"/>
      <c r="AC362" s="1"/>
    </row>
    <row r="363" spans="2:29" x14ac:dyDescent="0.5">
      <c r="B363" s="6"/>
      <c r="C363" s="1"/>
      <c r="D363" s="1"/>
      <c r="E363" s="1"/>
      <c r="F363" s="1"/>
      <c r="G363" s="1"/>
      <c r="M363" s="110"/>
      <c r="N363" s="6"/>
      <c r="O363" s="1"/>
      <c r="P363" s="1"/>
      <c r="Q363" s="1"/>
      <c r="R363" s="1"/>
      <c r="Y363" s="6"/>
      <c r="Z363" s="1"/>
      <c r="AA363" s="1"/>
      <c r="AB363" s="1"/>
      <c r="AC363" s="1"/>
    </row>
    <row r="364" spans="2:29" x14ac:dyDescent="0.5">
      <c r="B364" s="6"/>
      <c r="C364" s="1"/>
      <c r="D364" s="1"/>
      <c r="E364" s="1"/>
      <c r="F364" s="1"/>
      <c r="G364" s="1"/>
      <c r="M364" s="110"/>
      <c r="N364" s="6"/>
      <c r="O364" s="1"/>
      <c r="P364" s="1"/>
      <c r="Q364" s="1"/>
      <c r="R364" s="1"/>
      <c r="Y364" s="6"/>
      <c r="Z364" s="1"/>
      <c r="AA364" s="1"/>
      <c r="AB364" s="1"/>
      <c r="AC364" s="1"/>
    </row>
    <row r="365" spans="2:29" x14ac:dyDescent="0.5">
      <c r="B365" s="6"/>
      <c r="C365" s="1"/>
      <c r="D365" s="1"/>
      <c r="E365" s="1"/>
      <c r="F365" s="1"/>
      <c r="G365" s="1"/>
      <c r="M365" s="110"/>
      <c r="N365" s="6"/>
      <c r="O365" s="1"/>
      <c r="P365" s="1"/>
      <c r="Q365" s="1"/>
      <c r="R365" s="1"/>
      <c r="Y365" s="6"/>
      <c r="Z365" s="1"/>
      <c r="AA365" s="1"/>
      <c r="AB365" s="1"/>
      <c r="AC365" s="1"/>
    </row>
    <row r="366" spans="2:29" x14ac:dyDescent="0.5">
      <c r="B366" s="6"/>
      <c r="C366" s="1"/>
      <c r="D366" s="1"/>
      <c r="E366" s="1"/>
      <c r="F366" s="1"/>
      <c r="G366" s="1"/>
      <c r="M366" s="110"/>
      <c r="N366" s="6"/>
      <c r="O366" s="1"/>
      <c r="P366" s="1"/>
      <c r="Q366" s="1"/>
      <c r="R366" s="1"/>
      <c r="Y366" s="6"/>
      <c r="Z366" s="1"/>
      <c r="AA366" s="1"/>
      <c r="AB366" s="1"/>
      <c r="AC366" s="1"/>
    </row>
    <row r="367" spans="2:29" x14ac:dyDescent="0.5">
      <c r="B367" s="6"/>
      <c r="C367" s="1"/>
      <c r="D367" s="1"/>
      <c r="E367" s="1"/>
      <c r="F367" s="1"/>
      <c r="G367" s="1"/>
      <c r="M367" s="110"/>
      <c r="N367" s="6"/>
      <c r="O367" s="1"/>
      <c r="P367" s="1"/>
      <c r="Q367" s="1"/>
      <c r="R367" s="1"/>
      <c r="Y367" s="6"/>
      <c r="Z367" s="1"/>
      <c r="AA367" s="1"/>
      <c r="AB367" s="1"/>
      <c r="AC367" s="1"/>
    </row>
    <row r="368" spans="2:29" x14ac:dyDescent="0.5">
      <c r="B368" s="6"/>
      <c r="C368" s="1"/>
      <c r="D368" s="1"/>
      <c r="E368" s="1"/>
      <c r="F368" s="1"/>
      <c r="G368" s="1"/>
      <c r="M368" s="110"/>
      <c r="N368" s="6"/>
      <c r="O368" s="1"/>
      <c r="P368" s="1"/>
      <c r="Q368" s="1"/>
      <c r="R368" s="1"/>
      <c r="Y368" s="6"/>
      <c r="Z368" s="1"/>
      <c r="AA368" s="1"/>
      <c r="AB368" s="1"/>
      <c r="AC368" s="1"/>
    </row>
    <row r="369" spans="2:29" x14ac:dyDescent="0.5">
      <c r="B369" s="6"/>
      <c r="C369" s="1"/>
      <c r="D369" s="1"/>
      <c r="E369" s="1"/>
      <c r="F369" s="1"/>
      <c r="G369" s="1"/>
      <c r="M369" s="110"/>
      <c r="N369" s="6"/>
      <c r="O369" s="1"/>
      <c r="P369" s="1"/>
      <c r="Q369" s="1"/>
      <c r="R369" s="1"/>
      <c r="Y369" s="6"/>
      <c r="Z369" s="1"/>
      <c r="AA369" s="1"/>
      <c r="AB369" s="1"/>
      <c r="AC369" s="1"/>
    </row>
    <row r="370" spans="2:29" x14ac:dyDescent="0.5">
      <c r="B370" s="6"/>
      <c r="C370" s="1"/>
      <c r="D370" s="1"/>
      <c r="E370" s="1"/>
      <c r="F370" s="1"/>
      <c r="G370" s="1"/>
      <c r="M370" s="110"/>
      <c r="N370" s="6"/>
      <c r="O370" s="1"/>
      <c r="P370" s="1"/>
      <c r="Q370" s="1"/>
      <c r="R370" s="1"/>
      <c r="Y370" s="6"/>
      <c r="Z370" s="1"/>
      <c r="AA370" s="1"/>
      <c r="AB370" s="1"/>
      <c r="AC370" s="1"/>
    </row>
    <row r="371" spans="2:29" x14ac:dyDescent="0.5">
      <c r="B371" s="6"/>
      <c r="C371" s="1"/>
      <c r="D371" s="1"/>
      <c r="E371" s="1"/>
      <c r="F371" s="1"/>
      <c r="G371" s="1"/>
      <c r="M371" s="110"/>
      <c r="N371" s="6"/>
      <c r="O371" s="1"/>
      <c r="P371" s="1"/>
      <c r="Q371" s="1"/>
      <c r="R371" s="1"/>
      <c r="Y371" s="6"/>
      <c r="Z371" s="1"/>
      <c r="AA371" s="1"/>
      <c r="AB371" s="1"/>
      <c r="AC371" s="1"/>
    </row>
    <row r="372" spans="2:29" x14ac:dyDescent="0.5">
      <c r="B372" s="6"/>
      <c r="C372" s="1"/>
      <c r="D372" s="1"/>
      <c r="E372" s="1"/>
      <c r="F372" s="1"/>
      <c r="G372" s="1"/>
      <c r="M372" s="110"/>
      <c r="N372" s="6"/>
      <c r="O372" s="1"/>
      <c r="P372" s="1"/>
      <c r="Q372" s="1"/>
      <c r="R372" s="1"/>
      <c r="Y372" s="6"/>
      <c r="Z372" s="1"/>
      <c r="AA372" s="1"/>
      <c r="AB372" s="1"/>
      <c r="AC372" s="1"/>
    </row>
    <row r="373" spans="2:29" x14ac:dyDescent="0.5">
      <c r="B373" s="6"/>
      <c r="C373" s="1"/>
      <c r="D373" s="1"/>
      <c r="E373" s="1"/>
      <c r="F373" s="1"/>
      <c r="G373" s="1"/>
      <c r="M373" s="110"/>
      <c r="N373" s="6"/>
      <c r="O373" s="1"/>
      <c r="P373" s="1"/>
      <c r="Q373" s="1"/>
      <c r="R373" s="1"/>
      <c r="Y373" s="6"/>
      <c r="Z373" s="1"/>
      <c r="AA373" s="1"/>
      <c r="AB373" s="1"/>
      <c r="AC373" s="1"/>
    </row>
    <row r="374" spans="2:29" x14ac:dyDescent="0.5">
      <c r="B374" s="6"/>
      <c r="C374" s="1"/>
      <c r="D374" s="1"/>
      <c r="E374" s="1"/>
      <c r="F374" s="1"/>
      <c r="G374" s="1"/>
      <c r="M374" s="110"/>
      <c r="N374" s="6"/>
      <c r="O374" s="1"/>
      <c r="P374" s="1"/>
      <c r="Q374" s="1"/>
      <c r="R374" s="1"/>
      <c r="Y374" s="6"/>
      <c r="Z374" s="1"/>
      <c r="AA374" s="1"/>
      <c r="AB374" s="1"/>
      <c r="AC374" s="1"/>
    </row>
    <row r="375" spans="2:29" x14ac:dyDescent="0.5">
      <c r="B375" s="6"/>
      <c r="C375" s="1"/>
      <c r="D375" s="1"/>
      <c r="E375" s="1"/>
      <c r="F375" s="1"/>
      <c r="G375" s="1"/>
      <c r="M375" s="110"/>
      <c r="N375" s="6"/>
      <c r="O375" s="1"/>
      <c r="P375" s="1"/>
      <c r="Q375" s="1"/>
      <c r="R375" s="1"/>
      <c r="Y375" s="6"/>
      <c r="Z375" s="1"/>
      <c r="AA375" s="1"/>
      <c r="AB375" s="1"/>
      <c r="AC375" s="1"/>
    </row>
    <row r="376" spans="2:29" x14ac:dyDescent="0.5">
      <c r="B376" s="6"/>
      <c r="C376" s="1"/>
      <c r="D376" s="1"/>
      <c r="E376" s="1"/>
      <c r="F376" s="1"/>
      <c r="G376" s="1"/>
      <c r="M376" s="110"/>
      <c r="N376" s="6"/>
      <c r="O376" s="1"/>
      <c r="P376" s="1"/>
      <c r="Q376" s="1"/>
      <c r="R376" s="1"/>
      <c r="Y376" s="6"/>
      <c r="Z376" s="1"/>
      <c r="AA376" s="1"/>
      <c r="AB376" s="1"/>
      <c r="AC376" s="1"/>
    </row>
    <row r="377" spans="2:29" x14ac:dyDescent="0.5">
      <c r="B377" s="6"/>
      <c r="C377" s="1"/>
      <c r="D377" s="1"/>
      <c r="E377" s="1"/>
      <c r="F377" s="1"/>
      <c r="G377" s="1"/>
      <c r="M377" s="110"/>
      <c r="N377" s="6"/>
      <c r="O377" s="1"/>
      <c r="P377" s="1"/>
      <c r="Q377" s="1"/>
      <c r="R377" s="1"/>
      <c r="Y377" s="6"/>
      <c r="Z377" s="1"/>
      <c r="AA377" s="1"/>
      <c r="AB377" s="1"/>
      <c r="AC377" s="1"/>
    </row>
    <row r="378" spans="2:29" x14ac:dyDescent="0.5">
      <c r="B378" s="6"/>
      <c r="C378" s="1"/>
      <c r="D378" s="1"/>
      <c r="E378" s="1"/>
      <c r="F378" s="1"/>
      <c r="G378" s="1"/>
      <c r="M378" s="110"/>
      <c r="N378" s="6"/>
      <c r="O378" s="1"/>
      <c r="P378" s="1"/>
      <c r="Q378" s="1"/>
      <c r="R378" s="1"/>
      <c r="Y378" s="6"/>
      <c r="Z378" s="1"/>
      <c r="AA378" s="1"/>
      <c r="AB378" s="1"/>
      <c r="AC378" s="1"/>
    </row>
    <row r="379" spans="2:29" x14ac:dyDescent="0.5">
      <c r="B379" s="6"/>
      <c r="C379" s="1"/>
      <c r="D379" s="1"/>
      <c r="E379" s="1"/>
      <c r="F379" s="1"/>
      <c r="G379" s="1"/>
      <c r="M379" s="110"/>
      <c r="N379" s="6"/>
      <c r="O379" s="1"/>
      <c r="P379" s="1"/>
      <c r="Q379" s="1"/>
      <c r="R379" s="1"/>
      <c r="Y379" s="6"/>
      <c r="Z379" s="1"/>
      <c r="AA379" s="1"/>
      <c r="AB379" s="1"/>
      <c r="AC379" s="1"/>
    </row>
    <row r="380" spans="2:29" x14ac:dyDescent="0.5">
      <c r="B380" s="6"/>
      <c r="C380" s="1"/>
      <c r="D380" s="1"/>
      <c r="E380" s="1"/>
      <c r="F380" s="1"/>
      <c r="G380" s="1"/>
      <c r="M380" s="110"/>
      <c r="N380" s="6"/>
      <c r="O380" s="1"/>
      <c r="P380" s="1"/>
      <c r="Q380" s="1"/>
      <c r="R380" s="1"/>
      <c r="Y380" s="6"/>
      <c r="Z380" s="1"/>
      <c r="AA380" s="1"/>
      <c r="AB380" s="1"/>
      <c r="AC380" s="1"/>
    </row>
    <row r="381" spans="2:29" x14ac:dyDescent="0.5">
      <c r="B381" s="6"/>
      <c r="C381" s="1"/>
      <c r="D381" s="1"/>
      <c r="E381" s="1"/>
      <c r="F381" s="1"/>
      <c r="G381" s="1"/>
      <c r="M381" s="111"/>
      <c r="N381" s="6"/>
      <c r="O381" s="1"/>
      <c r="Y381" s="6"/>
      <c r="Z381" s="1"/>
    </row>
    <row r="382" spans="2:29" x14ac:dyDescent="0.5">
      <c r="B382" s="6"/>
      <c r="C382" s="1"/>
      <c r="D382" s="1"/>
      <c r="E382" s="1"/>
      <c r="F382" s="1"/>
      <c r="G382" s="1"/>
      <c r="M382" s="111"/>
      <c r="N382" s="6"/>
      <c r="O382" s="1"/>
      <c r="Y382" s="6"/>
      <c r="Z382" s="1"/>
    </row>
    <row r="383" spans="2:29" x14ac:dyDescent="0.5">
      <c r="B383" s="6"/>
      <c r="C383" s="1"/>
      <c r="D383" s="1"/>
      <c r="E383" s="1"/>
      <c r="F383" s="1"/>
      <c r="G383" s="1"/>
      <c r="M383" s="111"/>
      <c r="N383" s="6"/>
      <c r="O383" s="1"/>
      <c r="Y383" s="6"/>
      <c r="Z383" s="1"/>
    </row>
    <row r="384" spans="2:29" x14ac:dyDescent="0.5">
      <c r="B384" s="6"/>
      <c r="C384" s="1"/>
      <c r="D384" s="1"/>
      <c r="E384" s="1"/>
      <c r="F384" s="1"/>
      <c r="G384" s="1"/>
      <c r="M384" s="111"/>
      <c r="N384" s="6"/>
      <c r="O384" s="1"/>
      <c r="Y384" s="6"/>
      <c r="Z384" s="1"/>
    </row>
    <row r="385" spans="2:26" x14ac:dyDescent="0.5">
      <c r="B385" s="6"/>
      <c r="C385" s="1"/>
      <c r="D385" s="1"/>
      <c r="E385" s="1"/>
      <c r="F385" s="1"/>
      <c r="G385" s="1"/>
      <c r="M385" s="111"/>
      <c r="N385" s="6"/>
      <c r="O385" s="1"/>
      <c r="Y385" s="6"/>
      <c r="Z385" s="1"/>
    </row>
    <row r="386" spans="2:26" x14ac:dyDescent="0.5">
      <c r="B386" s="6"/>
      <c r="C386" s="1"/>
      <c r="D386" s="1"/>
      <c r="E386" s="1"/>
      <c r="F386" s="1"/>
      <c r="G386" s="1"/>
      <c r="M386" s="111"/>
      <c r="N386" s="6"/>
      <c r="O386" s="1"/>
      <c r="Y386" s="6"/>
      <c r="Z386" s="1"/>
    </row>
    <row r="387" spans="2:26" x14ac:dyDescent="0.5">
      <c r="B387" s="6"/>
      <c r="C387" s="1"/>
      <c r="D387" s="1"/>
      <c r="E387" s="1"/>
      <c r="F387" s="1"/>
      <c r="G387" s="1"/>
      <c r="M387" s="111"/>
      <c r="N387" s="6"/>
      <c r="O387" s="1"/>
      <c r="Y387" s="6"/>
      <c r="Z387" s="1"/>
    </row>
    <row r="388" spans="2:26" x14ac:dyDescent="0.5">
      <c r="B388" s="6"/>
      <c r="C388" s="1"/>
      <c r="D388" s="1"/>
      <c r="E388" s="1"/>
      <c r="F388" s="1"/>
      <c r="G388" s="1"/>
      <c r="M388" s="111"/>
      <c r="N388" s="6"/>
      <c r="O388" s="1"/>
      <c r="Y388" s="6"/>
      <c r="Z388" s="1"/>
    </row>
    <row r="389" spans="2:26" x14ac:dyDescent="0.5">
      <c r="B389" s="6"/>
      <c r="C389" s="1"/>
      <c r="D389" s="1"/>
      <c r="E389" s="1"/>
      <c r="F389" s="1"/>
      <c r="G389" s="1"/>
      <c r="M389" s="111"/>
      <c r="N389" s="6"/>
      <c r="O389" s="1"/>
      <c r="Y389" s="6"/>
      <c r="Z389" s="1"/>
    </row>
    <row r="390" spans="2:26" x14ac:dyDescent="0.5">
      <c r="B390" s="6"/>
      <c r="C390" s="1"/>
      <c r="D390" s="1"/>
      <c r="E390" s="1"/>
      <c r="F390" s="1"/>
      <c r="G390" s="1"/>
      <c r="M390" s="111"/>
      <c r="N390" s="6"/>
      <c r="O390" s="1"/>
      <c r="Y390" s="6"/>
      <c r="Z390" s="1"/>
    </row>
    <row r="391" spans="2:26" x14ac:dyDescent="0.5">
      <c r="B391" s="6"/>
      <c r="C391" s="1"/>
      <c r="D391" s="1"/>
      <c r="E391" s="1"/>
      <c r="F391" s="1"/>
      <c r="G391" s="1"/>
      <c r="M391" s="111"/>
      <c r="N391" s="6"/>
      <c r="O391" s="1"/>
      <c r="Y391" s="6"/>
      <c r="Z391" s="1"/>
    </row>
    <row r="392" spans="2:26" x14ac:dyDescent="0.5">
      <c r="B392" s="6"/>
      <c r="C392" s="1"/>
      <c r="D392" s="1"/>
      <c r="E392" s="1"/>
      <c r="F392" s="1"/>
      <c r="G392" s="1"/>
      <c r="M392" s="111"/>
      <c r="N392" s="6"/>
      <c r="O392" s="1"/>
      <c r="Y392" s="6"/>
      <c r="Z392" s="1"/>
    </row>
    <row r="393" spans="2:26" x14ac:dyDescent="0.5">
      <c r="B393" s="6"/>
      <c r="C393" s="1"/>
      <c r="D393" s="1"/>
      <c r="E393" s="1"/>
      <c r="F393" s="1"/>
      <c r="G393" s="1"/>
      <c r="M393" s="111"/>
      <c r="N393" s="6"/>
      <c r="O393" s="1"/>
      <c r="Y393" s="6"/>
      <c r="Z393" s="1"/>
    </row>
    <row r="394" spans="2:26" x14ac:dyDescent="0.5">
      <c r="B394" s="6"/>
      <c r="C394" s="1"/>
      <c r="D394" s="1"/>
      <c r="E394" s="1"/>
      <c r="F394" s="1"/>
      <c r="G394" s="1"/>
      <c r="M394" s="111"/>
      <c r="N394" s="6"/>
      <c r="O394" s="1"/>
      <c r="Y394" s="6"/>
      <c r="Z394" s="1"/>
    </row>
    <row r="395" spans="2:26" x14ac:dyDescent="0.5">
      <c r="B395" s="6"/>
      <c r="C395" s="1"/>
      <c r="D395" s="1"/>
      <c r="E395" s="1"/>
      <c r="F395" s="1"/>
      <c r="G395" s="1"/>
      <c r="M395" s="111"/>
      <c r="N395" s="6"/>
      <c r="O395" s="1"/>
      <c r="Y395" s="6"/>
      <c r="Z395" s="1"/>
    </row>
    <row r="396" spans="2:26" x14ac:dyDescent="0.5">
      <c r="B396" s="6"/>
      <c r="C396" s="1"/>
      <c r="D396" s="1"/>
      <c r="E396" s="1"/>
      <c r="F396" s="1"/>
      <c r="G396" s="1"/>
      <c r="M396" s="111"/>
      <c r="N396" s="6"/>
      <c r="O396" s="1"/>
      <c r="Y396" s="6"/>
      <c r="Z396" s="1"/>
    </row>
    <row r="397" spans="2:26" x14ac:dyDescent="0.5">
      <c r="B397" s="6"/>
      <c r="C397" s="1"/>
      <c r="D397" s="1"/>
      <c r="E397" s="1"/>
      <c r="F397" s="1"/>
      <c r="G397" s="1"/>
      <c r="M397" s="111"/>
      <c r="N397" s="6"/>
      <c r="O397" s="1"/>
      <c r="Y397" s="6"/>
      <c r="Z397" s="1"/>
    </row>
    <row r="398" spans="2:26" x14ac:dyDescent="0.5">
      <c r="B398" s="6"/>
      <c r="C398" s="1"/>
      <c r="D398" s="1"/>
      <c r="E398" s="1"/>
      <c r="F398" s="1"/>
      <c r="G398" s="1"/>
      <c r="M398" s="111"/>
      <c r="N398" s="6"/>
      <c r="O398" s="1"/>
      <c r="Y398" s="6"/>
      <c r="Z398" s="1"/>
    </row>
    <row r="399" spans="2:26" x14ac:dyDescent="0.5">
      <c r="B399" s="6"/>
      <c r="C399" s="1"/>
      <c r="D399" s="1"/>
      <c r="E399" s="1"/>
      <c r="F399" s="1"/>
      <c r="G399" s="1"/>
      <c r="M399" s="111"/>
      <c r="N399" s="6"/>
      <c r="O399" s="1"/>
      <c r="Y399" s="6"/>
      <c r="Z399" s="1"/>
    </row>
    <row r="400" spans="2:26" x14ac:dyDescent="0.5">
      <c r="B400" s="6"/>
      <c r="C400" s="1"/>
      <c r="D400" s="1"/>
      <c r="E400" s="1"/>
      <c r="F400" s="1"/>
      <c r="G400" s="1"/>
      <c r="M400" s="111"/>
      <c r="N400" s="6"/>
      <c r="O400" s="1"/>
      <c r="Y400" s="6"/>
      <c r="Z400" s="1"/>
    </row>
    <row r="401" spans="2:26" x14ac:dyDescent="0.5">
      <c r="B401" s="6"/>
      <c r="C401" s="1"/>
      <c r="D401" s="1"/>
      <c r="E401" s="1"/>
      <c r="F401" s="1"/>
      <c r="G401" s="1"/>
      <c r="M401" s="111"/>
      <c r="N401" s="6"/>
      <c r="O401" s="1"/>
      <c r="Y401" s="6"/>
      <c r="Z401" s="1"/>
    </row>
    <row r="402" spans="2:26" x14ac:dyDescent="0.5">
      <c r="B402" s="6"/>
      <c r="C402" s="1"/>
      <c r="D402" s="1"/>
      <c r="E402" s="1"/>
      <c r="F402" s="1"/>
      <c r="G402" s="1"/>
      <c r="M402" s="111"/>
      <c r="N402" s="6"/>
      <c r="O402" s="1"/>
      <c r="Y402" s="6"/>
      <c r="Z402" s="1"/>
    </row>
    <row r="403" spans="2:26" x14ac:dyDescent="0.5">
      <c r="B403" s="6"/>
      <c r="C403" s="1"/>
      <c r="D403" s="1"/>
      <c r="E403" s="1"/>
      <c r="F403" s="1"/>
      <c r="G403" s="1"/>
      <c r="M403" s="111"/>
      <c r="N403" s="6"/>
      <c r="O403" s="1"/>
      <c r="Y403" s="6"/>
      <c r="Z403" s="1"/>
    </row>
    <row r="404" spans="2:26" x14ac:dyDescent="0.5">
      <c r="B404" s="6"/>
      <c r="C404" s="1"/>
      <c r="D404" s="1"/>
      <c r="E404" s="1"/>
      <c r="F404" s="1"/>
      <c r="G404" s="1"/>
      <c r="M404" s="111"/>
      <c r="N404" s="6"/>
      <c r="O404" s="1"/>
      <c r="Y404" s="6"/>
      <c r="Z404" s="1"/>
    </row>
    <row r="405" spans="2:26" x14ac:dyDescent="0.5">
      <c r="B405" s="6"/>
      <c r="C405" s="1"/>
      <c r="D405" s="1"/>
      <c r="E405" s="1"/>
      <c r="F405" s="1"/>
      <c r="G405" s="1"/>
      <c r="M405" s="111"/>
      <c r="N405" s="6"/>
      <c r="O405" s="1"/>
      <c r="Y405" s="6"/>
      <c r="Z405" s="1"/>
    </row>
    <row r="406" spans="2:26" x14ac:dyDescent="0.5">
      <c r="B406" s="6"/>
      <c r="C406" s="1"/>
      <c r="D406" s="1"/>
      <c r="E406" s="1"/>
      <c r="F406" s="1"/>
      <c r="G406" s="1"/>
      <c r="M406" s="111"/>
      <c r="N406" s="6"/>
      <c r="O406" s="1"/>
      <c r="Y406" s="6"/>
      <c r="Z406" s="1"/>
    </row>
    <row r="407" spans="2:26" x14ac:dyDescent="0.5">
      <c r="B407" s="6"/>
      <c r="C407" s="1"/>
      <c r="D407" s="1"/>
      <c r="E407" s="1"/>
      <c r="F407" s="1"/>
      <c r="G407" s="1"/>
      <c r="M407" s="111"/>
      <c r="N407" s="6"/>
      <c r="O407" s="1"/>
      <c r="Y407" s="6"/>
      <c r="Z407" s="1"/>
    </row>
    <row r="408" spans="2:26" x14ac:dyDescent="0.5">
      <c r="B408" s="6"/>
      <c r="C408" s="1"/>
      <c r="D408" s="1"/>
      <c r="E408" s="1"/>
      <c r="F408" s="1"/>
      <c r="G408" s="1"/>
      <c r="M408" s="111"/>
      <c r="N408" s="6"/>
      <c r="O408" s="1"/>
      <c r="Y408" s="6"/>
      <c r="Z408" s="1"/>
    </row>
    <row r="409" spans="2:26" x14ac:dyDescent="0.5">
      <c r="B409" s="6"/>
      <c r="C409" s="1"/>
      <c r="D409" s="1"/>
      <c r="E409" s="1"/>
      <c r="F409" s="1"/>
      <c r="G409" s="1"/>
      <c r="M409" s="111"/>
      <c r="N409" s="6"/>
      <c r="O409" s="1"/>
      <c r="Y409" s="6"/>
      <c r="Z409" s="1"/>
    </row>
    <row r="410" spans="2:26" x14ac:dyDescent="0.5">
      <c r="B410" s="6"/>
      <c r="C410" s="1"/>
      <c r="D410" s="1"/>
      <c r="E410" s="1"/>
      <c r="F410" s="1"/>
      <c r="G410" s="1"/>
      <c r="M410" s="111"/>
      <c r="N410" s="6"/>
      <c r="O410" s="1"/>
      <c r="Y410" s="6"/>
      <c r="Z410" s="1"/>
    </row>
    <row r="411" spans="2:26" x14ac:dyDescent="0.5">
      <c r="B411" s="6"/>
      <c r="C411" s="1"/>
      <c r="D411" s="1"/>
      <c r="E411" s="1"/>
      <c r="F411" s="1"/>
      <c r="G411" s="1"/>
      <c r="M411" s="111"/>
      <c r="N411" s="6"/>
      <c r="O411" s="1"/>
      <c r="Y411" s="6"/>
      <c r="Z411" s="1"/>
    </row>
    <row r="412" spans="2:26" x14ac:dyDescent="0.5">
      <c r="B412" s="6"/>
      <c r="C412" s="1"/>
      <c r="D412" s="1"/>
      <c r="E412" s="1"/>
      <c r="F412" s="1"/>
      <c r="G412" s="1"/>
      <c r="M412" s="111"/>
      <c r="N412" s="6"/>
      <c r="O412" s="1"/>
      <c r="Y412" s="6"/>
      <c r="Z412" s="1"/>
    </row>
    <row r="413" spans="2:26" x14ac:dyDescent="0.5">
      <c r="B413" s="6"/>
      <c r="C413" s="1"/>
      <c r="D413" s="1"/>
      <c r="E413" s="1"/>
      <c r="F413" s="1"/>
      <c r="G413" s="1"/>
      <c r="M413" s="111"/>
      <c r="N413" s="6"/>
      <c r="O413" s="1"/>
      <c r="Y413" s="6"/>
      <c r="Z413" s="1"/>
    </row>
    <row r="414" spans="2:26" x14ac:dyDescent="0.5">
      <c r="B414" s="6"/>
      <c r="C414" s="1"/>
      <c r="D414" s="1"/>
      <c r="E414" s="1"/>
      <c r="F414" s="1"/>
      <c r="G414" s="1"/>
      <c r="M414" s="111"/>
      <c r="N414" s="6"/>
      <c r="O414" s="1"/>
      <c r="Y414" s="6"/>
      <c r="Z414" s="1"/>
    </row>
    <row r="415" spans="2:26" x14ac:dyDescent="0.5">
      <c r="B415" s="6"/>
      <c r="C415" s="1"/>
      <c r="D415" s="1"/>
      <c r="E415" s="1"/>
      <c r="F415" s="1"/>
      <c r="G415" s="1"/>
      <c r="M415" s="111"/>
      <c r="N415" s="6"/>
      <c r="O415" s="1"/>
      <c r="Y415" s="6"/>
      <c r="Z415" s="1"/>
    </row>
    <row r="416" spans="2:26" x14ac:dyDescent="0.5">
      <c r="B416" s="6"/>
      <c r="C416" s="1"/>
      <c r="D416" s="1"/>
      <c r="E416" s="1"/>
      <c r="F416" s="1"/>
      <c r="G416" s="1"/>
      <c r="M416" s="111"/>
      <c r="N416" s="6"/>
      <c r="O416" s="1"/>
      <c r="Y416" s="6"/>
      <c r="Z416" s="1"/>
    </row>
    <row r="417" spans="2:26" x14ac:dyDescent="0.5">
      <c r="B417" s="6"/>
      <c r="C417" s="1"/>
      <c r="D417" s="1"/>
      <c r="E417" s="1"/>
      <c r="F417" s="1"/>
      <c r="G417" s="1"/>
      <c r="M417" s="111"/>
      <c r="N417" s="6"/>
      <c r="O417" s="1"/>
      <c r="Y417" s="6"/>
      <c r="Z417" s="1"/>
    </row>
    <row r="418" spans="2:26" x14ac:dyDescent="0.5">
      <c r="B418" s="6"/>
      <c r="C418" s="1"/>
      <c r="D418" s="1"/>
      <c r="E418" s="1"/>
      <c r="F418" s="1"/>
      <c r="G418" s="1"/>
      <c r="M418" s="111"/>
      <c r="N418" s="6"/>
      <c r="O418" s="1"/>
      <c r="Y418" s="6"/>
      <c r="Z418" s="1"/>
    </row>
    <row r="419" spans="2:26" x14ac:dyDescent="0.5">
      <c r="B419" s="6"/>
      <c r="C419" s="1"/>
      <c r="D419" s="1"/>
      <c r="E419" s="1"/>
      <c r="F419" s="1"/>
      <c r="G419" s="1"/>
      <c r="M419" s="111"/>
      <c r="N419" s="6"/>
      <c r="O419" s="1"/>
      <c r="Y419" s="6"/>
      <c r="Z419" s="1"/>
    </row>
    <row r="420" spans="2:26" x14ac:dyDescent="0.5">
      <c r="B420" s="6"/>
      <c r="C420" s="1"/>
      <c r="D420" s="1"/>
      <c r="E420" s="1"/>
      <c r="F420" s="1"/>
      <c r="G420" s="1"/>
      <c r="M420" s="111"/>
      <c r="N420" s="6"/>
      <c r="O420" s="1"/>
      <c r="Y420" s="6"/>
      <c r="Z420" s="1"/>
    </row>
    <row r="421" spans="2:26" x14ac:dyDescent="0.5">
      <c r="B421" s="6"/>
      <c r="C421" s="1"/>
      <c r="D421" s="1"/>
      <c r="E421" s="1"/>
      <c r="F421" s="1"/>
      <c r="G421" s="1"/>
      <c r="M421" s="111"/>
      <c r="N421" s="6"/>
      <c r="O421" s="1"/>
      <c r="Y421" s="6"/>
      <c r="Z421" s="1"/>
    </row>
    <row r="422" spans="2:26" x14ac:dyDescent="0.5">
      <c r="B422" s="6"/>
      <c r="C422" s="1"/>
      <c r="D422" s="1"/>
      <c r="E422" s="1"/>
      <c r="F422" s="1"/>
      <c r="G422" s="1"/>
      <c r="M422" s="111"/>
      <c r="N422" s="6"/>
      <c r="O422" s="1"/>
      <c r="Y422" s="6"/>
      <c r="Z422" s="1"/>
    </row>
    <row r="423" spans="2:26" x14ac:dyDescent="0.5">
      <c r="B423" s="6"/>
      <c r="C423" s="1"/>
      <c r="D423" s="1"/>
      <c r="E423" s="1"/>
      <c r="F423" s="1"/>
      <c r="G423" s="1"/>
      <c r="M423" s="111"/>
      <c r="N423" s="6"/>
      <c r="O423" s="1"/>
      <c r="Y423" s="6"/>
      <c r="Z423" s="1"/>
    </row>
    <row r="424" spans="2:26" x14ac:dyDescent="0.5">
      <c r="B424" s="6"/>
      <c r="C424" s="1"/>
      <c r="D424" s="1"/>
      <c r="E424" s="1"/>
      <c r="F424" s="1"/>
      <c r="G424" s="1"/>
      <c r="M424" s="111"/>
      <c r="N424" s="6"/>
      <c r="O424" s="1"/>
      <c r="Y424" s="6"/>
      <c r="Z424" s="1"/>
    </row>
    <row r="425" spans="2:26" x14ac:dyDescent="0.5">
      <c r="B425" s="6"/>
      <c r="C425" s="1"/>
      <c r="D425" s="1"/>
      <c r="E425" s="1"/>
      <c r="F425" s="1"/>
      <c r="G425" s="1"/>
      <c r="M425" s="111"/>
      <c r="N425" s="6"/>
      <c r="O425" s="1"/>
      <c r="Y425" s="6"/>
      <c r="Z425" s="1"/>
    </row>
    <row r="426" spans="2:26" x14ac:dyDescent="0.5">
      <c r="B426" s="6"/>
      <c r="C426" s="1"/>
      <c r="D426" s="1"/>
      <c r="E426" s="1"/>
      <c r="F426" s="1"/>
      <c r="G426" s="1"/>
      <c r="M426" s="111"/>
      <c r="N426" s="6"/>
      <c r="O426" s="1"/>
      <c r="Y426" s="6"/>
      <c r="Z426" s="1"/>
    </row>
    <row r="427" spans="2:26" x14ac:dyDescent="0.5">
      <c r="B427" s="6"/>
      <c r="C427" s="1"/>
      <c r="D427" s="1"/>
      <c r="E427" s="1"/>
      <c r="F427" s="1"/>
      <c r="G427" s="1"/>
      <c r="M427" s="111"/>
      <c r="N427" s="6"/>
      <c r="O427" s="1"/>
      <c r="Y427" s="6"/>
      <c r="Z427" s="1"/>
    </row>
    <row r="428" spans="2:26" x14ac:dyDescent="0.5">
      <c r="B428" s="6"/>
      <c r="C428" s="1"/>
      <c r="D428" s="1"/>
      <c r="E428" s="1"/>
      <c r="F428" s="1"/>
      <c r="G428" s="1"/>
      <c r="M428" s="111"/>
      <c r="N428" s="6"/>
      <c r="O428" s="1"/>
      <c r="Y428" s="6"/>
      <c r="Z428" s="1"/>
    </row>
    <row r="429" spans="2:26" x14ac:dyDescent="0.5">
      <c r="B429" s="6"/>
      <c r="C429" s="1"/>
      <c r="D429" s="1"/>
      <c r="E429" s="1"/>
      <c r="F429" s="1"/>
      <c r="G429" s="1"/>
      <c r="M429" s="111"/>
      <c r="N429" s="6"/>
      <c r="O429" s="1"/>
      <c r="Y429" s="6"/>
      <c r="Z429" s="1"/>
    </row>
    <row r="430" spans="2:26" x14ac:dyDescent="0.5">
      <c r="B430" s="6"/>
      <c r="C430" s="1"/>
      <c r="D430" s="1"/>
      <c r="E430" s="1"/>
      <c r="F430" s="1"/>
      <c r="G430" s="1"/>
      <c r="M430" s="111"/>
      <c r="N430" s="6"/>
      <c r="O430" s="1"/>
      <c r="Y430" s="6"/>
      <c r="Z430" s="1"/>
    </row>
    <row r="431" spans="2:26" x14ac:dyDescent="0.5">
      <c r="B431" s="6"/>
      <c r="C431" s="1"/>
      <c r="D431" s="1"/>
      <c r="E431" s="1"/>
      <c r="F431" s="1"/>
      <c r="G431" s="1"/>
      <c r="M431" s="111"/>
      <c r="N431" s="6"/>
      <c r="O431" s="1"/>
      <c r="Y431" s="6"/>
      <c r="Z431" s="1"/>
    </row>
    <row r="432" spans="2:26" x14ac:dyDescent="0.5">
      <c r="B432" s="6"/>
      <c r="C432" s="1"/>
      <c r="D432" s="1"/>
      <c r="E432" s="1"/>
      <c r="F432" s="1"/>
      <c r="G432" s="1"/>
      <c r="M432" s="111"/>
      <c r="N432" s="6"/>
      <c r="O432" s="1"/>
      <c r="Y432" s="6"/>
      <c r="Z432" s="1"/>
    </row>
    <row r="433" spans="2:26" x14ac:dyDescent="0.5">
      <c r="B433" s="6"/>
      <c r="C433" s="1"/>
      <c r="D433" s="1"/>
      <c r="E433" s="1"/>
      <c r="F433" s="1"/>
      <c r="G433" s="1"/>
      <c r="M433" s="111"/>
      <c r="N433" s="6"/>
      <c r="O433" s="1"/>
      <c r="Y433" s="6"/>
      <c r="Z433" s="1"/>
    </row>
    <row r="434" spans="2:26" x14ac:dyDescent="0.5">
      <c r="B434" s="6"/>
      <c r="C434" s="1"/>
      <c r="D434" s="1"/>
      <c r="E434" s="1"/>
      <c r="F434" s="1"/>
      <c r="G434" s="1"/>
      <c r="M434" s="111"/>
      <c r="N434" s="6"/>
      <c r="O434" s="1"/>
      <c r="Y434" s="6"/>
      <c r="Z434" s="1"/>
    </row>
    <row r="435" spans="2:26" x14ac:dyDescent="0.5">
      <c r="B435" s="6"/>
      <c r="C435" s="1"/>
      <c r="D435" s="1"/>
      <c r="E435" s="1"/>
      <c r="F435" s="1"/>
      <c r="G435" s="1"/>
      <c r="M435" s="111"/>
      <c r="N435" s="6"/>
      <c r="O435" s="1"/>
      <c r="Y435" s="6"/>
      <c r="Z435" s="1"/>
    </row>
    <row r="436" spans="2:26" x14ac:dyDescent="0.5">
      <c r="B436" s="6"/>
      <c r="C436" s="1"/>
      <c r="D436" s="1"/>
      <c r="E436" s="1"/>
      <c r="F436" s="1"/>
      <c r="G436" s="1"/>
      <c r="M436" s="111"/>
      <c r="N436" s="6"/>
      <c r="O436" s="1"/>
      <c r="Y436" s="6"/>
      <c r="Z436" s="1"/>
    </row>
    <row r="437" spans="2:26" x14ac:dyDescent="0.5">
      <c r="B437" s="6"/>
      <c r="C437" s="1"/>
      <c r="D437" s="1"/>
      <c r="E437" s="1"/>
      <c r="F437" s="1"/>
      <c r="G437" s="1"/>
      <c r="M437" s="111"/>
      <c r="N437" s="6"/>
      <c r="O437" s="1"/>
      <c r="Y437" s="6"/>
      <c r="Z437" s="1"/>
    </row>
    <row r="438" spans="2:26" x14ac:dyDescent="0.5">
      <c r="B438" s="6"/>
      <c r="C438" s="1"/>
      <c r="D438" s="1"/>
      <c r="E438" s="1"/>
      <c r="F438" s="1"/>
      <c r="G438" s="1"/>
      <c r="M438" s="111"/>
      <c r="N438" s="6"/>
      <c r="O438" s="1"/>
      <c r="Y438" s="6"/>
      <c r="Z438" s="1"/>
    </row>
    <row r="439" spans="2:26" x14ac:dyDescent="0.5">
      <c r="B439" s="6"/>
      <c r="C439" s="1"/>
      <c r="D439" s="1"/>
      <c r="E439" s="1"/>
      <c r="F439" s="1"/>
      <c r="G439" s="1"/>
      <c r="M439" s="111"/>
      <c r="N439" s="6"/>
      <c r="O439" s="1"/>
      <c r="Y439" s="6"/>
      <c r="Z439" s="1"/>
    </row>
    <row r="440" spans="2:26" x14ac:dyDescent="0.5">
      <c r="B440" s="6"/>
      <c r="C440" s="1"/>
      <c r="D440" s="1"/>
      <c r="E440" s="1"/>
      <c r="F440" s="1"/>
      <c r="G440" s="1"/>
      <c r="M440" s="111"/>
      <c r="N440" s="6"/>
      <c r="O440" s="1"/>
      <c r="Y440" s="6"/>
      <c r="Z440" s="1"/>
    </row>
    <row r="441" spans="2:26" x14ac:dyDescent="0.5">
      <c r="B441" s="6"/>
      <c r="C441" s="1"/>
      <c r="D441" s="1"/>
      <c r="E441" s="1"/>
      <c r="F441" s="1"/>
      <c r="G441" s="1"/>
      <c r="M441" s="111"/>
      <c r="N441" s="6"/>
      <c r="O441" s="1"/>
      <c r="Y441" s="6"/>
      <c r="Z441" s="1"/>
    </row>
    <row r="442" spans="2:26" x14ac:dyDescent="0.5">
      <c r="B442" s="6"/>
      <c r="C442" s="1"/>
      <c r="D442" s="1"/>
      <c r="E442" s="1"/>
      <c r="F442" s="1"/>
      <c r="G442" s="1"/>
      <c r="M442" s="111"/>
      <c r="N442" s="6"/>
      <c r="O442" s="1"/>
      <c r="Y442" s="6"/>
      <c r="Z442" s="1"/>
    </row>
    <row r="443" spans="2:26" x14ac:dyDescent="0.5">
      <c r="B443" s="6"/>
      <c r="C443" s="1"/>
      <c r="D443" s="1"/>
      <c r="E443" s="1"/>
      <c r="F443" s="1"/>
      <c r="G443" s="1"/>
      <c r="M443" s="111"/>
      <c r="N443" s="6"/>
      <c r="O443" s="1"/>
      <c r="Y443" s="6"/>
      <c r="Z443" s="1"/>
    </row>
    <row r="444" spans="2:26" x14ac:dyDescent="0.5">
      <c r="B444" s="6"/>
      <c r="C444" s="1"/>
      <c r="D444" s="1"/>
      <c r="E444" s="1"/>
      <c r="F444" s="1"/>
      <c r="G444" s="1"/>
      <c r="M444" s="111"/>
      <c r="N444" s="6"/>
      <c r="O444" s="1"/>
      <c r="Y444" s="6"/>
      <c r="Z444" s="1"/>
    </row>
    <row r="445" spans="2:26" x14ac:dyDescent="0.5">
      <c r="B445" s="6"/>
      <c r="C445" s="1"/>
      <c r="D445" s="1"/>
      <c r="E445" s="1"/>
      <c r="F445" s="1"/>
      <c r="G445" s="1"/>
      <c r="M445" s="111"/>
      <c r="N445" s="6"/>
      <c r="O445" s="1"/>
      <c r="Y445" s="6"/>
      <c r="Z445" s="1"/>
    </row>
    <row r="446" spans="2:26" x14ac:dyDescent="0.5">
      <c r="B446" s="6"/>
      <c r="C446" s="1"/>
      <c r="D446" s="1"/>
      <c r="E446" s="1"/>
      <c r="F446" s="1"/>
      <c r="G446" s="1"/>
      <c r="M446" s="111"/>
      <c r="N446" s="6"/>
      <c r="O446" s="1"/>
      <c r="Y446" s="6"/>
      <c r="Z446" s="1"/>
    </row>
    <row r="447" spans="2:26" x14ac:dyDescent="0.5">
      <c r="B447" s="6"/>
      <c r="C447" s="1"/>
      <c r="D447" s="1"/>
      <c r="E447" s="1"/>
      <c r="F447" s="1"/>
      <c r="G447" s="1"/>
      <c r="M447" s="111"/>
      <c r="N447" s="6"/>
      <c r="O447" s="1"/>
      <c r="Y447" s="6"/>
      <c r="Z447" s="1"/>
    </row>
    <row r="448" spans="2:26" x14ac:dyDescent="0.5">
      <c r="B448" s="6"/>
      <c r="C448" s="1"/>
      <c r="D448" s="1"/>
      <c r="E448" s="1"/>
      <c r="F448" s="1"/>
      <c r="G448" s="1"/>
      <c r="M448" s="111"/>
      <c r="N448" s="6"/>
      <c r="O448" s="1"/>
      <c r="Y448" s="6"/>
      <c r="Z448" s="1"/>
    </row>
    <row r="449" spans="2:26" x14ac:dyDescent="0.5">
      <c r="B449" s="6"/>
      <c r="C449" s="1"/>
      <c r="D449" s="1"/>
      <c r="E449" s="1"/>
      <c r="F449" s="1"/>
      <c r="G449" s="1"/>
      <c r="M449" s="111"/>
      <c r="N449" s="6"/>
      <c r="O449" s="1"/>
      <c r="Y449" s="6"/>
      <c r="Z449" s="1"/>
    </row>
    <row r="450" spans="2:26" x14ac:dyDescent="0.5">
      <c r="B450" s="6"/>
      <c r="C450" s="1"/>
      <c r="D450" s="1"/>
      <c r="E450" s="1"/>
      <c r="F450" s="1"/>
      <c r="G450" s="1"/>
      <c r="M450" s="111"/>
      <c r="N450" s="6"/>
      <c r="O450" s="1"/>
      <c r="Y450" s="6"/>
      <c r="Z450" s="1"/>
    </row>
    <row r="451" spans="2:26" x14ac:dyDescent="0.5">
      <c r="B451" s="6"/>
      <c r="C451" s="1"/>
      <c r="D451" s="1"/>
      <c r="E451" s="1"/>
      <c r="F451" s="1"/>
      <c r="G451" s="1"/>
      <c r="M451" s="111"/>
      <c r="N451" s="6"/>
      <c r="O451" s="1"/>
      <c r="Y451" s="6"/>
      <c r="Z451" s="1"/>
    </row>
    <row r="452" spans="2:26" x14ac:dyDescent="0.5">
      <c r="B452" s="6"/>
      <c r="C452" s="1"/>
      <c r="D452" s="1"/>
      <c r="E452" s="1"/>
      <c r="F452" s="1"/>
      <c r="G452" s="1"/>
      <c r="M452" s="111"/>
      <c r="N452" s="6"/>
      <c r="O452" s="1"/>
      <c r="Y452" s="6"/>
      <c r="Z452" s="1"/>
    </row>
    <row r="453" spans="2:26" x14ac:dyDescent="0.5">
      <c r="B453" s="6"/>
      <c r="C453" s="1"/>
      <c r="D453" s="1"/>
      <c r="E453" s="1"/>
      <c r="F453" s="1"/>
      <c r="G453" s="1"/>
      <c r="M453" s="111"/>
      <c r="N453" s="6"/>
      <c r="O453" s="1"/>
      <c r="Y453" s="6"/>
      <c r="Z453" s="1"/>
    </row>
    <row r="454" spans="2:26" x14ac:dyDescent="0.5">
      <c r="B454" s="6"/>
      <c r="C454" s="1"/>
      <c r="D454" s="1"/>
      <c r="E454" s="1"/>
      <c r="F454" s="1"/>
      <c r="G454" s="1"/>
      <c r="M454" s="111"/>
      <c r="N454" s="6"/>
      <c r="O454" s="1"/>
      <c r="Y454" s="6"/>
      <c r="Z454" s="1"/>
    </row>
    <row r="455" spans="2:26" x14ac:dyDescent="0.5">
      <c r="B455" s="6"/>
      <c r="C455" s="1"/>
      <c r="D455" s="1"/>
      <c r="E455" s="1"/>
      <c r="F455" s="1"/>
      <c r="G455" s="1"/>
      <c r="M455" s="111"/>
      <c r="N455" s="6"/>
      <c r="O455" s="1"/>
      <c r="Y455" s="6"/>
      <c r="Z455" s="1"/>
    </row>
    <row r="456" spans="2:26" x14ac:dyDescent="0.5">
      <c r="B456" s="6"/>
      <c r="C456" s="1"/>
      <c r="D456" s="1"/>
      <c r="E456" s="1"/>
      <c r="F456" s="1"/>
      <c r="G456" s="1"/>
      <c r="M456" s="111"/>
      <c r="N456" s="6"/>
      <c r="O456" s="1"/>
      <c r="Y456" s="6"/>
      <c r="Z456" s="1"/>
    </row>
    <row r="457" spans="2:26" x14ac:dyDescent="0.5">
      <c r="B457" s="6"/>
      <c r="C457" s="1"/>
      <c r="D457" s="1"/>
      <c r="E457" s="1"/>
      <c r="F457" s="1"/>
      <c r="G457" s="1"/>
      <c r="M457" s="111"/>
      <c r="N457" s="6"/>
      <c r="O457" s="1"/>
      <c r="Y457" s="6"/>
      <c r="Z457" s="1"/>
    </row>
    <row r="458" spans="2:26" x14ac:dyDescent="0.5">
      <c r="B458" s="6"/>
      <c r="C458" s="1"/>
      <c r="D458" s="1"/>
      <c r="E458" s="1"/>
      <c r="F458" s="1"/>
      <c r="G458" s="1"/>
      <c r="M458" s="111"/>
      <c r="N458" s="6"/>
      <c r="O458" s="1"/>
      <c r="Y458" s="6"/>
      <c r="Z458" s="1"/>
    </row>
    <row r="459" spans="2:26" x14ac:dyDescent="0.5">
      <c r="B459" s="6"/>
      <c r="C459" s="1"/>
      <c r="D459" s="1"/>
      <c r="E459" s="1"/>
      <c r="F459" s="1"/>
      <c r="G459" s="1"/>
      <c r="M459" s="111"/>
      <c r="N459" s="6"/>
      <c r="O459" s="1"/>
      <c r="Y459" s="6"/>
      <c r="Z459" s="1"/>
    </row>
    <row r="460" spans="2:26" x14ac:dyDescent="0.5">
      <c r="B460" s="6"/>
      <c r="C460" s="1"/>
      <c r="D460" s="1"/>
      <c r="E460" s="1"/>
      <c r="F460" s="1"/>
      <c r="G460" s="1"/>
      <c r="M460" s="111"/>
      <c r="N460" s="6"/>
      <c r="O460" s="1"/>
      <c r="Y460" s="6"/>
      <c r="Z460" s="1"/>
    </row>
    <row r="461" spans="2:26" x14ac:dyDescent="0.5">
      <c r="B461" s="6"/>
      <c r="C461" s="1"/>
      <c r="D461" s="1"/>
      <c r="E461" s="1"/>
      <c r="F461" s="1"/>
      <c r="G461" s="1"/>
      <c r="M461" s="111"/>
      <c r="N461" s="6"/>
      <c r="O461" s="1"/>
      <c r="Y461" s="6"/>
      <c r="Z461" s="1"/>
    </row>
    <row r="462" spans="2:26" x14ac:dyDescent="0.5">
      <c r="B462" s="6"/>
      <c r="C462" s="1"/>
      <c r="D462" s="1"/>
      <c r="E462" s="1"/>
      <c r="F462" s="1"/>
      <c r="G462" s="1"/>
      <c r="M462" s="111"/>
      <c r="N462" s="6"/>
      <c r="O462" s="1"/>
      <c r="Y462" s="6"/>
      <c r="Z462" s="1"/>
    </row>
    <row r="463" spans="2:26" x14ac:dyDescent="0.5">
      <c r="B463" s="6"/>
      <c r="C463" s="1"/>
      <c r="D463" s="1"/>
      <c r="E463" s="1"/>
      <c r="F463" s="1"/>
      <c r="G463" s="1"/>
      <c r="M463" s="111"/>
      <c r="N463" s="6"/>
      <c r="O463" s="1"/>
      <c r="Y463" s="6"/>
      <c r="Z463" s="1"/>
    </row>
    <row r="464" spans="2:26" x14ac:dyDescent="0.5">
      <c r="B464" s="6"/>
      <c r="C464" s="1"/>
      <c r="D464" s="1"/>
      <c r="E464" s="1"/>
      <c r="F464" s="1"/>
      <c r="G464" s="1"/>
      <c r="M464" s="111"/>
      <c r="N464" s="6"/>
      <c r="O464" s="1"/>
      <c r="Y464" s="6"/>
      <c r="Z464" s="1"/>
    </row>
    <row r="465" spans="2:26" x14ac:dyDescent="0.5">
      <c r="B465" s="6"/>
      <c r="C465" s="1"/>
      <c r="D465" s="1"/>
      <c r="E465" s="1"/>
      <c r="F465" s="1"/>
      <c r="G465" s="1"/>
      <c r="M465" s="111"/>
      <c r="N465" s="6"/>
      <c r="O465" s="1"/>
      <c r="Y465" s="6"/>
      <c r="Z465" s="1"/>
    </row>
    <row r="466" spans="2:26" x14ac:dyDescent="0.5">
      <c r="B466" s="6"/>
      <c r="C466" s="1"/>
      <c r="D466" s="1"/>
      <c r="E466" s="1"/>
      <c r="F466" s="1"/>
      <c r="G466" s="1"/>
      <c r="M466" s="111"/>
      <c r="N466" s="6"/>
      <c r="O466" s="1"/>
      <c r="Y466" s="6"/>
      <c r="Z466" s="1"/>
    </row>
    <row r="467" spans="2:26" x14ac:dyDescent="0.5">
      <c r="B467" s="6"/>
      <c r="C467" s="1"/>
      <c r="D467" s="1"/>
      <c r="E467" s="1"/>
      <c r="F467" s="1"/>
      <c r="G467" s="1"/>
      <c r="M467" s="111"/>
      <c r="N467" s="6"/>
      <c r="O467" s="1"/>
      <c r="Y467" s="6"/>
      <c r="Z467" s="1"/>
    </row>
    <row r="468" spans="2:26" x14ac:dyDescent="0.5">
      <c r="B468" s="6"/>
      <c r="C468" s="1"/>
      <c r="D468" s="1"/>
      <c r="E468" s="1"/>
      <c r="F468" s="1"/>
      <c r="G468" s="1"/>
      <c r="M468" s="111"/>
      <c r="N468" s="6"/>
      <c r="O468" s="1"/>
      <c r="Y468" s="6"/>
      <c r="Z468" s="1"/>
    </row>
    <row r="469" spans="2:26" x14ac:dyDescent="0.5">
      <c r="B469" s="6"/>
      <c r="C469" s="1"/>
      <c r="D469" s="1"/>
      <c r="E469" s="1"/>
      <c r="F469" s="1"/>
      <c r="G469" s="1"/>
      <c r="M469" s="111"/>
      <c r="N469" s="6"/>
      <c r="O469" s="1"/>
      <c r="Y469" s="6"/>
      <c r="Z469" s="1"/>
    </row>
    <row r="470" spans="2:26" x14ac:dyDescent="0.5">
      <c r="B470" s="6"/>
      <c r="C470" s="1"/>
      <c r="D470" s="1"/>
      <c r="E470" s="1"/>
      <c r="F470" s="1"/>
      <c r="G470" s="1"/>
      <c r="M470" s="111"/>
      <c r="N470" s="6"/>
      <c r="O470" s="1"/>
      <c r="Y470" s="6"/>
      <c r="Z470" s="1"/>
    </row>
    <row r="471" spans="2:26" x14ac:dyDescent="0.5">
      <c r="B471" s="6"/>
      <c r="C471" s="1"/>
      <c r="D471" s="1"/>
      <c r="E471" s="1"/>
      <c r="F471" s="1"/>
      <c r="G471" s="1"/>
      <c r="M471" s="111"/>
      <c r="N471" s="6"/>
      <c r="O471" s="1"/>
      <c r="Y471" s="6"/>
      <c r="Z471" s="1"/>
    </row>
    <row r="472" spans="2:26" x14ac:dyDescent="0.5">
      <c r="B472" s="6"/>
      <c r="C472" s="1"/>
      <c r="D472" s="1"/>
      <c r="E472" s="1"/>
      <c r="F472" s="1"/>
      <c r="G472" s="1"/>
      <c r="M472" s="111"/>
      <c r="N472" s="6"/>
      <c r="O472" s="1"/>
      <c r="Y472" s="6"/>
      <c r="Z472" s="1"/>
    </row>
    <row r="473" spans="2:26" x14ac:dyDescent="0.5">
      <c r="B473" s="6"/>
      <c r="C473" s="1"/>
      <c r="D473" s="1"/>
      <c r="E473" s="1"/>
      <c r="F473" s="1"/>
      <c r="G473" s="1"/>
      <c r="M473" s="111"/>
      <c r="N473" s="6"/>
      <c r="O473" s="1"/>
      <c r="Y473" s="6"/>
      <c r="Z473" s="1"/>
    </row>
    <row r="474" spans="2:26" x14ac:dyDescent="0.5">
      <c r="B474" s="6"/>
      <c r="C474" s="1"/>
      <c r="D474" s="1"/>
      <c r="E474" s="1"/>
      <c r="F474" s="1"/>
      <c r="G474" s="1"/>
      <c r="M474" s="111"/>
      <c r="N474" s="6"/>
      <c r="O474" s="1"/>
      <c r="Y474" s="6"/>
      <c r="Z474" s="1"/>
    </row>
    <row r="475" spans="2:26" x14ac:dyDescent="0.5">
      <c r="B475" s="6"/>
      <c r="C475" s="1"/>
      <c r="D475" s="1"/>
      <c r="E475" s="1"/>
      <c r="F475" s="1"/>
      <c r="G475" s="1"/>
      <c r="M475" s="111"/>
      <c r="N475" s="6"/>
      <c r="O475" s="1"/>
      <c r="Y475" s="6"/>
      <c r="Z475" s="1"/>
    </row>
    <row r="476" spans="2:26" x14ac:dyDescent="0.5">
      <c r="B476" s="6"/>
      <c r="C476" s="1"/>
      <c r="D476" s="1"/>
      <c r="E476" s="1"/>
      <c r="F476" s="1"/>
      <c r="G476" s="1"/>
      <c r="M476" s="111"/>
      <c r="N476" s="6"/>
      <c r="O476" s="1"/>
      <c r="Y476" s="6"/>
      <c r="Z476" s="1"/>
    </row>
    <row r="477" spans="2:26" x14ac:dyDescent="0.5">
      <c r="B477" s="6"/>
      <c r="C477" s="1"/>
      <c r="D477" s="1"/>
      <c r="E477" s="1"/>
      <c r="F477" s="1"/>
      <c r="G477" s="1"/>
      <c r="M477" s="111"/>
      <c r="N477" s="6"/>
      <c r="O477" s="1"/>
      <c r="Y477" s="6"/>
      <c r="Z477" s="1"/>
    </row>
    <row r="478" spans="2:26" x14ac:dyDescent="0.5">
      <c r="B478" s="6"/>
      <c r="C478" s="1"/>
      <c r="D478" s="1"/>
      <c r="E478" s="1"/>
      <c r="F478" s="1"/>
      <c r="G478" s="1"/>
      <c r="M478" s="111"/>
      <c r="N478" s="6"/>
      <c r="O478" s="1"/>
      <c r="Y478" s="6"/>
      <c r="Z478" s="1"/>
    </row>
    <row r="479" spans="2:26" x14ac:dyDescent="0.5">
      <c r="B479" s="6"/>
      <c r="C479" s="1"/>
      <c r="D479" s="1"/>
      <c r="E479" s="1"/>
      <c r="F479" s="1"/>
      <c r="G479" s="1"/>
      <c r="M479" s="111"/>
      <c r="N479" s="6"/>
      <c r="O479" s="1"/>
      <c r="Y479" s="6"/>
      <c r="Z479" s="1"/>
    </row>
    <row r="480" spans="2:26" x14ac:dyDescent="0.5">
      <c r="B480" s="6"/>
      <c r="C480" s="1"/>
      <c r="D480" s="1"/>
      <c r="E480" s="1"/>
      <c r="F480" s="1"/>
      <c r="G480" s="1"/>
      <c r="M480" s="111"/>
      <c r="N480" s="6"/>
      <c r="O480" s="1"/>
      <c r="Y480" s="6"/>
      <c r="Z480" s="1"/>
    </row>
    <row r="481" spans="2:26" x14ac:dyDescent="0.5">
      <c r="B481" s="6"/>
      <c r="C481" s="1"/>
      <c r="D481" s="1"/>
      <c r="E481" s="1"/>
      <c r="F481" s="1"/>
      <c r="G481" s="1"/>
      <c r="M481" s="111"/>
      <c r="N481" s="6"/>
      <c r="O481" s="1"/>
      <c r="Y481" s="6"/>
      <c r="Z481" s="1"/>
    </row>
    <row r="482" spans="2:26" x14ac:dyDescent="0.5">
      <c r="B482" s="6"/>
      <c r="C482" s="1"/>
      <c r="D482" s="1"/>
      <c r="E482" s="1"/>
      <c r="F482" s="1"/>
      <c r="G482" s="1"/>
      <c r="M482" s="111"/>
      <c r="N482" s="6"/>
      <c r="O482" s="1"/>
      <c r="Y482" s="6"/>
      <c r="Z482" s="1"/>
    </row>
    <row r="483" spans="2:26" x14ac:dyDescent="0.5">
      <c r="B483" s="6"/>
      <c r="C483" s="1"/>
      <c r="D483" s="1"/>
      <c r="E483" s="1"/>
      <c r="F483" s="1"/>
      <c r="G483" s="1"/>
      <c r="M483" s="111"/>
      <c r="N483" s="6"/>
      <c r="O483" s="1"/>
      <c r="Y483" s="6"/>
      <c r="Z483" s="1"/>
    </row>
    <row r="484" spans="2:26" x14ac:dyDescent="0.5">
      <c r="B484" s="6"/>
      <c r="C484" s="1"/>
      <c r="D484" s="1"/>
      <c r="E484" s="1"/>
      <c r="F484" s="1"/>
      <c r="G484" s="1"/>
      <c r="M484" s="111"/>
      <c r="N484" s="6"/>
      <c r="O484" s="1"/>
      <c r="Y484" s="6"/>
      <c r="Z484" s="1"/>
    </row>
    <row r="485" spans="2:26" x14ac:dyDescent="0.5">
      <c r="B485" s="6"/>
      <c r="C485" s="1"/>
      <c r="D485" s="1"/>
      <c r="E485" s="1"/>
      <c r="F485" s="1"/>
      <c r="G485" s="1"/>
      <c r="M485" s="111"/>
      <c r="N485" s="6"/>
      <c r="O485" s="1"/>
      <c r="Y485" s="6"/>
      <c r="Z485" s="1"/>
    </row>
    <row r="486" spans="2:26" x14ac:dyDescent="0.5">
      <c r="B486" s="6"/>
      <c r="C486" s="1"/>
      <c r="D486" s="1"/>
      <c r="E486" s="1"/>
      <c r="F486" s="1"/>
      <c r="G486" s="1"/>
      <c r="M486" s="111"/>
      <c r="N486" s="6"/>
      <c r="O486" s="1"/>
      <c r="Y486" s="6"/>
      <c r="Z486" s="1"/>
    </row>
    <row r="487" spans="2:26" x14ac:dyDescent="0.5">
      <c r="B487" s="6"/>
      <c r="C487" s="1"/>
      <c r="D487" s="1"/>
      <c r="E487" s="1"/>
      <c r="F487" s="1"/>
      <c r="G487" s="1"/>
      <c r="M487" s="111"/>
      <c r="N487" s="6"/>
      <c r="O487" s="1"/>
      <c r="Y487" s="6"/>
      <c r="Z487" s="1"/>
    </row>
    <row r="488" spans="2:26" x14ac:dyDescent="0.5">
      <c r="B488" s="6"/>
      <c r="C488" s="1"/>
      <c r="D488" s="1"/>
      <c r="E488" s="1"/>
      <c r="F488" s="1"/>
      <c r="G488" s="1"/>
      <c r="M488" s="111"/>
      <c r="N488" s="6"/>
      <c r="O488" s="1"/>
      <c r="Y488" s="6"/>
      <c r="Z488" s="1"/>
    </row>
    <row r="489" spans="2:26" x14ac:dyDescent="0.5">
      <c r="B489" s="6"/>
      <c r="C489" s="1"/>
      <c r="D489" s="1"/>
      <c r="E489" s="1"/>
      <c r="F489" s="1"/>
      <c r="G489" s="1"/>
      <c r="M489" s="111"/>
      <c r="N489" s="6"/>
      <c r="O489" s="1"/>
      <c r="Y489" s="6"/>
      <c r="Z489" s="1"/>
    </row>
    <row r="490" spans="2:26" x14ac:dyDescent="0.5">
      <c r="B490" s="6"/>
      <c r="C490" s="1"/>
      <c r="D490" s="1"/>
      <c r="E490" s="1"/>
      <c r="F490" s="1"/>
      <c r="G490" s="1"/>
      <c r="M490" s="111"/>
      <c r="N490" s="6"/>
      <c r="O490" s="1"/>
      <c r="Y490" s="6"/>
      <c r="Z490" s="1"/>
    </row>
    <row r="491" spans="2:26" x14ac:dyDescent="0.5">
      <c r="B491" s="6"/>
      <c r="C491" s="1"/>
      <c r="D491" s="1"/>
      <c r="E491" s="1"/>
      <c r="F491" s="1"/>
      <c r="G491" s="1"/>
      <c r="M491" s="111"/>
      <c r="N491" s="6"/>
      <c r="O491" s="1"/>
      <c r="Y491" s="6"/>
      <c r="Z491" s="1"/>
    </row>
    <row r="492" spans="2:26" x14ac:dyDescent="0.5">
      <c r="B492" s="6"/>
      <c r="C492" s="1"/>
      <c r="D492" s="1"/>
      <c r="E492" s="1"/>
      <c r="F492" s="1"/>
      <c r="G492" s="1"/>
      <c r="M492" s="111"/>
      <c r="N492" s="6"/>
      <c r="O492" s="1"/>
      <c r="Y492" s="6"/>
      <c r="Z492" s="1"/>
    </row>
    <row r="493" spans="2:26" x14ac:dyDescent="0.5">
      <c r="B493" s="6"/>
      <c r="C493" s="1"/>
      <c r="D493" s="1"/>
      <c r="E493" s="1"/>
      <c r="F493" s="1"/>
      <c r="G493" s="1"/>
      <c r="M493" s="111"/>
      <c r="N493" s="6"/>
      <c r="O493" s="1"/>
      <c r="Y493" s="6"/>
      <c r="Z493" s="1"/>
    </row>
    <row r="494" spans="2:26" x14ac:dyDescent="0.5">
      <c r="B494" s="6"/>
      <c r="C494" s="1"/>
      <c r="D494" s="1"/>
      <c r="E494" s="1"/>
      <c r="F494" s="1"/>
      <c r="G494" s="1"/>
      <c r="M494" s="111"/>
      <c r="N494" s="6"/>
      <c r="O494" s="1"/>
      <c r="Y494" s="6"/>
      <c r="Z494" s="1"/>
    </row>
    <row r="495" spans="2:26" x14ac:dyDescent="0.5">
      <c r="B495" s="6"/>
      <c r="C495" s="1"/>
      <c r="D495" s="1"/>
      <c r="E495" s="1"/>
      <c r="F495" s="1"/>
      <c r="G495" s="1"/>
      <c r="M495" s="111"/>
      <c r="N495" s="6"/>
      <c r="O495" s="1"/>
      <c r="Y495" s="6"/>
      <c r="Z495" s="1"/>
    </row>
    <row r="496" spans="2:26" x14ac:dyDescent="0.5">
      <c r="B496" s="6"/>
      <c r="C496" s="1"/>
      <c r="D496" s="1"/>
      <c r="E496" s="1"/>
      <c r="F496" s="1"/>
      <c r="G496" s="1"/>
      <c r="M496" s="111"/>
      <c r="N496" s="6"/>
      <c r="O496" s="1"/>
      <c r="Y496" s="6"/>
      <c r="Z496" s="1"/>
    </row>
    <row r="497" spans="2:26" x14ac:dyDescent="0.5">
      <c r="B497" s="6"/>
      <c r="C497" s="1"/>
      <c r="D497" s="1"/>
      <c r="E497" s="1"/>
      <c r="F497" s="1"/>
      <c r="G497" s="1"/>
      <c r="M497" s="111"/>
      <c r="N497" s="6"/>
      <c r="O497" s="1"/>
      <c r="Y497" s="6"/>
      <c r="Z497" s="1"/>
    </row>
    <row r="498" spans="2:26" x14ac:dyDescent="0.5">
      <c r="B498" s="6"/>
      <c r="C498" s="1"/>
      <c r="D498" s="1"/>
      <c r="E498" s="1"/>
      <c r="F498" s="1"/>
      <c r="G498" s="1"/>
      <c r="M498" s="111"/>
      <c r="N498" s="6"/>
      <c r="O498" s="1"/>
      <c r="Y498" s="6"/>
      <c r="Z498" s="1"/>
    </row>
    <row r="499" spans="2:26" x14ac:dyDescent="0.5">
      <c r="B499" s="6"/>
      <c r="C499" s="1"/>
      <c r="D499" s="1"/>
      <c r="E499" s="1"/>
      <c r="F499" s="1"/>
      <c r="G499" s="1"/>
      <c r="M499" s="111"/>
      <c r="N499" s="6"/>
      <c r="O499" s="1"/>
      <c r="Y499" s="6"/>
      <c r="Z499" s="1"/>
    </row>
    <row r="500" spans="2:26" x14ac:dyDescent="0.5">
      <c r="B500" s="6"/>
      <c r="C500" s="1"/>
      <c r="D500" s="1"/>
      <c r="E500" s="1"/>
      <c r="F500" s="1"/>
      <c r="G500" s="1"/>
      <c r="M500" s="111"/>
      <c r="N500" s="6"/>
      <c r="O500" s="1"/>
      <c r="Y500" s="6"/>
      <c r="Z500" s="1"/>
    </row>
    <row r="501" spans="2:26" x14ac:dyDescent="0.5">
      <c r="B501" s="6"/>
      <c r="C501" s="1"/>
      <c r="D501" s="1"/>
      <c r="E501" s="1"/>
      <c r="F501" s="1"/>
      <c r="G501" s="1"/>
      <c r="M501" s="111"/>
      <c r="N501" s="6"/>
      <c r="O501" s="1"/>
      <c r="Y501" s="6"/>
      <c r="Z501" s="1"/>
    </row>
    <row r="502" spans="2:26" x14ac:dyDescent="0.5">
      <c r="B502" s="6"/>
      <c r="C502" s="1"/>
      <c r="D502" s="1"/>
      <c r="E502" s="1"/>
      <c r="F502" s="1"/>
      <c r="G502" s="1"/>
      <c r="M502" s="111"/>
      <c r="N502" s="6"/>
      <c r="O502" s="1"/>
      <c r="Y502" s="6"/>
      <c r="Z502" s="1"/>
    </row>
    <row r="503" spans="2:26" x14ac:dyDescent="0.5">
      <c r="B503" s="6"/>
      <c r="C503" s="1"/>
      <c r="D503" s="1"/>
      <c r="E503" s="1"/>
      <c r="F503" s="1"/>
      <c r="G503" s="1"/>
      <c r="M503" s="111"/>
      <c r="N503" s="6"/>
      <c r="O503" s="1"/>
      <c r="Y503" s="6"/>
      <c r="Z503" s="1"/>
    </row>
    <row r="504" spans="2:26" x14ac:dyDescent="0.5">
      <c r="B504" s="6"/>
      <c r="C504" s="1"/>
      <c r="D504" s="1"/>
      <c r="E504" s="1"/>
      <c r="F504" s="1"/>
      <c r="G504" s="1"/>
      <c r="M504" s="111"/>
      <c r="N504" s="6"/>
      <c r="O504" s="1"/>
      <c r="Y504" s="6"/>
      <c r="Z504" s="1"/>
    </row>
    <row r="505" spans="2:26" x14ac:dyDescent="0.5">
      <c r="B505" s="6"/>
      <c r="C505" s="1"/>
      <c r="D505" s="1"/>
      <c r="E505" s="1"/>
      <c r="F505" s="1"/>
      <c r="G505" s="1"/>
      <c r="M505" s="111"/>
      <c r="N505" s="6"/>
      <c r="O505" s="1"/>
      <c r="Y505" s="6"/>
      <c r="Z505" s="1"/>
    </row>
    <row r="506" spans="2:26" x14ac:dyDescent="0.5">
      <c r="B506" s="6"/>
      <c r="C506" s="1"/>
      <c r="D506" s="1"/>
      <c r="E506" s="1"/>
      <c r="F506" s="1"/>
      <c r="G506" s="1"/>
      <c r="M506" s="111"/>
      <c r="N506" s="6"/>
      <c r="O506" s="1"/>
      <c r="Y506" s="6"/>
      <c r="Z506" s="1"/>
    </row>
    <row r="507" spans="2:26" x14ac:dyDescent="0.5">
      <c r="B507" s="6"/>
      <c r="C507" s="1"/>
      <c r="D507" s="1"/>
      <c r="E507" s="1"/>
      <c r="F507" s="1"/>
      <c r="G507" s="1"/>
      <c r="M507" s="111"/>
      <c r="N507" s="6"/>
      <c r="O507" s="1"/>
      <c r="Y507" s="6"/>
      <c r="Z507" s="1"/>
    </row>
    <row r="508" spans="2:26" x14ac:dyDescent="0.5">
      <c r="B508" s="6"/>
      <c r="C508" s="1"/>
      <c r="D508" s="1"/>
      <c r="E508" s="1"/>
      <c r="F508" s="1"/>
      <c r="G508" s="1"/>
      <c r="M508" s="111"/>
      <c r="N508" s="6"/>
      <c r="O508" s="1"/>
      <c r="Y508" s="6"/>
      <c r="Z508" s="1"/>
    </row>
  </sheetData>
  <sheetProtection algorithmName="SHA-512" hashValue="XWU8wqfn47S47CRd3vGNYE7rEjU0Ky78Ny4ISH7IK4ea7xdbUTnsqVT/jA3q8yf6b3XlnFvincF05BLbXYJPJQ==" saltValue="IxMA2HZMQhQvNcQF2BKYDA==" spinCount="100000" sheet="1" objects="1" scenarios="1" selectLockedCells="1"/>
  <mergeCells count="8">
    <mergeCell ref="C12:G12"/>
    <mergeCell ref="H12:L12"/>
    <mergeCell ref="AK12:AM12"/>
    <mergeCell ref="AN12:AR12"/>
    <mergeCell ref="O12:R12"/>
    <mergeCell ref="S12:W12"/>
    <mergeCell ref="Z12:AC12"/>
    <mergeCell ref="AD12:AH12"/>
  </mergeCells>
  <conditionalFormatting sqref="H14:L44">
    <cfRule type="expression" dxfId="186" priority="11">
      <formula>AND($B$11=$B14,$B$2=H$13)</formula>
    </cfRule>
    <cfRule type="cellIs" dxfId="185" priority="19" operator="equal">
      <formula>$M14</formula>
    </cfRule>
  </conditionalFormatting>
  <conditionalFormatting sqref="S15:W29">
    <cfRule type="cellIs" dxfId="184" priority="18" operator="equal">
      <formula>$X15</formula>
    </cfRule>
  </conditionalFormatting>
  <conditionalFormatting sqref="AD15:AH29">
    <cfRule type="cellIs" dxfId="183" priority="17" operator="equal">
      <formula>$AI15</formula>
    </cfRule>
  </conditionalFormatting>
  <conditionalFormatting sqref="AN15:AR21">
    <cfRule type="cellIs" dxfId="182" priority="16" operator="equal">
      <formula>$AS15</formula>
    </cfRule>
  </conditionalFormatting>
  <conditionalFormatting sqref="H13:L13 S13:W13 AD13:AH13 AN13:AR13">
    <cfRule type="cellIs" dxfId="181" priority="15" operator="equal">
      <formula>$B$2</formula>
    </cfRule>
  </conditionalFormatting>
  <conditionalFormatting sqref="S14:W14 AD14:AH14 AN14:AR14">
    <cfRule type="expression" dxfId="180" priority="14">
      <formula>$B$2=S13</formula>
    </cfRule>
  </conditionalFormatting>
  <conditionalFormatting sqref="C14:G44">
    <cfRule type="expression" dxfId="179" priority="13">
      <formula>AND($B$11&lt;&gt;$B14,$B$10&gt;0)</formula>
    </cfRule>
  </conditionalFormatting>
  <conditionalFormatting sqref="B14:B44">
    <cfRule type="cellIs" dxfId="178" priority="12" operator="equal">
      <formula>$B$11</formula>
    </cfRule>
  </conditionalFormatting>
  <conditionalFormatting sqref="N14:N29">
    <cfRule type="cellIs" dxfId="177" priority="10" operator="equal">
      <formula>$N$11</formula>
    </cfRule>
  </conditionalFormatting>
  <conditionalFormatting sqref="Y14:Y29">
    <cfRule type="cellIs" dxfId="176" priority="9" operator="equal">
      <formula>$Y$11</formula>
    </cfRule>
  </conditionalFormatting>
  <conditionalFormatting sqref="AJ14:AJ21">
    <cfRule type="cellIs" dxfId="175" priority="7" operator="equal">
      <formula>$AJ$11</formula>
    </cfRule>
  </conditionalFormatting>
  <conditionalFormatting sqref="S14:W29">
    <cfRule type="expression" dxfId="174" priority="6">
      <formula>AND($N$11=$N14,S$13=$B$2)</formula>
    </cfRule>
  </conditionalFormatting>
  <conditionalFormatting sqref="O14:R29">
    <cfRule type="expression" dxfId="173" priority="5">
      <formula>AND($N14&lt;&gt;$N$11,$N$10&gt;0)</formula>
    </cfRule>
  </conditionalFormatting>
  <conditionalFormatting sqref="AD14:AH29">
    <cfRule type="expression" dxfId="172" priority="4">
      <formula>AND($Y14=$Y$11,AD$13=$B$2)</formula>
    </cfRule>
  </conditionalFormatting>
  <conditionalFormatting sqref="Z14:AC29">
    <cfRule type="expression" dxfId="171" priority="3">
      <formula>AND($Y14&lt;&gt;$Y$11,$Y$10&gt;0)</formula>
    </cfRule>
  </conditionalFormatting>
  <conditionalFormatting sqref="AN14:AR21">
    <cfRule type="expression" dxfId="170" priority="2">
      <formula>AND($AJ14=$AJ$11,AN$13=$B$2)</formula>
    </cfRule>
  </conditionalFormatting>
  <conditionalFormatting sqref="AK14:AM21">
    <cfRule type="expression" dxfId="169" priority="1">
      <formula>AND($AJ14&lt;&gt;$AJ$11,$AJ$10&gt;0)</formula>
    </cfRule>
  </conditionalFormatting>
  <dataValidations count="6">
    <dataValidation allowBlank="1" showInputMessage="1" showErrorMessage="1" errorTitle="Select the amp rating" error="Possible values are:_x000a_10_x000a_25_x000a_60_x000a_100_x000a_125" sqref="B11 Y11 N11 AJ11" xr:uid="{A9B8F72B-EAFF-4D83-97C3-37B1069DC7EC}"/>
    <dataValidation type="list" allowBlank="1" showInputMessage="1" showErrorMessage="1" sqref="B2" xr:uid="{D4DEAFF4-CC8F-4439-B64C-A8244A374DF4}">
      <formula1>$H$13:$L$13</formula1>
    </dataValidation>
    <dataValidation type="list" allowBlank="1" showInputMessage="1" showErrorMessage="1" sqref="N10" xr:uid="{BFBE079E-C78B-47BD-961F-0F947D8D03B0}">
      <formula1>$X$14:$X$29</formula1>
    </dataValidation>
    <dataValidation type="list" allowBlank="1" showInputMessage="1" showErrorMessage="1" sqref="Y10" xr:uid="{EC977E99-FE59-4E84-8BDA-00DDCEAA5999}">
      <formula1>$AI$14:$AI$29</formula1>
    </dataValidation>
    <dataValidation type="list" allowBlank="1" showInputMessage="1" showErrorMessage="1" sqref="AJ10" xr:uid="{4075129E-2576-4393-B3A2-BCDDDA5CC7B3}">
      <formula1>$AS$14:$AS$21</formula1>
    </dataValidation>
    <dataValidation type="list" allowBlank="1" showInputMessage="1" showErrorMessage="1" sqref="B10" xr:uid="{3AF77427-82C6-43E3-91E0-07616D95E576}">
      <formula1>$M$14:$M$44</formula1>
    </dataValidation>
  </dataValidations>
  <pageMargins left="0.7" right="0.7" top="0.75" bottom="0.75" header="0.3" footer="0.3"/>
  <pageSetup scale="39" orientation="landscape" r:id="rId1"/>
  <headerFooter>
    <oddHeader>&amp;L&amp;"ABB Logo,Plain"&amp;40&amp;KFF0000ABB&amp;24&amp;KFF0000
&amp;"-,Regular"&amp;18&amp;KFF0000___</oddHeader>
    <oddFooter>&amp;F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4495C-A058-4D3B-AF22-5BACC701CC73}">
  <sheetPr>
    <pageSetUpPr fitToPage="1"/>
  </sheetPr>
  <dimension ref="B1:Z509"/>
  <sheetViews>
    <sheetView showGridLines="0" zoomScale="70" zoomScaleNormal="70" workbookViewId="0">
      <pane ySplit="13" topLeftCell="A14" activePane="bottomLeft" state="frozen"/>
      <selection activeCell="B1" sqref="B1"/>
      <selection pane="bottomLeft" activeCell="B2" sqref="B2"/>
    </sheetView>
  </sheetViews>
  <sheetFormatPr defaultColWidth="9.1796875" defaultRowHeight="21" x14ac:dyDescent="0.5"/>
  <cols>
    <col min="1" max="1" width="1.81640625" style="3" customWidth="1"/>
    <col min="2" max="2" width="12.1796875" style="7" customWidth="1"/>
    <col min="3" max="6" width="3" style="2" customWidth="1"/>
    <col min="7" max="8" width="6.81640625" style="8" bestFit="1" customWidth="1"/>
    <col min="9" max="9" width="6" style="8" bestFit="1" customWidth="1"/>
    <col min="10" max="11" width="6" style="8" customWidth="1"/>
    <col min="12" max="12" width="8.453125" style="8" bestFit="1" customWidth="1"/>
    <col min="13" max="13" width="9.1796875" style="107"/>
    <col min="14" max="14" width="12.1796875" style="7" customWidth="1"/>
    <col min="15" max="18" width="3" style="3" customWidth="1"/>
    <col min="19" max="20" width="7.54296875" style="3" bestFit="1" customWidth="1"/>
    <col min="21" max="21" width="7.54296875" style="3" customWidth="1"/>
    <col min="22" max="24" width="7.54296875" style="3" bestFit="1" customWidth="1"/>
    <col min="25" max="25" width="9.1796875" style="112"/>
    <col min="26" max="16384" width="9.1796875" style="3"/>
  </cols>
  <sheetData>
    <row r="1" spans="2:26" ht="21.5" thickBot="1" x14ac:dyDescent="0.55000000000000004"/>
    <row r="2" spans="2:26" s="165" customFormat="1" ht="21.5" thickBot="1" x14ac:dyDescent="0.55000000000000004">
      <c r="B2" s="146"/>
      <c r="C2" s="9" t="s">
        <v>142</v>
      </c>
      <c r="D2" s="166"/>
      <c r="E2" s="166"/>
      <c r="F2" s="166"/>
      <c r="H2" s="8"/>
      <c r="I2" s="8"/>
      <c r="J2" s="8"/>
      <c r="K2" s="8"/>
      <c r="L2" s="8"/>
      <c r="M2" s="167"/>
      <c r="Y2" s="168"/>
    </row>
    <row r="3" spans="2:26" s="171" customFormat="1" ht="26" x14ac:dyDescent="0.6">
      <c r="C3" s="172"/>
      <c r="D3" s="172"/>
      <c r="E3" s="172"/>
      <c r="F3" s="172"/>
      <c r="G3" s="172"/>
      <c r="H3" s="172"/>
      <c r="I3" s="172"/>
      <c r="J3" s="172"/>
      <c r="K3" s="172"/>
      <c r="L3" s="172"/>
      <c r="M3" s="172"/>
      <c r="N3" s="172"/>
      <c r="O3" s="172"/>
      <c r="P3" s="172"/>
      <c r="Q3" s="172"/>
      <c r="R3" s="172"/>
      <c r="S3" s="172"/>
      <c r="T3" s="172"/>
      <c r="U3" s="172"/>
      <c r="V3" s="172"/>
      <c r="W3" s="172"/>
      <c r="X3" s="172"/>
      <c r="Y3" s="172"/>
      <c r="Z3" s="172"/>
    </row>
    <row r="4" spans="2:26" s="171" customFormat="1" ht="26" x14ac:dyDescent="0.6">
      <c r="C4" s="172"/>
      <c r="D4" s="172"/>
      <c r="E4" s="172"/>
      <c r="F4" s="172"/>
      <c r="G4" s="172"/>
      <c r="H4" s="172"/>
      <c r="I4" s="172"/>
      <c r="J4" s="172"/>
      <c r="K4" s="172"/>
      <c r="L4" s="172"/>
      <c r="M4" s="172"/>
      <c r="N4" s="172"/>
      <c r="O4" s="172"/>
      <c r="P4" s="172"/>
      <c r="Q4" s="172"/>
      <c r="R4" s="172"/>
      <c r="S4" s="172"/>
      <c r="T4" s="172"/>
      <c r="U4" s="172"/>
      <c r="V4" s="172"/>
      <c r="W4" s="172"/>
      <c r="X4" s="172"/>
      <c r="Y4" s="172"/>
      <c r="Z4" s="172"/>
    </row>
    <row r="5" spans="2:26" s="171" customFormat="1" ht="26" x14ac:dyDescent="0.6">
      <c r="C5" s="172"/>
      <c r="D5" s="172"/>
      <c r="E5" s="172"/>
      <c r="F5" s="172"/>
      <c r="G5" s="172"/>
      <c r="H5" s="172"/>
      <c r="I5" s="172"/>
      <c r="J5" s="172"/>
      <c r="K5" s="172"/>
      <c r="L5" s="172"/>
      <c r="M5" s="172"/>
      <c r="N5" s="172"/>
      <c r="O5" s="172"/>
      <c r="P5" s="172"/>
      <c r="Q5" s="172"/>
      <c r="R5" s="172"/>
      <c r="S5" s="172"/>
      <c r="T5" s="172"/>
      <c r="U5" s="172"/>
      <c r="V5" s="172"/>
      <c r="W5" s="172"/>
      <c r="X5" s="172"/>
      <c r="Y5" s="172"/>
      <c r="Z5" s="172"/>
    </row>
    <row r="6" spans="2:26" s="171" customFormat="1" ht="26" x14ac:dyDescent="0.6">
      <c r="C6" s="172"/>
      <c r="D6" s="172"/>
      <c r="E6" s="172"/>
      <c r="F6" s="172"/>
      <c r="G6" s="172"/>
      <c r="H6" s="172"/>
      <c r="I6" s="172"/>
      <c r="J6" s="172"/>
      <c r="K6" s="172"/>
      <c r="L6" s="172"/>
      <c r="M6" s="172"/>
      <c r="N6" s="172"/>
      <c r="O6" s="172"/>
      <c r="P6" s="172"/>
      <c r="Q6" s="172"/>
      <c r="R6" s="172"/>
      <c r="S6" s="172"/>
      <c r="T6" s="172"/>
      <c r="U6" s="172"/>
      <c r="V6" s="172"/>
      <c r="W6" s="172"/>
      <c r="X6" s="172"/>
      <c r="Y6" s="172"/>
      <c r="Z6" s="172"/>
    </row>
    <row r="7" spans="2:26" s="171" customFormat="1" ht="26" x14ac:dyDescent="0.6">
      <c r="C7" s="172"/>
      <c r="D7" s="172"/>
      <c r="E7" s="172"/>
      <c r="F7" s="172"/>
      <c r="G7" s="172"/>
      <c r="H7" s="172"/>
      <c r="I7" s="172"/>
      <c r="J7" s="172"/>
      <c r="K7" s="172"/>
      <c r="L7" s="172"/>
      <c r="M7" s="172"/>
      <c r="N7" s="172"/>
      <c r="O7" s="172"/>
      <c r="P7" s="172"/>
      <c r="Q7" s="172"/>
      <c r="R7" s="172"/>
      <c r="S7" s="172"/>
      <c r="T7" s="172"/>
      <c r="U7" s="172"/>
      <c r="V7" s="172"/>
      <c r="W7" s="172"/>
      <c r="X7" s="172"/>
      <c r="Y7" s="172"/>
      <c r="Z7" s="172"/>
    </row>
    <row r="8" spans="2:26" s="171" customFormat="1" ht="26" x14ac:dyDescent="0.6">
      <c r="C8" s="172"/>
      <c r="D8" s="172"/>
      <c r="E8" s="172"/>
      <c r="F8" s="172"/>
      <c r="G8" s="172"/>
      <c r="H8" s="172"/>
      <c r="I8" s="172"/>
      <c r="J8" s="172"/>
      <c r="K8" s="172"/>
      <c r="L8" s="172"/>
      <c r="M8" s="172"/>
      <c r="N8" s="172"/>
      <c r="O8" s="172"/>
      <c r="P8" s="172"/>
      <c r="Q8" s="172"/>
      <c r="R8" s="172"/>
      <c r="S8" s="172"/>
      <c r="T8" s="172"/>
      <c r="U8" s="172"/>
      <c r="V8" s="172"/>
      <c r="W8" s="172"/>
      <c r="X8" s="172"/>
      <c r="Y8" s="172"/>
      <c r="Z8" s="172"/>
    </row>
    <row r="9" spans="2:26" s="171" customFormat="1" ht="26.5" thickBot="1" x14ac:dyDescent="0.65">
      <c r="C9" s="172"/>
      <c r="D9" s="172"/>
      <c r="E9" s="172"/>
      <c r="F9" s="172"/>
      <c r="G9" s="172"/>
      <c r="H9" s="172"/>
      <c r="I9" s="172"/>
      <c r="J9" s="172"/>
      <c r="K9" s="172"/>
      <c r="L9" s="172"/>
      <c r="M9" s="172"/>
      <c r="N9" s="172"/>
      <c r="O9" s="172"/>
      <c r="P9" s="172"/>
      <c r="Q9" s="172"/>
      <c r="R9" s="172"/>
      <c r="S9" s="172"/>
      <c r="T9" s="172"/>
      <c r="U9" s="172"/>
      <c r="V9" s="172"/>
      <c r="W9" s="172"/>
      <c r="X9" s="172"/>
      <c r="Y9" s="172"/>
      <c r="Z9" s="172"/>
    </row>
    <row r="10" spans="2:26" s="165" customFormat="1" ht="21.5" thickBot="1" x14ac:dyDescent="0.55000000000000004">
      <c r="B10" s="146"/>
      <c r="C10" s="9" t="s">
        <v>18</v>
      </c>
      <c r="D10" s="166"/>
      <c r="E10" s="166"/>
      <c r="F10" s="166"/>
      <c r="H10" s="8"/>
      <c r="I10" s="8"/>
      <c r="J10" s="8"/>
      <c r="K10" s="8"/>
      <c r="L10" s="8"/>
      <c r="M10" s="167"/>
      <c r="N10" s="146"/>
      <c r="O10" s="9" t="s">
        <v>139</v>
      </c>
      <c r="Y10" s="168"/>
    </row>
    <row r="11" spans="2:26" s="112" customFormat="1" ht="21.5" thickBot="1" x14ac:dyDescent="0.55000000000000004">
      <c r="B11" s="142">
        <f>IFERROR(B10/$B$2,0)</f>
        <v>0</v>
      </c>
      <c r="C11" s="143" t="s">
        <v>8</v>
      </c>
      <c r="D11" s="144"/>
      <c r="E11" s="144"/>
      <c r="F11" s="144"/>
      <c r="H11" s="145"/>
      <c r="I11" s="145"/>
      <c r="J11" s="145"/>
      <c r="K11" s="145"/>
      <c r="L11" s="145"/>
      <c r="M11" s="107"/>
      <c r="N11" s="142">
        <f>IFERROR(N10/$B$2,N10)</f>
        <v>0</v>
      </c>
      <c r="O11" s="143" t="s">
        <v>8</v>
      </c>
    </row>
    <row r="12" spans="2:26" ht="21.75" customHeight="1" thickBot="1" x14ac:dyDescent="0.55000000000000004">
      <c r="B12" s="116" t="s">
        <v>1</v>
      </c>
      <c r="C12" s="359" t="s">
        <v>29</v>
      </c>
      <c r="D12" s="360"/>
      <c r="E12" s="360"/>
      <c r="F12" s="361"/>
      <c r="G12" s="374" t="s">
        <v>141</v>
      </c>
      <c r="H12" s="375"/>
      <c r="I12" s="375"/>
      <c r="J12" s="375"/>
      <c r="K12" s="375"/>
      <c r="L12" s="376"/>
      <c r="N12" s="116" t="str">
        <f>B12</f>
        <v>XT4</v>
      </c>
      <c r="O12" s="368" t="s">
        <v>15</v>
      </c>
      <c r="P12" s="369"/>
      <c r="Q12" s="369"/>
      <c r="R12" s="370"/>
      <c r="S12" s="374" t="s">
        <v>140</v>
      </c>
      <c r="T12" s="375"/>
      <c r="U12" s="375"/>
      <c r="V12" s="375"/>
      <c r="W12" s="375"/>
      <c r="X12" s="376"/>
    </row>
    <row r="13" spans="2:26" s="134" customFormat="1" ht="39.75" customHeight="1" thickBot="1" x14ac:dyDescent="0.4">
      <c r="B13" s="93" t="s">
        <v>5</v>
      </c>
      <c r="C13" s="16">
        <v>0.04</v>
      </c>
      <c r="D13" s="17">
        <v>0.08</v>
      </c>
      <c r="E13" s="17">
        <v>0.16</v>
      </c>
      <c r="F13" s="18">
        <v>0.32</v>
      </c>
      <c r="G13" s="28">
        <v>40</v>
      </c>
      <c r="H13" s="29">
        <v>60</v>
      </c>
      <c r="I13" s="29">
        <v>100</v>
      </c>
      <c r="J13" s="69">
        <v>150</v>
      </c>
      <c r="K13" s="69">
        <v>225</v>
      </c>
      <c r="L13" s="30">
        <v>250</v>
      </c>
      <c r="M13" s="136">
        <f>IFERROR(MATCH($B$2,G13:L13,0),7)</f>
        <v>7</v>
      </c>
      <c r="N13" s="94" t="s">
        <v>5</v>
      </c>
      <c r="O13" s="35">
        <v>1</v>
      </c>
      <c r="P13" s="26">
        <v>1.5</v>
      </c>
      <c r="Q13" s="26">
        <v>2</v>
      </c>
      <c r="R13" s="36">
        <v>5.5</v>
      </c>
      <c r="S13" s="34">
        <f>G13</f>
        <v>40</v>
      </c>
      <c r="T13" s="34">
        <f t="shared" ref="T13:X13" si="0">H13</f>
        <v>60</v>
      </c>
      <c r="U13" s="34">
        <f t="shared" si="0"/>
        <v>100</v>
      </c>
      <c r="V13" s="34">
        <f t="shared" si="0"/>
        <v>150</v>
      </c>
      <c r="W13" s="34">
        <f t="shared" si="0"/>
        <v>225</v>
      </c>
      <c r="X13" s="70">
        <f t="shared" si="0"/>
        <v>250</v>
      </c>
      <c r="Y13" s="136">
        <f>IFERROR(MATCH($B$2,S13:X13,0),7)</f>
        <v>7</v>
      </c>
    </row>
    <row r="14" spans="2:26" ht="30" customHeight="1" x14ac:dyDescent="0.35">
      <c r="B14" s="66">
        <v>0.4</v>
      </c>
      <c r="C14" s="10" t="s">
        <v>6</v>
      </c>
      <c r="D14" s="4" t="s">
        <v>6</v>
      </c>
      <c r="E14" s="4" t="s">
        <v>6</v>
      </c>
      <c r="F14" s="11" t="s">
        <v>6</v>
      </c>
      <c r="G14" s="40">
        <f>$B14*G$13</f>
        <v>16</v>
      </c>
      <c r="H14" s="41">
        <f t="shared" ref="H14:L29" si="1">$B14*H$13</f>
        <v>24</v>
      </c>
      <c r="I14" s="42">
        <f t="shared" si="1"/>
        <v>40</v>
      </c>
      <c r="J14" s="42">
        <f t="shared" si="1"/>
        <v>60</v>
      </c>
      <c r="K14" s="42">
        <f t="shared" si="1"/>
        <v>90</v>
      </c>
      <c r="L14" s="71">
        <f t="shared" si="1"/>
        <v>100</v>
      </c>
      <c r="M14" s="109" cm="1">
        <f t="array" ref="M14">IFERROR(INDEX(G14:L14,1,M$13),0)</f>
        <v>0</v>
      </c>
      <c r="N14" s="66" t="s">
        <v>9</v>
      </c>
      <c r="O14" s="118" t="s">
        <v>6</v>
      </c>
      <c r="P14" s="23" t="s">
        <v>6</v>
      </c>
      <c r="Q14" s="23" t="s">
        <v>6</v>
      </c>
      <c r="R14" s="119" t="s">
        <v>6</v>
      </c>
      <c r="S14" s="20" t="s">
        <v>9</v>
      </c>
      <c r="T14" s="19" t="s">
        <v>9</v>
      </c>
      <c r="U14" s="19" t="s">
        <v>9</v>
      </c>
      <c r="V14" s="19" t="s">
        <v>9</v>
      </c>
      <c r="W14" s="19" t="s">
        <v>9</v>
      </c>
      <c r="X14" s="21" t="s">
        <v>9</v>
      </c>
      <c r="Y14" s="109" cm="1">
        <f t="array" ref="Y14">IFERROR(INDEX(S14:X14,1,Y$13),0)</f>
        <v>0</v>
      </c>
    </row>
    <row r="15" spans="2:26" ht="30" customHeight="1" x14ac:dyDescent="0.35">
      <c r="B15" s="67">
        <v>0.44</v>
      </c>
      <c r="C15" s="12" t="s">
        <v>7</v>
      </c>
      <c r="D15" s="5" t="s">
        <v>6</v>
      </c>
      <c r="E15" s="5" t="s">
        <v>6</v>
      </c>
      <c r="F15" s="13" t="s">
        <v>6</v>
      </c>
      <c r="G15" s="44">
        <f t="shared" ref="G15:G29" si="2">$B15*G$13</f>
        <v>17.600000000000001</v>
      </c>
      <c r="H15" s="45">
        <f t="shared" si="1"/>
        <v>26.4</v>
      </c>
      <c r="I15" s="46">
        <f t="shared" si="1"/>
        <v>44</v>
      </c>
      <c r="J15" s="46">
        <f t="shared" si="1"/>
        <v>66</v>
      </c>
      <c r="K15" s="46">
        <f t="shared" si="1"/>
        <v>99</v>
      </c>
      <c r="L15" s="72">
        <f t="shared" si="1"/>
        <v>110</v>
      </c>
      <c r="M15" s="109" cm="1">
        <f t="array" ref="M15">IFERROR(INDEX(G15:L15,1,M$13),0)</f>
        <v>0</v>
      </c>
      <c r="N15" s="67">
        <v>1</v>
      </c>
      <c r="O15" s="12" t="s">
        <v>7</v>
      </c>
      <c r="P15" s="5" t="s">
        <v>6</v>
      </c>
      <c r="Q15" s="5" t="s">
        <v>6</v>
      </c>
      <c r="R15" s="13" t="s">
        <v>6</v>
      </c>
      <c r="S15" s="52">
        <f t="shared" ref="S15:S29" si="3">$N15*S$13</f>
        <v>40</v>
      </c>
      <c r="T15" s="53">
        <f t="shared" ref="T15:X29" si="4">$N15*T$13</f>
        <v>60</v>
      </c>
      <c r="U15" s="53">
        <f t="shared" si="4"/>
        <v>100</v>
      </c>
      <c r="V15" s="53">
        <f t="shared" si="4"/>
        <v>150</v>
      </c>
      <c r="W15" s="53">
        <f t="shared" si="4"/>
        <v>225</v>
      </c>
      <c r="X15" s="54">
        <f t="shared" si="4"/>
        <v>250</v>
      </c>
      <c r="Y15" s="107" cm="1">
        <f t="array" ref="Y15">IFERROR(INDEX(S15:X15,1,Y$13),0)</f>
        <v>0</v>
      </c>
    </row>
    <row r="16" spans="2:26" ht="30" customHeight="1" x14ac:dyDescent="0.35">
      <c r="B16" s="67">
        <v>0.48000000000000004</v>
      </c>
      <c r="C16" s="12" t="s">
        <v>6</v>
      </c>
      <c r="D16" s="5" t="s">
        <v>7</v>
      </c>
      <c r="E16" s="5" t="s">
        <v>6</v>
      </c>
      <c r="F16" s="13" t="s">
        <v>6</v>
      </c>
      <c r="G16" s="44">
        <f t="shared" si="2"/>
        <v>19.200000000000003</v>
      </c>
      <c r="H16" s="45">
        <f t="shared" si="1"/>
        <v>28.8</v>
      </c>
      <c r="I16" s="46">
        <f t="shared" si="1"/>
        <v>48.000000000000007</v>
      </c>
      <c r="J16" s="46">
        <f t="shared" si="1"/>
        <v>72</v>
      </c>
      <c r="K16" s="46">
        <f t="shared" si="1"/>
        <v>108.00000000000001</v>
      </c>
      <c r="L16" s="72">
        <f t="shared" si="1"/>
        <v>120.00000000000001</v>
      </c>
      <c r="M16" s="109" cm="1">
        <f t="array" ref="M16">IFERROR(INDEX(G16:L16,1,M$13),0)</f>
        <v>0</v>
      </c>
      <c r="N16" s="67">
        <v>1.5</v>
      </c>
      <c r="O16" s="12" t="s">
        <v>6</v>
      </c>
      <c r="P16" s="5" t="s">
        <v>7</v>
      </c>
      <c r="Q16" s="5" t="s">
        <v>6</v>
      </c>
      <c r="R16" s="13" t="s">
        <v>6</v>
      </c>
      <c r="S16" s="52">
        <f t="shared" si="3"/>
        <v>60</v>
      </c>
      <c r="T16" s="53">
        <f t="shared" si="4"/>
        <v>90</v>
      </c>
      <c r="U16" s="53">
        <f t="shared" si="4"/>
        <v>150</v>
      </c>
      <c r="V16" s="53">
        <f t="shared" si="4"/>
        <v>225</v>
      </c>
      <c r="W16" s="53">
        <f t="shared" si="4"/>
        <v>337.5</v>
      </c>
      <c r="X16" s="54">
        <f t="shared" si="4"/>
        <v>375</v>
      </c>
      <c r="Y16" s="107" cm="1">
        <f t="array" ref="Y16">IFERROR(INDEX(S16:X16,1,Y$13),0)</f>
        <v>0</v>
      </c>
    </row>
    <row r="17" spans="2:25" ht="30" customHeight="1" x14ac:dyDescent="0.35">
      <c r="B17" s="67">
        <v>0.52</v>
      </c>
      <c r="C17" s="12" t="s">
        <v>7</v>
      </c>
      <c r="D17" s="5" t="s">
        <v>7</v>
      </c>
      <c r="E17" s="5" t="s">
        <v>6</v>
      </c>
      <c r="F17" s="13" t="s">
        <v>6</v>
      </c>
      <c r="G17" s="44">
        <f t="shared" si="2"/>
        <v>20.8</v>
      </c>
      <c r="H17" s="45">
        <f t="shared" si="1"/>
        <v>31.200000000000003</v>
      </c>
      <c r="I17" s="46">
        <f t="shared" si="1"/>
        <v>52</v>
      </c>
      <c r="J17" s="46">
        <f t="shared" si="1"/>
        <v>78</v>
      </c>
      <c r="K17" s="46">
        <f t="shared" si="1"/>
        <v>117</v>
      </c>
      <c r="L17" s="72">
        <f t="shared" si="1"/>
        <v>130</v>
      </c>
      <c r="M17" s="109" cm="1">
        <f t="array" ref="M17">IFERROR(INDEX(G17:L17,1,M$13),0)</f>
        <v>0</v>
      </c>
      <c r="N17" s="67">
        <v>2</v>
      </c>
      <c r="O17" s="12" t="s">
        <v>6</v>
      </c>
      <c r="P17" s="5" t="s">
        <v>6</v>
      </c>
      <c r="Q17" s="5" t="s">
        <v>7</v>
      </c>
      <c r="R17" s="13" t="s">
        <v>6</v>
      </c>
      <c r="S17" s="52">
        <f t="shared" si="3"/>
        <v>80</v>
      </c>
      <c r="T17" s="53">
        <f t="shared" si="4"/>
        <v>120</v>
      </c>
      <c r="U17" s="53">
        <f t="shared" si="4"/>
        <v>200</v>
      </c>
      <c r="V17" s="53">
        <f t="shared" si="4"/>
        <v>300</v>
      </c>
      <c r="W17" s="53">
        <f t="shared" si="4"/>
        <v>450</v>
      </c>
      <c r="X17" s="54">
        <f t="shared" si="4"/>
        <v>500</v>
      </c>
      <c r="Y17" s="107" cm="1">
        <f t="array" ref="Y17">IFERROR(INDEX(S17:X17,1,Y$13),0)</f>
        <v>0</v>
      </c>
    </row>
    <row r="18" spans="2:25" ht="30" customHeight="1" x14ac:dyDescent="0.35">
      <c r="B18" s="67">
        <v>0.56000000000000005</v>
      </c>
      <c r="C18" s="12" t="s">
        <v>6</v>
      </c>
      <c r="D18" s="5" t="s">
        <v>6</v>
      </c>
      <c r="E18" s="5" t="s">
        <v>7</v>
      </c>
      <c r="F18" s="13" t="s">
        <v>6</v>
      </c>
      <c r="G18" s="44">
        <f t="shared" si="2"/>
        <v>22.400000000000002</v>
      </c>
      <c r="H18" s="45">
        <f t="shared" si="1"/>
        <v>33.6</v>
      </c>
      <c r="I18" s="46">
        <f t="shared" si="1"/>
        <v>56.000000000000007</v>
      </c>
      <c r="J18" s="46">
        <f t="shared" si="1"/>
        <v>84.000000000000014</v>
      </c>
      <c r="K18" s="46">
        <f t="shared" si="1"/>
        <v>126.00000000000001</v>
      </c>
      <c r="L18" s="72">
        <f t="shared" si="1"/>
        <v>140</v>
      </c>
      <c r="M18" s="109" cm="1">
        <f t="array" ref="M18">IFERROR(INDEX(G18:L18,1,M$13),0)</f>
        <v>0</v>
      </c>
      <c r="N18" s="67">
        <v>2.5</v>
      </c>
      <c r="O18" s="120" t="s">
        <v>13</v>
      </c>
      <c r="P18" s="64" t="s">
        <v>13</v>
      </c>
      <c r="Q18" s="64" t="s">
        <v>6</v>
      </c>
      <c r="R18" s="13" t="s">
        <v>6</v>
      </c>
      <c r="S18" s="52">
        <f t="shared" si="3"/>
        <v>100</v>
      </c>
      <c r="T18" s="53">
        <f t="shared" si="4"/>
        <v>150</v>
      </c>
      <c r="U18" s="53">
        <f t="shared" si="4"/>
        <v>250</v>
      </c>
      <c r="V18" s="53">
        <f t="shared" si="4"/>
        <v>375</v>
      </c>
      <c r="W18" s="53">
        <f t="shared" si="4"/>
        <v>562.5</v>
      </c>
      <c r="X18" s="54">
        <f t="shared" si="4"/>
        <v>625</v>
      </c>
      <c r="Y18" s="107" cm="1">
        <f t="array" ref="Y18">IFERROR(INDEX(S18:X18,1,Y$13),0)</f>
        <v>0</v>
      </c>
    </row>
    <row r="19" spans="2:25" ht="30" customHeight="1" x14ac:dyDescent="0.35">
      <c r="B19" s="67">
        <v>0.6</v>
      </c>
      <c r="C19" s="12" t="s">
        <v>7</v>
      </c>
      <c r="D19" s="5" t="s">
        <v>6</v>
      </c>
      <c r="E19" s="5" t="s">
        <v>7</v>
      </c>
      <c r="F19" s="13" t="s">
        <v>6</v>
      </c>
      <c r="G19" s="44">
        <f t="shared" si="2"/>
        <v>24</v>
      </c>
      <c r="H19" s="45">
        <f t="shared" si="1"/>
        <v>36</v>
      </c>
      <c r="I19" s="46">
        <f t="shared" si="1"/>
        <v>60</v>
      </c>
      <c r="J19" s="46">
        <f t="shared" si="1"/>
        <v>90</v>
      </c>
      <c r="K19" s="46">
        <f t="shared" si="1"/>
        <v>135</v>
      </c>
      <c r="L19" s="72">
        <f t="shared" si="1"/>
        <v>150</v>
      </c>
      <c r="M19" s="109" cm="1">
        <f t="array" ref="M19">IFERROR(INDEX(G19:L19,1,M$13),0)</f>
        <v>0</v>
      </c>
      <c r="N19" s="67">
        <v>3</v>
      </c>
      <c r="O19" s="12" t="s">
        <v>7</v>
      </c>
      <c r="P19" s="5" t="s">
        <v>6</v>
      </c>
      <c r="Q19" s="5" t="s">
        <v>7</v>
      </c>
      <c r="R19" s="13" t="s">
        <v>6</v>
      </c>
      <c r="S19" s="52">
        <f t="shared" si="3"/>
        <v>120</v>
      </c>
      <c r="T19" s="53">
        <f t="shared" si="4"/>
        <v>180</v>
      </c>
      <c r="U19" s="53">
        <f t="shared" si="4"/>
        <v>300</v>
      </c>
      <c r="V19" s="53">
        <f t="shared" si="4"/>
        <v>450</v>
      </c>
      <c r="W19" s="53">
        <f t="shared" si="4"/>
        <v>675</v>
      </c>
      <c r="X19" s="54">
        <f t="shared" si="4"/>
        <v>750</v>
      </c>
      <c r="Y19" s="107" cm="1">
        <f t="array" ref="Y19">IFERROR(INDEX(S19:X19,1,Y$13),0)</f>
        <v>0</v>
      </c>
    </row>
    <row r="20" spans="2:25" ht="30" customHeight="1" x14ac:dyDescent="0.35">
      <c r="B20" s="67">
        <v>0.64</v>
      </c>
      <c r="C20" s="12" t="s">
        <v>6</v>
      </c>
      <c r="D20" s="5" t="s">
        <v>7</v>
      </c>
      <c r="E20" s="5" t="s">
        <v>7</v>
      </c>
      <c r="F20" s="13" t="s">
        <v>6</v>
      </c>
      <c r="G20" s="44">
        <f t="shared" si="2"/>
        <v>25.6</v>
      </c>
      <c r="H20" s="45">
        <f t="shared" si="1"/>
        <v>38.4</v>
      </c>
      <c r="I20" s="46">
        <f t="shared" si="1"/>
        <v>64</v>
      </c>
      <c r="J20" s="46">
        <f t="shared" si="1"/>
        <v>96</v>
      </c>
      <c r="K20" s="46">
        <f t="shared" si="1"/>
        <v>144</v>
      </c>
      <c r="L20" s="72">
        <f t="shared" si="1"/>
        <v>160</v>
      </c>
      <c r="M20" s="109" cm="1">
        <f t="array" ref="M20">IFERROR(INDEX(G20:L20,1,M$13),0)</f>
        <v>0</v>
      </c>
      <c r="N20" s="67">
        <v>3.5</v>
      </c>
      <c r="O20" s="12" t="s">
        <v>6</v>
      </c>
      <c r="P20" s="5" t="s">
        <v>7</v>
      </c>
      <c r="Q20" s="5" t="s">
        <v>7</v>
      </c>
      <c r="R20" s="13" t="s">
        <v>6</v>
      </c>
      <c r="S20" s="52">
        <f t="shared" si="3"/>
        <v>140</v>
      </c>
      <c r="T20" s="53">
        <f t="shared" si="4"/>
        <v>210</v>
      </c>
      <c r="U20" s="53">
        <f t="shared" si="4"/>
        <v>350</v>
      </c>
      <c r="V20" s="53">
        <f t="shared" si="4"/>
        <v>525</v>
      </c>
      <c r="W20" s="53">
        <f t="shared" si="4"/>
        <v>787.5</v>
      </c>
      <c r="X20" s="54">
        <f t="shared" si="4"/>
        <v>875</v>
      </c>
      <c r="Y20" s="107" cm="1">
        <f t="array" ref="Y20">IFERROR(INDEX(S20:X20,1,Y$13),0)</f>
        <v>0</v>
      </c>
    </row>
    <row r="21" spans="2:25" ht="30" customHeight="1" x14ac:dyDescent="0.35">
      <c r="B21" s="67">
        <v>0.68</v>
      </c>
      <c r="C21" s="12" t="s">
        <v>7</v>
      </c>
      <c r="D21" s="5" t="s">
        <v>7</v>
      </c>
      <c r="E21" s="5" t="s">
        <v>7</v>
      </c>
      <c r="F21" s="13" t="s">
        <v>6</v>
      </c>
      <c r="G21" s="44">
        <f t="shared" si="2"/>
        <v>27.200000000000003</v>
      </c>
      <c r="H21" s="45">
        <f t="shared" si="1"/>
        <v>40.800000000000004</v>
      </c>
      <c r="I21" s="46">
        <f t="shared" si="1"/>
        <v>68</v>
      </c>
      <c r="J21" s="46">
        <f t="shared" si="1"/>
        <v>102.00000000000001</v>
      </c>
      <c r="K21" s="46">
        <f t="shared" si="1"/>
        <v>153</v>
      </c>
      <c r="L21" s="72">
        <f t="shared" si="1"/>
        <v>170</v>
      </c>
      <c r="M21" s="109" cm="1">
        <f t="array" ref="M21">IFERROR(INDEX(G21:L21,1,M$13),0)</f>
        <v>0</v>
      </c>
      <c r="N21" s="67">
        <v>4.5</v>
      </c>
      <c r="O21" s="12" t="s">
        <v>7</v>
      </c>
      <c r="P21" s="5" t="s">
        <v>7</v>
      </c>
      <c r="Q21" s="5" t="s">
        <v>7</v>
      </c>
      <c r="R21" s="13" t="s">
        <v>6</v>
      </c>
      <c r="S21" s="52">
        <f t="shared" si="3"/>
        <v>180</v>
      </c>
      <c r="T21" s="53">
        <f t="shared" si="4"/>
        <v>270</v>
      </c>
      <c r="U21" s="53">
        <f t="shared" si="4"/>
        <v>450</v>
      </c>
      <c r="V21" s="53">
        <f t="shared" si="4"/>
        <v>675</v>
      </c>
      <c r="W21" s="53">
        <f t="shared" si="4"/>
        <v>1012.5</v>
      </c>
      <c r="X21" s="54">
        <f t="shared" si="4"/>
        <v>1125</v>
      </c>
      <c r="Y21" s="107" cm="1">
        <f t="array" ref="Y21">IFERROR(INDEX(S21:X21,1,Y$13),0)</f>
        <v>0</v>
      </c>
    </row>
    <row r="22" spans="2:25" ht="30" customHeight="1" x14ac:dyDescent="0.35">
      <c r="B22" s="67">
        <v>0.72</v>
      </c>
      <c r="C22" s="12" t="s">
        <v>6</v>
      </c>
      <c r="D22" s="5" t="s">
        <v>6</v>
      </c>
      <c r="E22" s="5" t="s">
        <v>6</v>
      </c>
      <c r="F22" s="13" t="s">
        <v>7</v>
      </c>
      <c r="G22" s="44">
        <f t="shared" si="2"/>
        <v>28.799999999999997</v>
      </c>
      <c r="H22" s="45">
        <f t="shared" si="1"/>
        <v>43.199999999999996</v>
      </c>
      <c r="I22" s="46">
        <f t="shared" si="1"/>
        <v>72</v>
      </c>
      <c r="J22" s="46">
        <f t="shared" si="1"/>
        <v>108</v>
      </c>
      <c r="K22" s="46">
        <f t="shared" si="1"/>
        <v>162</v>
      </c>
      <c r="L22" s="72">
        <f t="shared" si="1"/>
        <v>180</v>
      </c>
      <c r="M22" s="109" cm="1">
        <f t="array" ref="M22">IFERROR(INDEX(G22:L22,1,M$13),0)</f>
        <v>0</v>
      </c>
      <c r="N22" s="67">
        <v>5.5</v>
      </c>
      <c r="O22" s="12" t="s">
        <v>6</v>
      </c>
      <c r="P22" s="5" t="s">
        <v>6</v>
      </c>
      <c r="Q22" s="5" t="s">
        <v>6</v>
      </c>
      <c r="R22" s="13" t="s">
        <v>7</v>
      </c>
      <c r="S22" s="52">
        <f t="shared" si="3"/>
        <v>220</v>
      </c>
      <c r="T22" s="53">
        <f t="shared" si="4"/>
        <v>330</v>
      </c>
      <c r="U22" s="53">
        <f t="shared" si="4"/>
        <v>550</v>
      </c>
      <c r="V22" s="53">
        <f t="shared" si="4"/>
        <v>825</v>
      </c>
      <c r="W22" s="53">
        <f t="shared" si="4"/>
        <v>1237.5</v>
      </c>
      <c r="X22" s="54">
        <f t="shared" si="4"/>
        <v>1375</v>
      </c>
      <c r="Y22" s="107" cm="1">
        <f t="array" ref="Y22">IFERROR(INDEX(S22:X22,1,Y$13),0)</f>
        <v>0</v>
      </c>
    </row>
    <row r="23" spans="2:25" ht="30" customHeight="1" x14ac:dyDescent="0.35">
      <c r="B23" s="67">
        <v>0.76</v>
      </c>
      <c r="C23" s="12" t="s">
        <v>7</v>
      </c>
      <c r="D23" s="5" t="s">
        <v>6</v>
      </c>
      <c r="E23" s="5" t="s">
        <v>6</v>
      </c>
      <c r="F23" s="13" t="s">
        <v>7</v>
      </c>
      <c r="G23" s="44">
        <f t="shared" si="2"/>
        <v>30.4</v>
      </c>
      <c r="H23" s="45">
        <f t="shared" si="1"/>
        <v>45.6</v>
      </c>
      <c r="I23" s="46">
        <f t="shared" si="1"/>
        <v>76</v>
      </c>
      <c r="J23" s="46">
        <f t="shared" si="1"/>
        <v>114</v>
      </c>
      <c r="K23" s="46">
        <f t="shared" si="1"/>
        <v>171</v>
      </c>
      <c r="L23" s="72">
        <f t="shared" si="1"/>
        <v>190</v>
      </c>
      <c r="M23" s="109" cm="1">
        <f t="array" ref="M23">IFERROR(INDEX(G23:L23,1,M$13),0)</f>
        <v>0</v>
      </c>
      <c r="N23" s="67">
        <v>6.5</v>
      </c>
      <c r="O23" s="12" t="s">
        <v>7</v>
      </c>
      <c r="P23" s="5" t="s">
        <v>6</v>
      </c>
      <c r="Q23" s="5" t="s">
        <v>6</v>
      </c>
      <c r="R23" s="13" t="s">
        <v>7</v>
      </c>
      <c r="S23" s="52">
        <f t="shared" si="3"/>
        <v>260</v>
      </c>
      <c r="T23" s="53">
        <f t="shared" si="4"/>
        <v>390</v>
      </c>
      <c r="U23" s="53">
        <f t="shared" si="4"/>
        <v>650</v>
      </c>
      <c r="V23" s="53">
        <f t="shared" si="4"/>
        <v>975</v>
      </c>
      <c r="W23" s="53">
        <f t="shared" si="4"/>
        <v>1462.5</v>
      </c>
      <c r="X23" s="54">
        <f t="shared" si="4"/>
        <v>1625</v>
      </c>
      <c r="Y23" s="107" cm="1">
        <f t="array" ref="Y23">IFERROR(INDEX(S23:X23,1,Y$13),0)</f>
        <v>0</v>
      </c>
    </row>
    <row r="24" spans="2:25" ht="30" customHeight="1" x14ac:dyDescent="0.35">
      <c r="B24" s="67">
        <v>0.8</v>
      </c>
      <c r="C24" s="12" t="s">
        <v>6</v>
      </c>
      <c r="D24" s="5" t="s">
        <v>7</v>
      </c>
      <c r="E24" s="5" t="s">
        <v>6</v>
      </c>
      <c r="F24" s="13" t="s">
        <v>7</v>
      </c>
      <c r="G24" s="44">
        <f t="shared" si="2"/>
        <v>32</v>
      </c>
      <c r="H24" s="45">
        <f t="shared" si="1"/>
        <v>48</v>
      </c>
      <c r="I24" s="46">
        <f t="shared" si="1"/>
        <v>80</v>
      </c>
      <c r="J24" s="46">
        <f t="shared" si="1"/>
        <v>120</v>
      </c>
      <c r="K24" s="46">
        <f t="shared" si="1"/>
        <v>180</v>
      </c>
      <c r="L24" s="72">
        <f t="shared" si="1"/>
        <v>200</v>
      </c>
      <c r="M24" s="109" cm="1">
        <f t="array" ref="M24">IFERROR(INDEX(G24:L24,1,M$13),0)</f>
        <v>0</v>
      </c>
      <c r="N24" s="67">
        <v>7</v>
      </c>
      <c r="O24" s="12" t="s">
        <v>6</v>
      </c>
      <c r="P24" s="5" t="s">
        <v>7</v>
      </c>
      <c r="Q24" s="5" t="s">
        <v>6</v>
      </c>
      <c r="R24" s="13" t="s">
        <v>7</v>
      </c>
      <c r="S24" s="52">
        <f t="shared" si="3"/>
        <v>280</v>
      </c>
      <c r="T24" s="53">
        <f t="shared" si="4"/>
        <v>420</v>
      </c>
      <c r="U24" s="53">
        <f t="shared" si="4"/>
        <v>700</v>
      </c>
      <c r="V24" s="53">
        <f t="shared" si="4"/>
        <v>1050</v>
      </c>
      <c r="W24" s="53">
        <f t="shared" si="4"/>
        <v>1575</v>
      </c>
      <c r="X24" s="54">
        <f t="shared" si="4"/>
        <v>1750</v>
      </c>
      <c r="Y24" s="107" cm="1">
        <f t="array" ref="Y24">IFERROR(INDEX(S24:X24,1,Y$13),0)</f>
        <v>0</v>
      </c>
    </row>
    <row r="25" spans="2:25" ht="30" customHeight="1" x14ac:dyDescent="0.35">
      <c r="B25" s="67">
        <v>0.84000000000000008</v>
      </c>
      <c r="C25" s="12" t="s">
        <v>7</v>
      </c>
      <c r="D25" s="5" t="s">
        <v>7</v>
      </c>
      <c r="E25" s="5" t="s">
        <v>6</v>
      </c>
      <c r="F25" s="13" t="s">
        <v>7</v>
      </c>
      <c r="G25" s="44">
        <f t="shared" si="2"/>
        <v>33.6</v>
      </c>
      <c r="H25" s="45">
        <f t="shared" si="1"/>
        <v>50.400000000000006</v>
      </c>
      <c r="I25" s="46">
        <f t="shared" si="1"/>
        <v>84.000000000000014</v>
      </c>
      <c r="J25" s="46">
        <f t="shared" si="1"/>
        <v>126.00000000000001</v>
      </c>
      <c r="K25" s="46">
        <f t="shared" si="1"/>
        <v>189.00000000000003</v>
      </c>
      <c r="L25" s="72">
        <f t="shared" si="1"/>
        <v>210.00000000000003</v>
      </c>
      <c r="M25" s="109" cm="1">
        <f t="array" ref="M25">IFERROR(INDEX(G25:L25,1,M$13),0)</f>
        <v>0</v>
      </c>
      <c r="N25" s="67">
        <v>7.5</v>
      </c>
      <c r="O25" s="121" t="s">
        <v>14</v>
      </c>
      <c r="P25" s="65" t="s">
        <v>14</v>
      </c>
      <c r="Q25" s="65" t="s">
        <v>7</v>
      </c>
      <c r="R25" s="122" t="s">
        <v>7</v>
      </c>
      <c r="S25" s="52">
        <f t="shared" si="3"/>
        <v>300</v>
      </c>
      <c r="T25" s="53">
        <f t="shared" si="4"/>
        <v>450</v>
      </c>
      <c r="U25" s="53">
        <f t="shared" si="4"/>
        <v>750</v>
      </c>
      <c r="V25" s="53">
        <f t="shared" si="4"/>
        <v>1125</v>
      </c>
      <c r="W25" s="53">
        <f t="shared" si="4"/>
        <v>1687.5</v>
      </c>
      <c r="X25" s="54">
        <f t="shared" si="4"/>
        <v>1875</v>
      </c>
      <c r="Y25" s="107" cm="1">
        <f t="array" ref="Y25">IFERROR(INDEX(S25:X25,1,Y$13),0)</f>
        <v>0</v>
      </c>
    </row>
    <row r="26" spans="2:25" ht="30" customHeight="1" x14ac:dyDescent="0.35">
      <c r="B26" s="67">
        <v>0.88000000000000012</v>
      </c>
      <c r="C26" s="12" t="s">
        <v>6</v>
      </c>
      <c r="D26" s="5" t="s">
        <v>6</v>
      </c>
      <c r="E26" s="5" t="s">
        <v>7</v>
      </c>
      <c r="F26" s="13" t="s">
        <v>7</v>
      </c>
      <c r="G26" s="44">
        <f t="shared" si="2"/>
        <v>35.200000000000003</v>
      </c>
      <c r="H26" s="45">
        <f t="shared" si="1"/>
        <v>52.800000000000004</v>
      </c>
      <c r="I26" s="46">
        <f t="shared" si="1"/>
        <v>88.000000000000014</v>
      </c>
      <c r="J26" s="46">
        <f t="shared" si="1"/>
        <v>132.00000000000003</v>
      </c>
      <c r="K26" s="46">
        <f t="shared" si="1"/>
        <v>198.00000000000003</v>
      </c>
      <c r="L26" s="72">
        <f t="shared" si="1"/>
        <v>220.00000000000003</v>
      </c>
      <c r="M26" s="109" cm="1">
        <f t="array" ref="M26">IFERROR(INDEX(G26:L26,1,M$13),0)</f>
        <v>0</v>
      </c>
      <c r="N26" s="67">
        <v>8</v>
      </c>
      <c r="O26" s="121" t="s">
        <v>7</v>
      </c>
      <c r="P26" s="65" t="s">
        <v>7</v>
      </c>
      <c r="Q26" s="65" t="s">
        <v>14</v>
      </c>
      <c r="R26" s="122" t="s">
        <v>7</v>
      </c>
      <c r="S26" s="52">
        <f t="shared" si="3"/>
        <v>320</v>
      </c>
      <c r="T26" s="53">
        <f t="shared" si="4"/>
        <v>480</v>
      </c>
      <c r="U26" s="53">
        <f t="shared" si="4"/>
        <v>800</v>
      </c>
      <c r="V26" s="53">
        <f t="shared" si="4"/>
        <v>1200</v>
      </c>
      <c r="W26" s="53">
        <f t="shared" si="4"/>
        <v>1800</v>
      </c>
      <c r="X26" s="54">
        <f t="shared" si="4"/>
        <v>2000</v>
      </c>
      <c r="Y26" s="107" cm="1">
        <f t="array" ref="Y26">IFERROR(INDEX(S26:X26,1,Y$13),0)</f>
        <v>0</v>
      </c>
    </row>
    <row r="27" spans="2:25" ht="30" customHeight="1" x14ac:dyDescent="0.35">
      <c r="B27" s="67">
        <v>0.91999999999999993</v>
      </c>
      <c r="C27" s="12" t="s">
        <v>7</v>
      </c>
      <c r="D27" s="5" t="s">
        <v>6</v>
      </c>
      <c r="E27" s="5" t="s">
        <v>7</v>
      </c>
      <c r="F27" s="13" t="s">
        <v>7</v>
      </c>
      <c r="G27" s="44">
        <f t="shared" si="2"/>
        <v>36.799999999999997</v>
      </c>
      <c r="H27" s="45">
        <f t="shared" si="1"/>
        <v>55.199999999999996</v>
      </c>
      <c r="I27" s="46">
        <f t="shared" si="1"/>
        <v>92</v>
      </c>
      <c r="J27" s="46">
        <f t="shared" si="1"/>
        <v>138</v>
      </c>
      <c r="K27" s="46">
        <f t="shared" si="1"/>
        <v>206.99999999999997</v>
      </c>
      <c r="L27" s="72">
        <f t="shared" si="1"/>
        <v>229.99999999999997</v>
      </c>
      <c r="M27" s="109" cm="1">
        <f t="array" ref="M27">IFERROR(INDEX(G27:L27,1,M$13),0)</f>
        <v>0</v>
      </c>
      <c r="N27" s="67">
        <v>8.5</v>
      </c>
      <c r="O27" s="12" t="s">
        <v>7</v>
      </c>
      <c r="P27" s="5" t="s">
        <v>6</v>
      </c>
      <c r="Q27" s="5" t="s">
        <v>7</v>
      </c>
      <c r="R27" s="13" t="s">
        <v>7</v>
      </c>
      <c r="S27" s="52">
        <f t="shared" si="3"/>
        <v>340</v>
      </c>
      <c r="T27" s="53">
        <f t="shared" si="4"/>
        <v>510</v>
      </c>
      <c r="U27" s="53">
        <f t="shared" si="4"/>
        <v>850</v>
      </c>
      <c r="V27" s="53">
        <f t="shared" si="4"/>
        <v>1275</v>
      </c>
      <c r="W27" s="53">
        <f t="shared" si="4"/>
        <v>1912.5</v>
      </c>
      <c r="X27" s="54">
        <f t="shared" si="4"/>
        <v>2125</v>
      </c>
      <c r="Y27" s="107" cm="1">
        <f t="array" ref="Y27">IFERROR(INDEX(S27:X27,1,Y$13),0)</f>
        <v>0</v>
      </c>
    </row>
    <row r="28" spans="2:25" ht="30" customHeight="1" x14ac:dyDescent="0.35">
      <c r="B28" s="67">
        <v>0.96</v>
      </c>
      <c r="C28" s="12" t="s">
        <v>6</v>
      </c>
      <c r="D28" s="5" t="s">
        <v>7</v>
      </c>
      <c r="E28" s="5" t="s">
        <v>7</v>
      </c>
      <c r="F28" s="13" t="s">
        <v>7</v>
      </c>
      <c r="G28" s="44">
        <f t="shared" si="2"/>
        <v>38.4</v>
      </c>
      <c r="H28" s="45">
        <f t="shared" si="1"/>
        <v>57.599999999999994</v>
      </c>
      <c r="I28" s="46">
        <f t="shared" si="1"/>
        <v>96</v>
      </c>
      <c r="J28" s="46">
        <f t="shared" si="1"/>
        <v>144</v>
      </c>
      <c r="K28" s="46">
        <f t="shared" si="1"/>
        <v>216</v>
      </c>
      <c r="L28" s="72">
        <f t="shared" si="1"/>
        <v>240</v>
      </c>
      <c r="M28" s="109" cm="1">
        <f t="array" ref="M28">IFERROR(INDEX(G28:L28,1,M$13),0)</f>
        <v>0</v>
      </c>
      <c r="N28" s="67">
        <v>9</v>
      </c>
      <c r="O28" s="12" t="s">
        <v>6</v>
      </c>
      <c r="P28" s="5" t="s">
        <v>7</v>
      </c>
      <c r="Q28" s="5" t="s">
        <v>7</v>
      </c>
      <c r="R28" s="13" t="s">
        <v>7</v>
      </c>
      <c r="S28" s="52">
        <f t="shared" si="3"/>
        <v>360</v>
      </c>
      <c r="T28" s="53">
        <f t="shared" si="4"/>
        <v>540</v>
      </c>
      <c r="U28" s="53">
        <f t="shared" si="4"/>
        <v>900</v>
      </c>
      <c r="V28" s="53">
        <f t="shared" si="4"/>
        <v>1350</v>
      </c>
      <c r="W28" s="53">
        <f t="shared" si="4"/>
        <v>2025</v>
      </c>
      <c r="X28" s="54">
        <f t="shared" si="4"/>
        <v>2250</v>
      </c>
      <c r="Y28" s="107" cm="1">
        <f t="array" ref="Y28">IFERROR(INDEX(S28:X28,1,Y$13),0)</f>
        <v>0</v>
      </c>
    </row>
    <row r="29" spans="2:25" ht="29" thickBot="1" x14ac:dyDescent="0.4">
      <c r="B29" s="68">
        <v>1</v>
      </c>
      <c r="C29" s="27" t="s">
        <v>7</v>
      </c>
      <c r="D29" s="14" t="s">
        <v>7</v>
      </c>
      <c r="E29" s="14" t="s">
        <v>7</v>
      </c>
      <c r="F29" s="15" t="s">
        <v>7</v>
      </c>
      <c r="G29" s="48">
        <f t="shared" si="2"/>
        <v>40</v>
      </c>
      <c r="H29" s="49">
        <f t="shared" si="1"/>
        <v>60</v>
      </c>
      <c r="I29" s="50">
        <f t="shared" si="1"/>
        <v>100</v>
      </c>
      <c r="J29" s="50">
        <f t="shared" si="1"/>
        <v>150</v>
      </c>
      <c r="K29" s="50">
        <f t="shared" si="1"/>
        <v>225</v>
      </c>
      <c r="L29" s="73">
        <f t="shared" si="1"/>
        <v>250</v>
      </c>
      <c r="M29" s="109" cm="1">
        <f t="array" ref="M29">IFERROR(INDEX(G29:L29,1,M$13),0)</f>
        <v>0</v>
      </c>
      <c r="N29" s="68">
        <v>10</v>
      </c>
      <c r="O29" s="27" t="s">
        <v>7</v>
      </c>
      <c r="P29" s="14" t="s">
        <v>7</v>
      </c>
      <c r="Q29" s="14" t="s">
        <v>7</v>
      </c>
      <c r="R29" s="15" t="s">
        <v>7</v>
      </c>
      <c r="S29" s="55">
        <f t="shared" si="3"/>
        <v>400</v>
      </c>
      <c r="T29" s="56">
        <f t="shared" si="4"/>
        <v>600</v>
      </c>
      <c r="U29" s="56">
        <f t="shared" si="4"/>
        <v>1000</v>
      </c>
      <c r="V29" s="56">
        <f t="shared" si="4"/>
        <v>1500</v>
      </c>
      <c r="W29" s="56">
        <f t="shared" si="4"/>
        <v>2250</v>
      </c>
      <c r="X29" s="57">
        <f t="shared" si="4"/>
        <v>2500</v>
      </c>
      <c r="Y29" s="107" cm="1">
        <f t="array" ref="Y29">IFERROR(INDEX(S29:X29,1,Y$13),0)</f>
        <v>0</v>
      </c>
    </row>
    <row r="30" spans="2:25" x14ac:dyDescent="0.5">
      <c r="B30" s="147"/>
      <c r="C30" s="1"/>
      <c r="D30" s="1"/>
      <c r="E30" s="1"/>
      <c r="F30" s="1"/>
      <c r="M30" s="110"/>
      <c r="N30" s="6"/>
      <c r="O30" s="1"/>
      <c r="P30" s="1"/>
      <c r="Q30" s="1"/>
      <c r="R30" s="1"/>
    </row>
    <row r="31" spans="2:25" x14ac:dyDescent="0.5">
      <c r="B31" s="147" t="s">
        <v>21</v>
      </c>
      <c r="C31" s="1"/>
      <c r="D31" s="1"/>
      <c r="E31" s="1"/>
      <c r="F31" s="1"/>
      <c r="M31" s="110"/>
      <c r="N31" s="6"/>
      <c r="O31" s="1"/>
      <c r="P31" s="1"/>
      <c r="Q31" s="1"/>
      <c r="R31" s="1"/>
    </row>
    <row r="32" spans="2:25" x14ac:dyDescent="0.5">
      <c r="B32" s="6"/>
      <c r="C32" s="1"/>
      <c r="D32" s="1"/>
      <c r="E32" s="1"/>
      <c r="F32" s="1"/>
      <c r="M32" s="110"/>
      <c r="N32" s="6"/>
      <c r="O32" s="1"/>
      <c r="P32" s="1"/>
      <c r="Q32" s="1"/>
      <c r="R32" s="1"/>
    </row>
    <row r="33" spans="2:18" x14ac:dyDescent="0.5">
      <c r="B33" s="6"/>
      <c r="C33" s="1"/>
      <c r="D33" s="1"/>
      <c r="E33" s="1"/>
      <c r="F33" s="1"/>
      <c r="M33" s="110"/>
      <c r="N33" s="6"/>
      <c r="O33" s="1"/>
      <c r="P33" s="1"/>
      <c r="Q33" s="1"/>
      <c r="R33" s="1"/>
    </row>
    <row r="34" spans="2:18" x14ac:dyDescent="0.5">
      <c r="B34" s="6"/>
      <c r="C34" s="1"/>
      <c r="D34" s="1"/>
      <c r="E34" s="1"/>
      <c r="F34" s="1"/>
      <c r="M34" s="110"/>
      <c r="N34" s="6"/>
      <c r="O34" s="1"/>
      <c r="P34" s="1"/>
      <c r="Q34" s="1"/>
      <c r="R34" s="1"/>
    </row>
    <row r="35" spans="2:18" x14ac:dyDescent="0.5">
      <c r="B35" s="6"/>
      <c r="C35" s="1"/>
      <c r="D35" s="1"/>
      <c r="E35" s="1"/>
      <c r="F35" s="1"/>
      <c r="M35" s="110"/>
      <c r="N35" s="6"/>
      <c r="O35" s="1"/>
      <c r="P35" s="1"/>
      <c r="Q35" s="1"/>
      <c r="R35" s="1"/>
    </row>
    <row r="36" spans="2:18" x14ac:dyDescent="0.5">
      <c r="B36" s="6"/>
      <c r="C36" s="1"/>
      <c r="D36" s="1"/>
      <c r="E36" s="1"/>
      <c r="F36" s="1"/>
      <c r="M36" s="110"/>
      <c r="N36" s="6"/>
      <c r="O36" s="1"/>
      <c r="P36" s="1"/>
      <c r="Q36" s="1"/>
      <c r="R36" s="1"/>
    </row>
    <row r="37" spans="2:18" x14ac:dyDescent="0.5">
      <c r="B37" s="6"/>
      <c r="C37" s="1"/>
      <c r="D37" s="1"/>
      <c r="E37" s="1"/>
      <c r="F37" s="1"/>
      <c r="M37" s="110"/>
      <c r="N37" s="6"/>
      <c r="O37" s="1"/>
      <c r="P37" s="1"/>
      <c r="Q37" s="1"/>
      <c r="R37" s="1"/>
    </row>
    <row r="38" spans="2:18" x14ac:dyDescent="0.5">
      <c r="B38" s="6"/>
      <c r="C38" s="1"/>
      <c r="D38" s="1"/>
      <c r="E38" s="1"/>
      <c r="F38" s="1"/>
      <c r="M38" s="110"/>
      <c r="N38" s="6"/>
      <c r="O38" s="1"/>
      <c r="P38" s="1"/>
      <c r="Q38" s="1"/>
      <c r="R38" s="1"/>
    </row>
    <row r="39" spans="2:18" x14ac:dyDescent="0.5">
      <c r="B39" s="6"/>
      <c r="C39" s="1"/>
      <c r="D39" s="1"/>
      <c r="E39" s="1"/>
      <c r="F39" s="1"/>
      <c r="M39" s="110"/>
      <c r="N39" s="6"/>
      <c r="O39" s="1"/>
      <c r="P39" s="1"/>
      <c r="Q39" s="1"/>
      <c r="R39" s="1"/>
    </row>
    <row r="40" spans="2:18" x14ac:dyDescent="0.5">
      <c r="B40" s="6"/>
      <c r="C40" s="1"/>
      <c r="D40" s="1"/>
      <c r="E40" s="1"/>
      <c r="F40" s="1"/>
      <c r="M40" s="110"/>
      <c r="N40" s="6"/>
      <c r="O40" s="1"/>
      <c r="P40" s="1"/>
      <c r="Q40" s="1"/>
      <c r="R40" s="1"/>
    </row>
    <row r="41" spans="2:18" x14ac:dyDescent="0.5">
      <c r="B41" s="6"/>
      <c r="C41" s="1"/>
      <c r="D41" s="1"/>
      <c r="E41" s="1"/>
      <c r="F41" s="1"/>
      <c r="M41" s="110"/>
      <c r="N41" s="6"/>
      <c r="O41" s="1"/>
      <c r="P41" s="1"/>
      <c r="Q41" s="1"/>
      <c r="R41" s="1"/>
    </row>
    <row r="42" spans="2:18" x14ac:dyDescent="0.5">
      <c r="B42" s="6"/>
      <c r="C42" s="1"/>
      <c r="D42" s="1"/>
      <c r="E42" s="1"/>
      <c r="F42" s="1"/>
      <c r="M42" s="110"/>
      <c r="N42" s="6"/>
      <c r="O42" s="1"/>
      <c r="P42" s="1"/>
      <c r="Q42" s="1"/>
      <c r="R42" s="1"/>
    </row>
    <row r="43" spans="2:18" x14ac:dyDescent="0.5">
      <c r="B43" s="6"/>
      <c r="C43" s="1"/>
      <c r="D43" s="1"/>
      <c r="E43" s="1"/>
      <c r="F43" s="1"/>
      <c r="M43" s="110"/>
      <c r="N43" s="6"/>
      <c r="O43" s="1"/>
      <c r="P43" s="1"/>
      <c r="Q43" s="1"/>
      <c r="R43" s="1"/>
    </row>
    <row r="44" spans="2:18" x14ac:dyDescent="0.5">
      <c r="B44" s="6"/>
      <c r="C44" s="1"/>
      <c r="D44" s="1"/>
      <c r="E44" s="1"/>
      <c r="F44" s="1"/>
      <c r="M44" s="110"/>
      <c r="N44" s="6"/>
      <c r="O44" s="1"/>
      <c r="P44" s="1"/>
      <c r="Q44" s="1"/>
      <c r="R44" s="1"/>
    </row>
    <row r="45" spans="2:18" x14ac:dyDescent="0.5">
      <c r="B45" s="6"/>
      <c r="C45" s="1"/>
      <c r="D45" s="1"/>
      <c r="E45" s="1"/>
      <c r="F45" s="1"/>
      <c r="M45" s="110"/>
      <c r="N45" s="6"/>
      <c r="O45" s="1"/>
      <c r="P45" s="1"/>
      <c r="Q45" s="1"/>
      <c r="R45" s="1"/>
    </row>
    <row r="46" spans="2:18" x14ac:dyDescent="0.5">
      <c r="B46" s="6"/>
      <c r="C46" s="1"/>
      <c r="D46" s="1"/>
      <c r="E46" s="1"/>
      <c r="F46" s="1"/>
      <c r="M46" s="110"/>
      <c r="N46" s="6"/>
      <c r="O46" s="1"/>
      <c r="P46" s="1"/>
      <c r="Q46" s="1"/>
      <c r="R46" s="1"/>
    </row>
    <row r="47" spans="2:18" x14ac:dyDescent="0.5">
      <c r="B47" s="6"/>
      <c r="C47" s="1"/>
      <c r="D47" s="1"/>
      <c r="E47" s="1"/>
      <c r="F47" s="1"/>
      <c r="M47" s="110"/>
      <c r="N47" s="6"/>
      <c r="O47" s="1"/>
      <c r="P47" s="1"/>
      <c r="Q47" s="1"/>
      <c r="R47" s="1"/>
    </row>
    <row r="48" spans="2:18" x14ac:dyDescent="0.5">
      <c r="B48" s="6"/>
      <c r="C48" s="1"/>
      <c r="D48" s="1"/>
      <c r="E48" s="1"/>
      <c r="F48" s="1"/>
      <c r="M48" s="110"/>
      <c r="N48" s="6"/>
      <c r="O48" s="1"/>
      <c r="P48" s="1"/>
      <c r="Q48" s="1"/>
      <c r="R48" s="1"/>
    </row>
    <row r="49" spans="2:18" x14ac:dyDescent="0.5">
      <c r="B49" s="6"/>
      <c r="C49" s="1"/>
      <c r="D49" s="1"/>
      <c r="E49" s="1"/>
      <c r="F49" s="1"/>
      <c r="M49" s="110"/>
      <c r="N49" s="6"/>
      <c r="O49" s="1"/>
      <c r="P49" s="1"/>
      <c r="Q49" s="1"/>
      <c r="R49" s="1"/>
    </row>
    <row r="50" spans="2:18" x14ac:dyDescent="0.5">
      <c r="B50" s="6"/>
      <c r="C50" s="1"/>
      <c r="D50" s="1"/>
      <c r="E50" s="1"/>
      <c r="F50" s="1"/>
      <c r="M50" s="110"/>
      <c r="N50" s="6"/>
      <c r="O50" s="1"/>
      <c r="P50" s="1"/>
      <c r="Q50" s="1"/>
      <c r="R50" s="1"/>
    </row>
    <row r="51" spans="2:18" x14ac:dyDescent="0.5">
      <c r="B51" s="6"/>
      <c r="C51" s="1"/>
      <c r="D51" s="1"/>
      <c r="E51" s="1"/>
      <c r="F51" s="1"/>
      <c r="M51" s="110"/>
      <c r="N51" s="6"/>
      <c r="O51" s="1"/>
      <c r="P51" s="1"/>
      <c r="Q51" s="1"/>
      <c r="R51" s="1"/>
    </row>
    <row r="52" spans="2:18" x14ac:dyDescent="0.5">
      <c r="B52" s="6"/>
      <c r="C52" s="1"/>
      <c r="D52" s="1"/>
      <c r="E52" s="1"/>
      <c r="F52" s="1"/>
      <c r="M52" s="110"/>
      <c r="N52" s="6"/>
      <c r="O52" s="1"/>
      <c r="P52" s="1"/>
      <c r="Q52" s="1"/>
      <c r="R52" s="1"/>
    </row>
    <row r="53" spans="2:18" x14ac:dyDescent="0.5">
      <c r="B53" s="6"/>
      <c r="C53" s="1"/>
      <c r="D53" s="1"/>
      <c r="E53" s="1"/>
      <c r="F53" s="1"/>
      <c r="M53" s="110"/>
      <c r="N53" s="6"/>
      <c r="O53" s="1"/>
      <c r="P53" s="1"/>
      <c r="Q53" s="1"/>
      <c r="R53" s="1"/>
    </row>
    <row r="54" spans="2:18" x14ac:dyDescent="0.5">
      <c r="B54" s="6"/>
      <c r="C54" s="1"/>
      <c r="D54" s="1"/>
      <c r="E54" s="1"/>
      <c r="F54" s="1"/>
      <c r="M54" s="110"/>
      <c r="N54" s="6"/>
      <c r="O54" s="1"/>
      <c r="P54" s="1"/>
      <c r="Q54" s="1"/>
      <c r="R54" s="1"/>
    </row>
    <row r="55" spans="2:18" x14ac:dyDescent="0.5">
      <c r="B55" s="6"/>
      <c r="C55" s="1"/>
      <c r="D55" s="1"/>
      <c r="E55" s="1"/>
      <c r="F55" s="1"/>
      <c r="M55" s="110"/>
      <c r="N55" s="6"/>
      <c r="O55" s="1"/>
      <c r="P55" s="1"/>
      <c r="Q55" s="1"/>
      <c r="R55" s="1"/>
    </row>
    <row r="56" spans="2:18" x14ac:dyDescent="0.5">
      <c r="B56" s="6"/>
      <c r="C56" s="1"/>
      <c r="D56" s="1"/>
      <c r="E56" s="1"/>
      <c r="F56" s="1"/>
      <c r="M56" s="110"/>
      <c r="N56" s="6"/>
      <c r="O56" s="1"/>
      <c r="P56" s="1"/>
      <c r="Q56" s="1"/>
      <c r="R56" s="1"/>
    </row>
    <row r="57" spans="2:18" x14ac:dyDescent="0.5">
      <c r="B57" s="6"/>
      <c r="C57" s="1"/>
      <c r="D57" s="1"/>
      <c r="E57" s="1"/>
      <c r="F57" s="1"/>
      <c r="M57" s="110"/>
      <c r="N57" s="6"/>
      <c r="O57" s="1"/>
      <c r="P57" s="1"/>
      <c r="Q57" s="1"/>
      <c r="R57" s="1"/>
    </row>
    <row r="58" spans="2:18" x14ac:dyDescent="0.5">
      <c r="B58" s="6"/>
      <c r="C58" s="1"/>
      <c r="D58" s="1"/>
      <c r="E58" s="1"/>
      <c r="F58" s="1"/>
      <c r="M58" s="110"/>
      <c r="N58" s="6"/>
      <c r="O58" s="1"/>
      <c r="P58" s="1"/>
      <c r="Q58" s="1"/>
      <c r="R58" s="1"/>
    </row>
    <row r="59" spans="2:18" x14ac:dyDescent="0.5">
      <c r="B59" s="6"/>
      <c r="C59" s="1"/>
      <c r="D59" s="1"/>
      <c r="E59" s="1"/>
      <c r="F59" s="1"/>
      <c r="M59" s="110"/>
      <c r="N59" s="6"/>
      <c r="O59" s="1"/>
      <c r="P59" s="1"/>
      <c r="Q59" s="1"/>
      <c r="R59" s="1"/>
    </row>
    <row r="60" spans="2:18" x14ac:dyDescent="0.5">
      <c r="B60" s="6"/>
      <c r="C60" s="1"/>
      <c r="D60" s="1"/>
      <c r="E60" s="1"/>
      <c r="F60" s="1"/>
      <c r="M60" s="110"/>
      <c r="N60" s="6"/>
      <c r="O60" s="1"/>
      <c r="P60" s="1"/>
      <c r="Q60" s="1"/>
      <c r="R60" s="1"/>
    </row>
    <row r="61" spans="2:18" x14ac:dyDescent="0.5">
      <c r="B61" s="6"/>
      <c r="C61" s="1"/>
      <c r="D61" s="1"/>
      <c r="E61" s="1"/>
      <c r="F61" s="1"/>
      <c r="M61" s="110"/>
      <c r="N61" s="6"/>
      <c r="O61" s="1"/>
      <c r="P61" s="1"/>
      <c r="Q61" s="1"/>
      <c r="R61" s="1"/>
    </row>
    <row r="62" spans="2:18" x14ac:dyDescent="0.5">
      <c r="B62" s="6"/>
      <c r="C62" s="1"/>
      <c r="D62" s="1"/>
      <c r="E62" s="1"/>
      <c r="F62" s="1"/>
      <c r="M62" s="110"/>
      <c r="N62" s="6"/>
      <c r="O62" s="1"/>
      <c r="P62" s="1"/>
      <c r="Q62" s="1"/>
      <c r="R62" s="1"/>
    </row>
    <row r="63" spans="2:18" x14ac:dyDescent="0.5">
      <c r="B63" s="6"/>
      <c r="C63" s="1"/>
      <c r="D63" s="1"/>
      <c r="E63" s="1"/>
      <c r="F63" s="1"/>
      <c r="M63" s="110"/>
      <c r="N63" s="6"/>
      <c r="O63" s="1"/>
      <c r="P63" s="1"/>
      <c r="Q63" s="1"/>
      <c r="R63" s="1"/>
    </row>
    <row r="64" spans="2:18" x14ac:dyDescent="0.5">
      <c r="B64" s="6"/>
      <c r="C64" s="1"/>
      <c r="D64" s="1"/>
      <c r="E64" s="1"/>
      <c r="F64" s="1"/>
      <c r="M64" s="110"/>
      <c r="N64" s="6"/>
      <c r="O64" s="1"/>
      <c r="P64" s="1"/>
      <c r="Q64" s="1"/>
      <c r="R64" s="1"/>
    </row>
    <row r="65" spans="2:18" x14ac:dyDescent="0.5">
      <c r="B65" s="6"/>
      <c r="C65" s="1"/>
      <c r="D65" s="1"/>
      <c r="E65" s="1"/>
      <c r="F65" s="1"/>
      <c r="M65" s="110"/>
      <c r="N65" s="6"/>
      <c r="O65" s="1"/>
      <c r="P65" s="1"/>
      <c r="Q65" s="1"/>
      <c r="R65" s="1"/>
    </row>
    <row r="66" spans="2:18" x14ac:dyDescent="0.5">
      <c r="B66" s="6"/>
      <c r="C66" s="1"/>
      <c r="D66" s="1"/>
      <c r="E66" s="1"/>
      <c r="F66" s="1"/>
      <c r="M66" s="110"/>
      <c r="N66" s="6"/>
      <c r="O66" s="1"/>
      <c r="P66" s="1"/>
      <c r="Q66" s="1"/>
      <c r="R66" s="1"/>
    </row>
    <row r="67" spans="2:18" x14ac:dyDescent="0.5">
      <c r="B67" s="6"/>
      <c r="C67" s="1"/>
      <c r="D67" s="1"/>
      <c r="E67" s="1"/>
      <c r="F67" s="1"/>
      <c r="M67" s="110"/>
      <c r="N67" s="6"/>
      <c r="O67" s="1"/>
      <c r="P67" s="1"/>
      <c r="Q67" s="1"/>
      <c r="R67" s="1"/>
    </row>
    <row r="68" spans="2:18" x14ac:dyDescent="0.5">
      <c r="B68" s="6"/>
      <c r="C68" s="1"/>
      <c r="D68" s="1"/>
      <c r="E68" s="1"/>
      <c r="F68" s="1"/>
      <c r="M68" s="110"/>
      <c r="N68" s="6"/>
      <c r="O68" s="1"/>
      <c r="P68" s="1"/>
      <c r="Q68" s="1"/>
      <c r="R68" s="1"/>
    </row>
    <row r="69" spans="2:18" x14ac:dyDescent="0.5">
      <c r="B69" s="6"/>
      <c r="C69" s="1"/>
      <c r="D69" s="1"/>
      <c r="E69" s="1"/>
      <c r="F69" s="1"/>
      <c r="M69" s="110"/>
      <c r="N69" s="6"/>
      <c r="O69" s="1"/>
      <c r="P69" s="1"/>
      <c r="Q69" s="1"/>
      <c r="R69" s="1"/>
    </row>
    <row r="70" spans="2:18" x14ac:dyDescent="0.5">
      <c r="B70" s="6"/>
      <c r="C70" s="1"/>
      <c r="D70" s="1"/>
      <c r="E70" s="1"/>
      <c r="F70" s="1"/>
      <c r="M70" s="110"/>
      <c r="N70" s="6"/>
      <c r="O70" s="1"/>
      <c r="P70" s="1"/>
      <c r="Q70" s="1"/>
      <c r="R70" s="1"/>
    </row>
    <row r="71" spans="2:18" x14ac:dyDescent="0.5">
      <c r="B71" s="6"/>
      <c r="C71" s="1"/>
      <c r="D71" s="1"/>
      <c r="E71" s="1"/>
      <c r="F71" s="1"/>
      <c r="M71" s="110"/>
      <c r="N71" s="6"/>
      <c r="O71" s="1"/>
      <c r="P71" s="1"/>
      <c r="Q71" s="1"/>
      <c r="R71" s="1"/>
    </row>
    <row r="72" spans="2:18" x14ac:dyDescent="0.5">
      <c r="B72" s="6"/>
      <c r="C72" s="1"/>
      <c r="D72" s="1"/>
      <c r="E72" s="1"/>
      <c r="F72" s="1"/>
      <c r="M72" s="110"/>
      <c r="N72" s="6"/>
      <c r="O72" s="1"/>
      <c r="P72" s="1"/>
      <c r="Q72" s="1"/>
      <c r="R72" s="1"/>
    </row>
    <row r="73" spans="2:18" x14ac:dyDescent="0.5">
      <c r="B73" s="6"/>
      <c r="C73" s="1"/>
      <c r="D73" s="1"/>
      <c r="E73" s="1"/>
      <c r="F73" s="1"/>
      <c r="M73" s="110"/>
      <c r="N73" s="6"/>
      <c r="O73" s="1"/>
      <c r="P73" s="1"/>
      <c r="Q73" s="1"/>
      <c r="R73" s="1"/>
    </row>
    <row r="74" spans="2:18" x14ac:dyDescent="0.5">
      <c r="B74" s="6"/>
      <c r="C74" s="1"/>
      <c r="D74" s="1"/>
      <c r="E74" s="1"/>
      <c r="F74" s="1"/>
      <c r="M74" s="110"/>
      <c r="N74" s="6"/>
      <c r="O74" s="1"/>
      <c r="P74" s="1"/>
      <c r="Q74" s="1"/>
      <c r="R74" s="1"/>
    </row>
    <row r="75" spans="2:18" x14ac:dyDescent="0.5">
      <c r="B75" s="6"/>
      <c r="C75" s="1"/>
      <c r="D75" s="1"/>
      <c r="E75" s="1"/>
      <c r="F75" s="1"/>
      <c r="M75" s="110"/>
      <c r="N75" s="6"/>
      <c r="O75" s="1"/>
      <c r="P75" s="1"/>
      <c r="Q75" s="1"/>
      <c r="R75" s="1"/>
    </row>
    <row r="76" spans="2:18" x14ac:dyDescent="0.5">
      <c r="B76" s="6"/>
      <c r="C76" s="1"/>
      <c r="D76" s="1"/>
      <c r="E76" s="1"/>
      <c r="F76" s="1"/>
      <c r="M76" s="110"/>
      <c r="N76" s="6"/>
      <c r="O76" s="1"/>
      <c r="P76" s="1"/>
      <c r="Q76" s="1"/>
      <c r="R76" s="1"/>
    </row>
    <row r="77" spans="2:18" x14ac:dyDescent="0.5">
      <c r="B77" s="6"/>
      <c r="C77" s="1"/>
      <c r="D77" s="1"/>
      <c r="E77" s="1"/>
      <c r="F77" s="1"/>
      <c r="M77" s="110"/>
      <c r="N77" s="6"/>
      <c r="O77" s="1"/>
      <c r="P77" s="1"/>
      <c r="Q77" s="1"/>
      <c r="R77" s="1"/>
    </row>
    <row r="78" spans="2:18" x14ac:dyDescent="0.5">
      <c r="B78" s="6"/>
      <c r="C78" s="1"/>
      <c r="D78" s="1"/>
      <c r="E78" s="1"/>
      <c r="F78" s="1"/>
      <c r="M78" s="110"/>
      <c r="N78" s="6"/>
      <c r="O78" s="1"/>
      <c r="P78" s="1"/>
      <c r="Q78" s="1"/>
      <c r="R78" s="1"/>
    </row>
    <row r="79" spans="2:18" x14ac:dyDescent="0.5">
      <c r="B79" s="6"/>
      <c r="C79" s="1"/>
      <c r="D79" s="1"/>
      <c r="E79" s="1"/>
      <c r="F79" s="1"/>
      <c r="M79" s="110"/>
      <c r="N79" s="6"/>
      <c r="O79" s="1"/>
      <c r="P79" s="1"/>
      <c r="Q79" s="1"/>
      <c r="R79" s="1"/>
    </row>
    <row r="80" spans="2:18" x14ac:dyDescent="0.5">
      <c r="B80" s="6"/>
      <c r="C80" s="1"/>
      <c r="D80" s="1"/>
      <c r="E80" s="1"/>
      <c r="F80" s="1"/>
      <c r="M80" s="110"/>
      <c r="N80" s="6"/>
      <c r="O80" s="1"/>
      <c r="P80" s="1"/>
      <c r="Q80" s="1"/>
      <c r="R80" s="1"/>
    </row>
    <row r="81" spans="2:18" x14ac:dyDescent="0.5">
      <c r="B81" s="6"/>
      <c r="C81" s="1"/>
      <c r="D81" s="1"/>
      <c r="E81" s="1"/>
      <c r="F81" s="1"/>
      <c r="M81" s="110"/>
      <c r="N81" s="6"/>
      <c r="O81" s="1"/>
      <c r="P81" s="1"/>
      <c r="Q81" s="1"/>
      <c r="R81" s="1"/>
    </row>
    <row r="82" spans="2:18" x14ac:dyDescent="0.5">
      <c r="B82" s="6"/>
      <c r="C82" s="1"/>
      <c r="D82" s="1"/>
      <c r="E82" s="1"/>
      <c r="F82" s="1"/>
      <c r="M82" s="110"/>
      <c r="N82" s="6"/>
      <c r="O82" s="1"/>
      <c r="P82" s="1"/>
      <c r="Q82" s="1"/>
      <c r="R82" s="1"/>
    </row>
    <row r="83" spans="2:18" x14ac:dyDescent="0.5">
      <c r="B83" s="6"/>
      <c r="C83" s="1"/>
      <c r="D83" s="1"/>
      <c r="E83" s="1"/>
      <c r="F83" s="1"/>
      <c r="M83" s="110"/>
      <c r="N83" s="6"/>
      <c r="O83" s="1"/>
      <c r="P83" s="1"/>
      <c r="Q83" s="1"/>
      <c r="R83" s="1"/>
    </row>
    <row r="84" spans="2:18" x14ac:dyDescent="0.5">
      <c r="B84" s="6"/>
      <c r="C84" s="1"/>
      <c r="D84" s="1"/>
      <c r="E84" s="1"/>
      <c r="F84" s="1"/>
      <c r="M84" s="110"/>
      <c r="N84" s="6"/>
      <c r="O84" s="1"/>
      <c r="P84" s="1"/>
      <c r="Q84" s="1"/>
      <c r="R84" s="1"/>
    </row>
    <row r="85" spans="2:18" x14ac:dyDescent="0.5">
      <c r="B85" s="6"/>
      <c r="C85" s="1"/>
      <c r="D85" s="1"/>
      <c r="E85" s="1"/>
      <c r="F85" s="1"/>
      <c r="M85" s="110"/>
      <c r="N85" s="6"/>
      <c r="O85" s="1"/>
      <c r="P85" s="1"/>
      <c r="Q85" s="1"/>
      <c r="R85" s="1"/>
    </row>
    <row r="86" spans="2:18" x14ac:dyDescent="0.5">
      <c r="B86" s="6"/>
      <c r="C86" s="1"/>
      <c r="D86" s="1"/>
      <c r="E86" s="1"/>
      <c r="F86" s="1"/>
      <c r="M86" s="110"/>
      <c r="N86" s="6"/>
      <c r="O86" s="1"/>
      <c r="P86" s="1"/>
      <c r="Q86" s="1"/>
      <c r="R86" s="1"/>
    </row>
    <row r="87" spans="2:18" x14ac:dyDescent="0.5">
      <c r="B87" s="6"/>
      <c r="C87" s="1"/>
      <c r="D87" s="1"/>
      <c r="E87" s="1"/>
      <c r="F87" s="1"/>
      <c r="M87" s="110"/>
      <c r="N87" s="6"/>
      <c r="O87" s="1"/>
      <c r="P87" s="1"/>
      <c r="Q87" s="1"/>
      <c r="R87" s="1"/>
    </row>
    <row r="88" spans="2:18" x14ac:dyDescent="0.5">
      <c r="B88" s="6"/>
      <c r="C88" s="1"/>
      <c r="D88" s="1"/>
      <c r="E88" s="1"/>
      <c r="F88" s="1"/>
      <c r="M88" s="110"/>
      <c r="N88" s="6"/>
      <c r="O88" s="1"/>
      <c r="P88" s="1"/>
      <c r="Q88" s="1"/>
      <c r="R88" s="1"/>
    </row>
    <row r="89" spans="2:18" x14ac:dyDescent="0.5">
      <c r="B89" s="6"/>
      <c r="C89" s="1"/>
      <c r="D89" s="1"/>
      <c r="E89" s="1"/>
      <c r="F89" s="1"/>
      <c r="M89" s="110"/>
      <c r="N89" s="6"/>
      <c r="O89" s="1"/>
      <c r="P89" s="1"/>
      <c r="Q89" s="1"/>
      <c r="R89" s="1"/>
    </row>
    <row r="90" spans="2:18" x14ac:dyDescent="0.5">
      <c r="B90" s="6"/>
      <c r="C90" s="1"/>
      <c r="D90" s="1"/>
      <c r="E90" s="1"/>
      <c r="F90" s="1"/>
      <c r="M90" s="110"/>
      <c r="N90" s="6"/>
      <c r="O90" s="1"/>
      <c r="P90" s="1"/>
      <c r="Q90" s="1"/>
      <c r="R90" s="1"/>
    </row>
    <row r="91" spans="2:18" x14ac:dyDescent="0.5">
      <c r="B91" s="6"/>
      <c r="C91" s="1"/>
      <c r="D91" s="1"/>
      <c r="E91" s="1"/>
      <c r="F91" s="1"/>
      <c r="M91" s="110"/>
      <c r="N91" s="6"/>
      <c r="O91" s="1"/>
      <c r="P91" s="1"/>
      <c r="Q91" s="1"/>
      <c r="R91" s="1"/>
    </row>
    <row r="92" spans="2:18" x14ac:dyDescent="0.5">
      <c r="B92" s="6"/>
      <c r="C92" s="1"/>
      <c r="D92" s="1"/>
      <c r="E92" s="1"/>
      <c r="F92" s="1"/>
      <c r="M92" s="110"/>
      <c r="N92" s="6"/>
      <c r="O92" s="1"/>
      <c r="P92" s="1"/>
      <c r="Q92" s="1"/>
      <c r="R92" s="1"/>
    </row>
    <row r="93" spans="2:18" x14ac:dyDescent="0.5">
      <c r="B93" s="6"/>
      <c r="C93" s="1"/>
      <c r="D93" s="1"/>
      <c r="E93" s="1"/>
      <c r="F93" s="1"/>
      <c r="M93" s="110"/>
      <c r="N93" s="6"/>
      <c r="O93" s="1"/>
      <c r="P93" s="1"/>
      <c r="Q93" s="1"/>
      <c r="R93" s="1"/>
    </row>
    <row r="94" spans="2:18" x14ac:dyDescent="0.5">
      <c r="B94" s="6"/>
      <c r="C94" s="1"/>
      <c r="D94" s="1"/>
      <c r="E94" s="1"/>
      <c r="F94" s="1"/>
      <c r="M94" s="110"/>
      <c r="N94" s="6"/>
      <c r="O94" s="1"/>
      <c r="P94" s="1"/>
      <c r="Q94" s="1"/>
      <c r="R94" s="1"/>
    </row>
    <row r="95" spans="2:18" x14ac:dyDescent="0.5">
      <c r="B95" s="6"/>
      <c r="C95" s="1"/>
      <c r="D95" s="1"/>
      <c r="E95" s="1"/>
      <c r="F95" s="1"/>
      <c r="M95" s="110"/>
      <c r="N95" s="6"/>
      <c r="O95" s="1"/>
      <c r="P95" s="1"/>
      <c r="Q95" s="1"/>
      <c r="R95" s="1"/>
    </row>
    <row r="96" spans="2:18" x14ac:dyDescent="0.5">
      <c r="B96" s="6"/>
      <c r="C96" s="1"/>
      <c r="D96" s="1"/>
      <c r="E96" s="1"/>
      <c r="F96" s="1"/>
      <c r="M96" s="110"/>
      <c r="N96" s="6"/>
      <c r="O96" s="1"/>
      <c r="P96" s="1"/>
      <c r="Q96" s="1"/>
      <c r="R96" s="1"/>
    </row>
    <row r="97" spans="2:18" x14ac:dyDescent="0.5">
      <c r="B97" s="6"/>
      <c r="C97" s="1"/>
      <c r="D97" s="1"/>
      <c r="E97" s="1"/>
      <c r="F97" s="1"/>
      <c r="M97" s="110"/>
      <c r="N97" s="6"/>
      <c r="O97" s="1"/>
      <c r="P97" s="1"/>
      <c r="Q97" s="1"/>
      <c r="R97" s="1"/>
    </row>
    <row r="98" spans="2:18" x14ac:dyDescent="0.5">
      <c r="B98" s="6"/>
      <c r="C98" s="1"/>
      <c r="D98" s="1"/>
      <c r="E98" s="1"/>
      <c r="F98" s="1"/>
      <c r="M98" s="110"/>
      <c r="N98" s="6"/>
      <c r="O98" s="1"/>
      <c r="P98" s="1"/>
      <c r="Q98" s="1"/>
      <c r="R98" s="1"/>
    </row>
    <row r="99" spans="2:18" x14ac:dyDescent="0.5">
      <c r="B99" s="6"/>
      <c r="C99" s="1"/>
      <c r="D99" s="1"/>
      <c r="E99" s="1"/>
      <c r="F99" s="1"/>
      <c r="M99" s="110"/>
      <c r="N99" s="6"/>
      <c r="O99" s="1"/>
      <c r="P99" s="1"/>
      <c r="Q99" s="1"/>
      <c r="R99" s="1"/>
    </row>
    <row r="100" spans="2:18" x14ac:dyDescent="0.5">
      <c r="B100" s="6"/>
      <c r="C100" s="1"/>
      <c r="D100" s="1"/>
      <c r="E100" s="1"/>
      <c r="F100" s="1"/>
      <c r="M100" s="110"/>
      <c r="N100" s="6"/>
      <c r="O100" s="1"/>
      <c r="P100" s="1"/>
      <c r="Q100" s="1"/>
      <c r="R100" s="1"/>
    </row>
    <row r="101" spans="2:18" x14ac:dyDescent="0.5">
      <c r="B101" s="6"/>
      <c r="C101" s="1"/>
      <c r="D101" s="1"/>
      <c r="E101" s="1"/>
      <c r="F101" s="1"/>
      <c r="M101" s="110"/>
      <c r="N101" s="6"/>
      <c r="O101" s="1"/>
      <c r="P101" s="1"/>
      <c r="Q101" s="1"/>
      <c r="R101" s="1"/>
    </row>
    <row r="102" spans="2:18" x14ac:dyDescent="0.5">
      <c r="B102" s="6"/>
      <c r="C102" s="1"/>
      <c r="D102" s="1"/>
      <c r="E102" s="1"/>
      <c r="F102" s="1"/>
      <c r="M102" s="110"/>
      <c r="N102" s="6"/>
      <c r="O102" s="1"/>
      <c r="P102" s="1"/>
      <c r="Q102" s="1"/>
      <c r="R102" s="1"/>
    </row>
    <row r="103" spans="2:18" x14ac:dyDescent="0.5">
      <c r="B103" s="6"/>
      <c r="C103" s="1"/>
      <c r="D103" s="1"/>
      <c r="E103" s="1"/>
      <c r="F103" s="1"/>
      <c r="M103" s="110"/>
      <c r="N103" s="6"/>
      <c r="O103" s="1"/>
      <c r="P103" s="1"/>
      <c r="Q103" s="1"/>
      <c r="R103" s="1"/>
    </row>
    <row r="104" spans="2:18" x14ac:dyDescent="0.5">
      <c r="B104" s="6"/>
      <c r="C104" s="1"/>
      <c r="D104" s="1"/>
      <c r="E104" s="1"/>
      <c r="F104" s="1"/>
      <c r="M104" s="110"/>
      <c r="N104" s="6"/>
      <c r="O104" s="1"/>
      <c r="P104" s="1"/>
      <c r="Q104" s="1"/>
      <c r="R104" s="1"/>
    </row>
    <row r="105" spans="2:18" x14ac:dyDescent="0.5">
      <c r="B105" s="6"/>
      <c r="C105" s="1"/>
      <c r="D105" s="1"/>
      <c r="E105" s="1"/>
      <c r="F105" s="1"/>
      <c r="M105" s="110"/>
      <c r="N105" s="6"/>
      <c r="O105" s="1"/>
      <c r="P105" s="1"/>
      <c r="Q105" s="1"/>
      <c r="R105" s="1"/>
    </row>
    <row r="106" spans="2:18" x14ac:dyDescent="0.5">
      <c r="B106" s="6"/>
      <c r="C106" s="1"/>
      <c r="D106" s="1"/>
      <c r="E106" s="1"/>
      <c r="F106" s="1"/>
      <c r="M106" s="110"/>
      <c r="N106" s="6"/>
      <c r="O106" s="1"/>
      <c r="P106" s="1"/>
      <c r="Q106" s="1"/>
      <c r="R106" s="1"/>
    </row>
    <row r="107" spans="2:18" x14ac:dyDescent="0.5">
      <c r="B107" s="6"/>
      <c r="C107" s="1"/>
      <c r="D107" s="1"/>
      <c r="E107" s="1"/>
      <c r="F107" s="1"/>
      <c r="M107" s="110"/>
      <c r="N107" s="6"/>
      <c r="O107" s="1"/>
      <c r="P107" s="1"/>
      <c r="Q107" s="1"/>
      <c r="R107" s="1"/>
    </row>
    <row r="108" spans="2:18" x14ac:dyDescent="0.5">
      <c r="B108" s="6"/>
      <c r="C108" s="1"/>
      <c r="D108" s="1"/>
      <c r="E108" s="1"/>
      <c r="F108" s="1"/>
      <c r="M108" s="110"/>
      <c r="N108" s="6"/>
      <c r="O108" s="1"/>
      <c r="P108" s="1"/>
      <c r="Q108" s="1"/>
      <c r="R108" s="1"/>
    </row>
    <row r="109" spans="2:18" x14ac:dyDescent="0.5">
      <c r="B109" s="6"/>
      <c r="C109" s="1"/>
      <c r="D109" s="1"/>
      <c r="E109" s="1"/>
      <c r="F109" s="1"/>
      <c r="M109" s="110"/>
      <c r="N109" s="6"/>
      <c r="O109" s="1"/>
      <c r="P109" s="1"/>
      <c r="Q109" s="1"/>
      <c r="R109" s="1"/>
    </row>
    <row r="110" spans="2:18" x14ac:dyDescent="0.5">
      <c r="B110" s="6"/>
      <c r="C110" s="1"/>
      <c r="D110" s="1"/>
      <c r="E110" s="1"/>
      <c r="F110" s="1"/>
      <c r="M110" s="110"/>
      <c r="N110" s="6"/>
      <c r="O110" s="1"/>
      <c r="P110" s="1"/>
      <c r="Q110" s="1"/>
      <c r="R110" s="1"/>
    </row>
    <row r="111" spans="2:18" x14ac:dyDescent="0.5">
      <c r="B111" s="6"/>
      <c r="C111" s="1"/>
      <c r="D111" s="1"/>
      <c r="E111" s="1"/>
      <c r="F111" s="1"/>
      <c r="M111" s="110"/>
      <c r="N111" s="6"/>
      <c r="O111" s="1"/>
      <c r="P111" s="1"/>
      <c r="Q111" s="1"/>
      <c r="R111" s="1"/>
    </row>
    <row r="112" spans="2:18" x14ac:dyDescent="0.5">
      <c r="B112" s="6"/>
      <c r="C112" s="1"/>
      <c r="D112" s="1"/>
      <c r="E112" s="1"/>
      <c r="F112" s="1"/>
      <c r="M112" s="110"/>
      <c r="N112" s="6"/>
      <c r="O112" s="1"/>
      <c r="P112" s="1"/>
      <c r="Q112" s="1"/>
      <c r="R112" s="1"/>
    </row>
    <row r="113" spans="2:18" x14ac:dyDescent="0.5">
      <c r="B113" s="6"/>
      <c r="C113" s="1"/>
      <c r="D113" s="1"/>
      <c r="E113" s="1"/>
      <c r="F113" s="1"/>
      <c r="M113" s="110"/>
      <c r="N113" s="6"/>
      <c r="O113" s="1"/>
      <c r="P113" s="1"/>
      <c r="Q113" s="1"/>
      <c r="R113" s="1"/>
    </row>
    <row r="114" spans="2:18" x14ac:dyDescent="0.5">
      <c r="B114" s="6"/>
      <c r="C114" s="1"/>
      <c r="D114" s="1"/>
      <c r="E114" s="1"/>
      <c r="F114" s="1"/>
      <c r="M114" s="110"/>
      <c r="N114" s="6"/>
      <c r="O114" s="1"/>
      <c r="P114" s="1"/>
      <c r="Q114" s="1"/>
      <c r="R114" s="1"/>
    </row>
    <row r="115" spans="2:18" x14ac:dyDescent="0.5">
      <c r="B115" s="6"/>
      <c r="C115" s="1"/>
      <c r="D115" s="1"/>
      <c r="E115" s="1"/>
      <c r="F115" s="1"/>
      <c r="M115" s="110"/>
      <c r="N115" s="6"/>
      <c r="O115" s="1"/>
      <c r="P115" s="1"/>
      <c r="Q115" s="1"/>
      <c r="R115" s="1"/>
    </row>
    <row r="116" spans="2:18" x14ac:dyDescent="0.5">
      <c r="B116" s="6"/>
      <c r="C116" s="1"/>
      <c r="D116" s="1"/>
      <c r="E116" s="1"/>
      <c r="F116" s="1"/>
      <c r="M116" s="110"/>
      <c r="N116" s="6"/>
      <c r="O116" s="1"/>
      <c r="P116" s="1"/>
      <c r="Q116" s="1"/>
      <c r="R116" s="1"/>
    </row>
    <row r="117" spans="2:18" x14ac:dyDescent="0.5">
      <c r="B117" s="6"/>
      <c r="C117" s="1"/>
      <c r="D117" s="1"/>
      <c r="E117" s="1"/>
      <c r="F117" s="1"/>
      <c r="M117" s="110"/>
      <c r="N117" s="6"/>
      <c r="O117" s="1"/>
      <c r="P117" s="1"/>
      <c r="Q117" s="1"/>
      <c r="R117" s="1"/>
    </row>
    <row r="118" spans="2:18" x14ac:dyDescent="0.5">
      <c r="B118" s="6"/>
      <c r="C118" s="1"/>
      <c r="D118" s="1"/>
      <c r="E118" s="1"/>
      <c r="F118" s="1"/>
      <c r="M118" s="110"/>
      <c r="N118" s="6"/>
      <c r="O118" s="1"/>
      <c r="P118" s="1"/>
      <c r="Q118" s="1"/>
      <c r="R118" s="1"/>
    </row>
    <row r="119" spans="2:18" x14ac:dyDescent="0.5">
      <c r="B119" s="6"/>
      <c r="C119" s="1"/>
      <c r="D119" s="1"/>
      <c r="E119" s="1"/>
      <c r="F119" s="1"/>
      <c r="M119" s="110"/>
      <c r="N119" s="6"/>
      <c r="O119" s="1"/>
      <c r="P119" s="1"/>
      <c r="Q119" s="1"/>
      <c r="R119" s="1"/>
    </row>
    <row r="120" spans="2:18" x14ac:dyDescent="0.5">
      <c r="B120" s="6"/>
      <c r="C120" s="1"/>
      <c r="D120" s="1"/>
      <c r="E120" s="1"/>
      <c r="F120" s="1"/>
      <c r="M120" s="110"/>
      <c r="N120" s="6"/>
      <c r="O120" s="1"/>
      <c r="P120" s="1"/>
      <c r="Q120" s="1"/>
      <c r="R120" s="1"/>
    </row>
    <row r="121" spans="2:18" x14ac:dyDescent="0.5">
      <c r="B121" s="6"/>
      <c r="C121" s="1"/>
      <c r="D121" s="1"/>
      <c r="E121" s="1"/>
      <c r="F121" s="1"/>
      <c r="M121" s="110"/>
      <c r="N121" s="6"/>
      <c r="O121" s="1"/>
      <c r="P121" s="1"/>
      <c r="Q121" s="1"/>
      <c r="R121" s="1"/>
    </row>
    <row r="122" spans="2:18" x14ac:dyDescent="0.5">
      <c r="B122" s="6"/>
      <c r="C122" s="1"/>
      <c r="D122" s="1"/>
      <c r="E122" s="1"/>
      <c r="F122" s="1"/>
      <c r="M122" s="110"/>
      <c r="N122" s="6"/>
      <c r="O122" s="1"/>
      <c r="P122" s="1"/>
      <c r="Q122" s="1"/>
      <c r="R122" s="1"/>
    </row>
    <row r="123" spans="2:18" x14ac:dyDescent="0.5">
      <c r="B123" s="6"/>
      <c r="C123" s="1"/>
      <c r="D123" s="1"/>
      <c r="E123" s="1"/>
      <c r="F123" s="1"/>
      <c r="M123" s="110"/>
      <c r="N123" s="6"/>
      <c r="O123" s="1"/>
      <c r="P123" s="1"/>
      <c r="Q123" s="1"/>
      <c r="R123" s="1"/>
    </row>
    <row r="124" spans="2:18" x14ac:dyDescent="0.5">
      <c r="B124" s="6"/>
      <c r="C124" s="1"/>
      <c r="D124" s="1"/>
      <c r="E124" s="1"/>
      <c r="F124" s="1"/>
      <c r="M124" s="110"/>
      <c r="N124" s="6"/>
      <c r="O124" s="1"/>
      <c r="P124" s="1"/>
      <c r="Q124" s="1"/>
      <c r="R124" s="1"/>
    </row>
    <row r="125" spans="2:18" x14ac:dyDescent="0.5">
      <c r="B125" s="6"/>
      <c r="C125" s="1"/>
      <c r="D125" s="1"/>
      <c r="E125" s="1"/>
      <c r="F125" s="1"/>
      <c r="M125" s="110"/>
      <c r="N125" s="6"/>
      <c r="O125" s="1"/>
      <c r="P125" s="1"/>
      <c r="Q125" s="1"/>
      <c r="R125" s="1"/>
    </row>
    <row r="126" spans="2:18" x14ac:dyDescent="0.5">
      <c r="B126" s="6"/>
      <c r="C126" s="1"/>
      <c r="D126" s="1"/>
      <c r="E126" s="1"/>
      <c r="F126" s="1"/>
      <c r="M126" s="110"/>
      <c r="N126" s="6"/>
      <c r="O126" s="1"/>
      <c r="P126" s="1"/>
      <c r="Q126" s="1"/>
      <c r="R126" s="1"/>
    </row>
    <row r="127" spans="2:18" x14ac:dyDescent="0.5">
      <c r="B127" s="6"/>
      <c r="C127" s="1"/>
      <c r="D127" s="1"/>
      <c r="E127" s="1"/>
      <c r="F127" s="1"/>
      <c r="M127" s="110"/>
      <c r="N127" s="6"/>
      <c r="O127" s="1"/>
      <c r="P127" s="1"/>
      <c r="Q127" s="1"/>
      <c r="R127" s="1"/>
    </row>
    <row r="128" spans="2:18" x14ac:dyDescent="0.5">
      <c r="B128" s="6"/>
      <c r="C128" s="1"/>
      <c r="D128" s="1"/>
      <c r="E128" s="1"/>
      <c r="F128" s="1"/>
      <c r="M128" s="110"/>
      <c r="N128" s="6"/>
      <c r="O128" s="1"/>
      <c r="P128" s="1"/>
      <c r="Q128" s="1"/>
      <c r="R128" s="1"/>
    </row>
    <row r="129" spans="2:18" x14ac:dyDescent="0.5">
      <c r="B129" s="6"/>
      <c r="C129" s="1"/>
      <c r="D129" s="1"/>
      <c r="E129" s="1"/>
      <c r="F129" s="1"/>
      <c r="M129" s="110"/>
      <c r="N129" s="6"/>
      <c r="O129" s="1"/>
      <c r="P129" s="1"/>
      <c r="Q129" s="1"/>
      <c r="R129" s="1"/>
    </row>
    <row r="130" spans="2:18" x14ac:dyDescent="0.5">
      <c r="B130" s="6"/>
      <c r="C130" s="1"/>
      <c r="D130" s="1"/>
      <c r="E130" s="1"/>
      <c r="F130" s="1"/>
      <c r="M130" s="110"/>
      <c r="N130" s="6"/>
      <c r="O130" s="1"/>
      <c r="P130" s="1"/>
      <c r="Q130" s="1"/>
      <c r="R130" s="1"/>
    </row>
    <row r="131" spans="2:18" x14ac:dyDescent="0.5">
      <c r="B131" s="6"/>
      <c r="C131" s="1"/>
      <c r="D131" s="1"/>
      <c r="E131" s="1"/>
      <c r="F131" s="1"/>
      <c r="M131" s="110"/>
      <c r="N131" s="6"/>
      <c r="O131" s="1"/>
      <c r="P131" s="1"/>
      <c r="Q131" s="1"/>
      <c r="R131" s="1"/>
    </row>
    <row r="132" spans="2:18" x14ac:dyDescent="0.5">
      <c r="B132" s="6"/>
      <c r="C132" s="1"/>
      <c r="D132" s="1"/>
      <c r="E132" s="1"/>
      <c r="F132" s="1"/>
      <c r="M132" s="110"/>
      <c r="N132" s="6"/>
      <c r="O132" s="1"/>
      <c r="P132" s="1"/>
      <c r="Q132" s="1"/>
      <c r="R132" s="1"/>
    </row>
    <row r="133" spans="2:18" x14ac:dyDescent="0.5">
      <c r="B133" s="6"/>
      <c r="C133" s="1"/>
      <c r="D133" s="1"/>
      <c r="E133" s="1"/>
      <c r="F133" s="1"/>
      <c r="M133" s="110"/>
      <c r="N133" s="6"/>
      <c r="O133" s="1"/>
      <c r="P133" s="1"/>
      <c r="Q133" s="1"/>
      <c r="R133" s="1"/>
    </row>
    <row r="134" spans="2:18" x14ac:dyDescent="0.5">
      <c r="B134" s="6"/>
      <c r="C134" s="1"/>
      <c r="D134" s="1"/>
      <c r="E134" s="1"/>
      <c r="F134" s="1"/>
      <c r="M134" s="110"/>
      <c r="N134" s="6"/>
      <c r="O134" s="1"/>
      <c r="P134" s="1"/>
      <c r="Q134" s="1"/>
      <c r="R134" s="1"/>
    </row>
    <row r="135" spans="2:18" x14ac:dyDescent="0.5">
      <c r="B135" s="6"/>
      <c r="C135" s="1"/>
      <c r="D135" s="1"/>
      <c r="E135" s="1"/>
      <c r="F135" s="1"/>
      <c r="M135" s="110"/>
      <c r="N135" s="6"/>
      <c r="O135" s="1"/>
      <c r="P135" s="1"/>
      <c r="Q135" s="1"/>
      <c r="R135" s="1"/>
    </row>
    <row r="136" spans="2:18" x14ac:dyDescent="0.5">
      <c r="B136" s="6"/>
      <c r="C136" s="1"/>
      <c r="D136" s="1"/>
      <c r="E136" s="1"/>
      <c r="F136" s="1"/>
      <c r="M136" s="110"/>
      <c r="N136" s="6"/>
      <c r="O136" s="1"/>
      <c r="P136" s="1"/>
      <c r="Q136" s="1"/>
      <c r="R136" s="1"/>
    </row>
    <row r="137" spans="2:18" x14ac:dyDescent="0.5">
      <c r="B137" s="6"/>
      <c r="C137" s="1"/>
      <c r="D137" s="1"/>
      <c r="E137" s="1"/>
      <c r="F137" s="1"/>
      <c r="M137" s="110"/>
      <c r="N137" s="6"/>
      <c r="O137" s="1"/>
      <c r="P137" s="1"/>
      <c r="Q137" s="1"/>
      <c r="R137" s="1"/>
    </row>
    <row r="138" spans="2:18" x14ac:dyDescent="0.5">
      <c r="B138" s="6"/>
      <c r="C138" s="1"/>
      <c r="D138" s="1"/>
      <c r="E138" s="1"/>
      <c r="F138" s="1"/>
      <c r="M138" s="110"/>
      <c r="N138" s="6"/>
      <c r="O138" s="1"/>
      <c r="P138" s="1"/>
      <c r="Q138" s="1"/>
      <c r="R138" s="1"/>
    </row>
    <row r="139" spans="2:18" x14ac:dyDescent="0.5">
      <c r="B139" s="6"/>
      <c r="C139" s="1"/>
      <c r="D139" s="1"/>
      <c r="E139" s="1"/>
      <c r="F139" s="1"/>
      <c r="M139" s="110"/>
      <c r="N139" s="6"/>
      <c r="O139" s="1"/>
      <c r="P139" s="1"/>
      <c r="Q139" s="1"/>
      <c r="R139" s="1"/>
    </row>
    <row r="140" spans="2:18" x14ac:dyDescent="0.5">
      <c r="B140" s="6"/>
      <c r="C140" s="1"/>
      <c r="D140" s="1"/>
      <c r="E140" s="1"/>
      <c r="F140" s="1"/>
      <c r="M140" s="110"/>
      <c r="N140" s="6"/>
      <c r="O140" s="1"/>
      <c r="P140" s="1"/>
      <c r="Q140" s="1"/>
      <c r="R140" s="1"/>
    </row>
    <row r="141" spans="2:18" x14ac:dyDescent="0.5">
      <c r="B141" s="6"/>
      <c r="C141" s="1"/>
      <c r="D141" s="1"/>
      <c r="E141" s="1"/>
      <c r="F141" s="1"/>
      <c r="M141" s="110"/>
      <c r="N141" s="6"/>
      <c r="O141" s="1"/>
      <c r="P141" s="1"/>
      <c r="Q141" s="1"/>
      <c r="R141" s="1"/>
    </row>
    <row r="142" spans="2:18" x14ac:dyDescent="0.5">
      <c r="B142" s="6"/>
      <c r="C142" s="1"/>
      <c r="D142" s="1"/>
      <c r="E142" s="1"/>
      <c r="F142" s="1"/>
      <c r="M142" s="110"/>
      <c r="N142" s="6"/>
      <c r="O142" s="1"/>
      <c r="P142" s="1"/>
      <c r="Q142" s="1"/>
      <c r="R142" s="1"/>
    </row>
    <row r="143" spans="2:18" x14ac:dyDescent="0.5">
      <c r="B143" s="6"/>
      <c r="C143" s="1"/>
      <c r="D143" s="1"/>
      <c r="E143" s="1"/>
      <c r="F143" s="1"/>
      <c r="M143" s="110"/>
      <c r="N143" s="6"/>
      <c r="O143" s="1"/>
      <c r="P143" s="1"/>
      <c r="Q143" s="1"/>
      <c r="R143" s="1"/>
    </row>
    <row r="144" spans="2:18" x14ac:dyDescent="0.5">
      <c r="B144" s="6"/>
      <c r="C144" s="1"/>
      <c r="D144" s="1"/>
      <c r="E144" s="1"/>
      <c r="F144" s="1"/>
      <c r="M144" s="110"/>
      <c r="N144" s="6"/>
      <c r="O144" s="1"/>
      <c r="P144" s="1"/>
      <c r="Q144" s="1"/>
      <c r="R144" s="1"/>
    </row>
    <row r="145" spans="2:18" x14ac:dyDescent="0.5">
      <c r="B145" s="6"/>
      <c r="C145" s="1"/>
      <c r="D145" s="1"/>
      <c r="E145" s="1"/>
      <c r="F145" s="1"/>
      <c r="M145" s="110"/>
      <c r="N145" s="6"/>
      <c r="O145" s="1"/>
      <c r="P145" s="1"/>
      <c r="Q145" s="1"/>
      <c r="R145" s="1"/>
    </row>
    <row r="146" spans="2:18" x14ac:dyDescent="0.5">
      <c r="B146" s="6"/>
      <c r="C146" s="1"/>
      <c r="D146" s="1"/>
      <c r="E146" s="1"/>
      <c r="F146" s="1"/>
      <c r="M146" s="110"/>
      <c r="N146" s="6"/>
      <c r="O146" s="1"/>
      <c r="P146" s="1"/>
      <c r="Q146" s="1"/>
      <c r="R146" s="1"/>
    </row>
    <row r="147" spans="2:18" x14ac:dyDescent="0.5">
      <c r="B147" s="6"/>
      <c r="C147" s="1"/>
      <c r="D147" s="1"/>
      <c r="E147" s="1"/>
      <c r="F147" s="1"/>
      <c r="M147" s="110"/>
      <c r="N147" s="6"/>
      <c r="O147" s="1"/>
      <c r="P147" s="1"/>
      <c r="Q147" s="1"/>
      <c r="R147" s="1"/>
    </row>
    <row r="148" spans="2:18" x14ac:dyDescent="0.5">
      <c r="B148" s="6"/>
      <c r="C148" s="1"/>
      <c r="D148" s="1"/>
      <c r="E148" s="1"/>
      <c r="F148" s="1"/>
      <c r="M148" s="110"/>
      <c r="N148" s="6"/>
      <c r="O148" s="1"/>
      <c r="P148" s="1"/>
      <c r="Q148" s="1"/>
      <c r="R148" s="1"/>
    </row>
    <row r="149" spans="2:18" x14ac:dyDescent="0.5">
      <c r="B149" s="6"/>
      <c r="C149" s="1"/>
      <c r="D149" s="1"/>
      <c r="E149" s="1"/>
      <c r="F149" s="1"/>
      <c r="M149" s="110"/>
      <c r="N149" s="6"/>
      <c r="O149" s="1"/>
      <c r="P149" s="1"/>
      <c r="Q149" s="1"/>
      <c r="R149" s="1"/>
    </row>
    <row r="150" spans="2:18" x14ac:dyDescent="0.5">
      <c r="B150" s="6"/>
      <c r="C150" s="1"/>
      <c r="D150" s="1"/>
      <c r="E150" s="1"/>
      <c r="F150" s="1"/>
      <c r="M150" s="110"/>
      <c r="N150" s="6"/>
      <c r="O150" s="1"/>
      <c r="P150" s="1"/>
      <c r="Q150" s="1"/>
      <c r="R150" s="1"/>
    </row>
    <row r="151" spans="2:18" x14ac:dyDescent="0.5">
      <c r="B151" s="6"/>
      <c r="C151" s="1"/>
      <c r="D151" s="1"/>
      <c r="E151" s="1"/>
      <c r="F151" s="1"/>
      <c r="M151" s="110"/>
      <c r="N151" s="6"/>
      <c r="O151" s="1"/>
      <c r="P151" s="1"/>
      <c r="Q151" s="1"/>
      <c r="R151" s="1"/>
    </row>
    <row r="152" spans="2:18" x14ac:dyDescent="0.5">
      <c r="B152" s="6"/>
      <c r="C152" s="1"/>
      <c r="D152" s="1"/>
      <c r="E152" s="1"/>
      <c r="F152" s="1"/>
      <c r="M152" s="110"/>
      <c r="N152" s="6"/>
      <c r="O152" s="1"/>
      <c r="P152" s="1"/>
      <c r="Q152" s="1"/>
      <c r="R152" s="1"/>
    </row>
    <row r="153" spans="2:18" x14ac:dyDescent="0.5">
      <c r="B153" s="6"/>
      <c r="C153" s="1"/>
      <c r="D153" s="1"/>
      <c r="E153" s="1"/>
      <c r="F153" s="1"/>
      <c r="M153" s="110"/>
      <c r="N153" s="6"/>
      <c r="O153" s="1"/>
      <c r="P153" s="1"/>
      <c r="Q153" s="1"/>
      <c r="R153" s="1"/>
    </row>
    <row r="154" spans="2:18" x14ac:dyDescent="0.5">
      <c r="B154" s="6"/>
      <c r="C154" s="1"/>
      <c r="D154" s="1"/>
      <c r="E154" s="1"/>
      <c r="F154" s="1"/>
      <c r="M154" s="110"/>
      <c r="N154" s="6"/>
      <c r="O154" s="1"/>
      <c r="P154" s="1"/>
      <c r="Q154" s="1"/>
      <c r="R154" s="1"/>
    </row>
    <row r="155" spans="2:18" x14ac:dyDescent="0.5">
      <c r="B155" s="6"/>
      <c r="C155" s="1"/>
      <c r="D155" s="1"/>
      <c r="E155" s="1"/>
      <c r="F155" s="1"/>
      <c r="M155" s="110"/>
      <c r="N155" s="6"/>
      <c r="O155" s="1"/>
      <c r="P155" s="1"/>
      <c r="Q155" s="1"/>
      <c r="R155" s="1"/>
    </row>
    <row r="156" spans="2:18" x14ac:dyDescent="0.5">
      <c r="B156" s="6"/>
      <c r="C156" s="1"/>
      <c r="D156" s="1"/>
      <c r="E156" s="1"/>
      <c r="F156" s="1"/>
      <c r="M156" s="110"/>
      <c r="N156" s="6"/>
      <c r="O156" s="1"/>
      <c r="P156" s="1"/>
      <c r="Q156" s="1"/>
      <c r="R156" s="1"/>
    </row>
    <row r="157" spans="2:18" x14ac:dyDescent="0.5">
      <c r="B157" s="6"/>
      <c r="C157" s="1"/>
      <c r="D157" s="1"/>
      <c r="E157" s="1"/>
      <c r="F157" s="1"/>
      <c r="M157" s="110"/>
      <c r="N157" s="6"/>
      <c r="O157" s="1"/>
      <c r="P157" s="1"/>
      <c r="Q157" s="1"/>
      <c r="R157" s="1"/>
    </row>
    <row r="158" spans="2:18" x14ac:dyDescent="0.5">
      <c r="B158" s="6"/>
      <c r="C158" s="1"/>
      <c r="D158" s="1"/>
      <c r="E158" s="1"/>
      <c r="F158" s="1"/>
      <c r="M158" s="110"/>
      <c r="N158" s="6"/>
      <c r="O158" s="1"/>
      <c r="P158" s="1"/>
      <c r="Q158" s="1"/>
      <c r="R158" s="1"/>
    </row>
    <row r="159" spans="2:18" x14ac:dyDescent="0.5">
      <c r="B159" s="6"/>
      <c r="C159" s="1"/>
      <c r="D159" s="1"/>
      <c r="E159" s="1"/>
      <c r="F159" s="1"/>
      <c r="M159" s="110"/>
      <c r="N159" s="6"/>
      <c r="O159" s="1"/>
      <c r="P159" s="1"/>
      <c r="Q159" s="1"/>
      <c r="R159" s="1"/>
    </row>
    <row r="160" spans="2:18" x14ac:dyDescent="0.5">
      <c r="B160" s="6"/>
      <c r="C160" s="1"/>
      <c r="D160" s="1"/>
      <c r="E160" s="1"/>
      <c r="F160" s="1"/>
      <c r="M160" s="110"/>
      <c r="N160" s="6"/>
      <c r="O160" s="1"/>
      <c r="P160" s="1"/>
      <c r="Q160" s="1"/>
      <c r="R160" s="1"/>
    </row>
    <row r="161" spans="2:18" x14ac:dyDescent="0.5">
      <c r="B161" s="6"/>
      <c r="C161" s="1"/>
      <c r="D161" s="1"/>
      <c r="E161" s="1"/>
      <c r="F161" s="1"/>
      <c r="M161" s="110"/>
      <c r="N161" s="6"/>
      <c r="O161" s="1"/>
      <c r="P161" s="1"/>
      <c r="Q161" s="1"/>
      <c r="R161" s="1"/>
    </row>
    <row r="162" spans="2:18" x14ac:dyDescent="0.5">
      <c r="B162" s="6"/>
      <c r="C162" s="1"/>
      <c r="D162" s="1"/>
      <c r="E162" s="1"/>
      <c r="F162" s="1"/>
      <c r="M162" s="110"/>
      <c r="N162" s="6"/>
      <c r="O162" s="1"/>
      <c r="P162" s="1"/>
      <c r="Q162" s="1"/>
      <c r="R162" s="1"/>
    </row>
    <row r="163" spans="2:18" x14ac:dyDescent="0.5">
      <c r="B163" s="6"/>
      <c r="C163" s="1"/>
      <c r="D163" s="1"/>
      <c r="E163" s="1"/>
      <c r="F163" s="1"/>
      <c r="M163" s="110"/>
      <c r="N163" s="6"/>
      <c r="O163" s="1"/>
      <c r="P163" s="1"/>
      <c r="Q163" s="1"/>
      <c r="R163" s="1"/>
    </row>
    <row r="164" spans="2:18" x14ac:dyDescent="0.5">
      <c r="B164" s="6"/>
      <c r="C164" s="1"/>
      <c r="D164" s="1"/>
      <c r="E164" s="1"/>
      <c r="F164" s="1"/>
      <c r="M164" s="110"/>
      <c r="N164" s="6"/>
      <c r="O164" s="1"/>
      <c r="P164" s="1"/>
      <c r="Q164" s="1"/>
      <c r="R164" s="1"/>
    </row>
    <row r="165" spans="2:18" x14ac:dyDescent="0.5">
      <c r="B165" s="6"/>
      <c r="C165" s="1"/>
      <c r="D165" s="1"/>
      <c r="E165" s="1"/>
      <c r="F165" s="1"/>
      <c r="M165" s="110"/>
      <c r="N165" s="6"/>
      <c r="O165" s="1"/>
      <c r="P165" s="1"/>
      <c r="Q165" s="1"/>
      <c r="R165" s="1"/>
    </row>
    <row r="166" spans="2:18" x14ac:dyDescent="0.5">
      <c r="B166" s="6"/>
      <c r="C166" s="1"/>
      <c r="D166" s="1"/>
      <c r="E166" s="1"/>
      <c r="F166" s="1"/>
      <c r="M166" s="110"/>
      <c r="N166" s="6"/>
      <c r="O166" s="1"/>
      <c r="P166" s="1"/>
      <c r="Q166" s="1"/>
      <c r="R166" s="1"/>
    </row>
    <row r="167" spans="2:18" x14ac:dyDescent="0.5">
      <c r="B167" s="6"/>
      <c r="C167" s="1"/>
      <c r="D167" s="1"/>
      <c r="E167" s="1"/>
      <c r="F167" s="1"/>
      <c r="M167" s="110"/>
      <c r="N167" s="6"/>
      <c r="O167" s="1"/>
      <c r="P167" s="1"/>
      <c r="Q167" s="1"/>
      <c r="R167" s="1"/>
    </row>
    <row r="168" spans="2:18" x14ac:dyDescent="0.5">
      <c r="B168" s="6"/>
      <c r="C168" s="1"/>
      <c r="D168" s="1"/>
      <c r="E168" s="1"/>
      <c r="F168" s="1"/>
      <c r="M168" s="110"/>
      <c r="N168" s="6"/>
      <c r="O168" s="1"/>
      <c r="P168" s="1"/>
      <c r="Q168" s="1"/>
      <c r="R168" s="1"/>
    </row>
    <row r="169" spans="2:18" x14ac:dyDescent="0.5">
      <c r="B169" s="6"/>
      <c r="C169" s="1"/>
      <c r="D169" s="1"/>
      <c r="E169" s="1"/>
      <c r="F169" s="1"/>
      <c r="M169" s="110"/>
      <c r="N169" s="6"/>
      <c r="O169" s="1"/>
      <c r="P169" s="1"/>
      <c r="Q169" s="1"/>
      <c r="R169" s="1"/>
    </row>
    <row r="170" spans="2:18" x14ac:dyDescent="0.5">
      <c r="B170" s="6"/>
      <c r="C170" s="1"/>
      <c r="D170" s="1"/>
      <c r="E170" s="1"/>
      <c r="F170" s="1"/>
      <c r="M170" s="110"/>
      <c r="N170" s="6"/>
      <c r="O170" s="1"/>
      <c r="P170" s="1"/>
      <c r="Q170" s="1"/>
      <c r="R170" s="1"/>
    </row>
    <row r="171" spans="2:18" x14ac:dyDescent="0.5">
      <c r="B171" s="6"/>
      <c r="C171" s="1"/>
      <c r="D171" s="1"/>
      <c r="E171" s="1"/>
      <c r="F171" s="1"/>
      <c r="M171" s="110"/>
      <c r="N171" s="6"/>
      <c r="O171" s="1"/>
      <c r="P171" s="1"/>
      <c r="Q171" s="1"/>
      <c r="R171" s="1"/>
    </row>
    <row r="172" spans="2:18" x14ac:dyDescent="0.5">
      <c r="B172" s="6"/>
      <c r="C172" s="1"/>
      <c r="D172" s="1"/>
      <c r="E172" s="1"/>
      <c r="F172" s="1"/>
      <c r="M172" s="110"/>
      <c r="N172" s="6"/>
      <c r="O172" s="1"/>
      <c r="P172" s="1"/>
      <c r="Q172" s="1"/>
      <c r="R172" s="1"/>
    </row>
    <row r="173" spans="2:18" x14ac:dyDescent="0.5">
      <c r="B173" s="6"/>
      <c r="C173" s="1"/>
      <c r="D173" s="1"/>
      <c r="E173" s="1"/>
      <c r="F173" s="1"/>
      <c r="M173" s="110"/>
      <c r="N173" s="6"/>
      <c r="O173" s="1"/>
      <c r="P173" s="1"/>
      <c r="Q173" s="1"/>
      <c r="R173" s="1"/>
    </row>
    <row r="174" spans="2:18" x14ac:dyDescent="0.5">
      <c r="B174" s="6"/>
      <c r="C174" s="1"/>
      <c r="D174" s="1"/>
      <c r="E174" s="1"/>
      <c r="F174" s="1"/>
      <c r="M174" s="110"/>
      <c r="N174" s="6"/>
      <c r="O174" s="1"/>
      <c r="P174" s="1"/>
      <c r="Q174" s="1"/>
      <c r="R174" s="1"/>
    </row>
    <row r="175" spans="2:18" x14ac:dyDescent="0.5">
      <c r="B175" s="6"/>
      <c r="C175" s="1"/>
      <c r="D175" s="1"/>
      <c r="E175" s="1"/>
      <c r="F175" s="1"/>
      <c r="M175" s="110"/>
      <c r="N175" s="6"/>
      <c r="O175" s="1"/>
      <c r="P175" s="1"/>
      <c r="Q175" s="1"/>
      <c r="R175" s="1"/>
    </row>
    <row r="176" spans="2:18" x14ac:dyDescent="0.5">
      <c r="B176" s="6"/>
      <c r="C176" s="1"/>
      <c r="D176" s="1"/>
      <c r="E176" s="1"/>
      <c r="F176" s="1"/>
      <c r="M176" s="110"/>
      <c r="N176" s="6"/>
      <c r="O176" s="1"/>
      <c r="P176" s="1"/>
      <c r="Q176" s="1"/>
      <c r="R176" s="1"/>
    </row>
    <row r="177" spans="2:18" x14ac:dyDescent="0.5">
      <c r="B177" s="6"/>
      <c r="C177" s="1"/>
      <c r="D177" s="1"/>
      <c r="E177" s="1"/>
      <c r="F177" s="1"/>
      <c r="M177" s="110"/>
      <c r="N177" s="6"/>
      <c r="O177" s="1"/>
      <c r="P177" s="1"/>
      <c r="Q177" s="1"/>
      <c r="R177" s="1"/>
    </row>
    <row r="178" spans="2:18" x14ac:dyDescent="0.5">
      <c r="B178" s="6"/>
      <c r="C178" s="1"/>
      <c r="D178" s="1"/>
      <c r="E178" s="1"/>
      <c r="F178" s="1"/>
      <c r="M178" s="110"/>
      <c r="N178" s="6"/>
      <c r="O178" s="1"/>
      <c r="P178" s="1"/>
      <c r="Q178" s="1"/>
      <c r="R178" s="1"/>
    </row>
    <row r="179" spans="2:18" x14ac:dyDescent="0.5">
      <c r="B179" s="6"/>
      <c r="C179" s="1"/>
      <c r="D179" s="1"/>
      <c r="E179" s="1"/>
      <c r="F179" s="1"/>
      <c r="M179" s="110"/>
      <c r="N179" s="6"/>
      <c r="O179" s="1"/>
      <c r="P179" s="1"/>
      <c r="Q179" s="1"/>
      <c r="R179" s="1"/>
    </row>
    <row r="180" spans="2:18" x14ac:dyDescent="0.5">
      <c r="B180" s="6"/>
      <c r="C180" s="1"/>
      <c r="D180" s="1"/>
      <c r="E180" s="1"/>
      <c r="F180" s="1"/>
      <c r="M180" s="110"/>
      <c r="N180" s="6"/>
      <c r="O180" s="1"/>
      <c r="P180" s="1"/>
      <c r="Q180" s="1"/>
      <c r="R180" s="1"/>
    </row>
    <row r="181" spans="2:18" x14ac:dyDescent="0.5">
      <c r="B181" s="6"/>
      <c r="C181" s="1"/>
      <c r="D181" s="1"/>
      <c r="E181" s="1"/>
      <c r="F181" s="1"/>
      <c r="M181" s="110"/>
      <c r="N181" s="6"/>
      <c r="O181" s="1"/>
      <c r="P181" s="1"/>
      <c r="Q181" s="1"/>
      <c r="R181" s="1"/>
    </row>
    <row r="182" spans="2:18" x14ac:dyDescent="0.5">
      <c r="B182" s="6"/>
      <c r="C182" s="1"/>
      <c r="D182" s="1"/>
      <c r="E182" s="1"/>
      <c r="F182" s="1"/>
      <c r="M182" s="110"/>
      <c r="N182" s="6"/>
      <c r="O182" s="1"/>
      <c r="P182" s="1"/>
      <c r="Q182" s="1"/>
      <c r="R182" s="1"/>
    </row>
    <row r="183" spans="2:18" x14ac:dyDescent="0.5">
      <c r="B183" s="6"/>
      <c r="C183" s="1"/>
      <c r="D183" s="1"/>
      <c r="E183" s="1"/>
      <c r="F183" s="1"/>
      <c r="M183" s="110"/>
      <c r="N183" s="6"/>
      <c r="O183" s="1"/>
      <c r="P183" s="1"/>
      <c r="Q183" s="1"/>
      <c r="R183" s="1"/>
    </row>
    <row r="184" spans="2:18" x14ac:dyDescent="0.5">
      <c r="B184" s="6"/>
      <c r="C184" s="1"/>
      <c r="D184" s="1"/>
      <c r="E184" s="1"/>
      <c r="F184" s="1"/>
      <c r="M184" s="110"/>
      <c r="N184" s="6"/>
      <c r="O184" s="1"/>
      <c r="P184" s="1"/>
      <c r="Q184" s="1"/>
      <c r="R184" s="1"/>
    </row>
    <row r="185" spans="2:18" x14ac:dyDescent="0.5">
      <c r="B185" s="6"/>
      <c r="C185" s="1"/>
      <c r="D185" s="1"/>
      <c r="E185" s="1"/>
      <c r="F185" s="1"/>
      <c r="M185" s="110"/>
      <c r="N185" s="6"/>
      <c r="O185" s="1"/>
      <c r="P185" s="1"/>
      <c r="Q185" s="1"/>
      <c r="R185" s="1"/>
    </row>
    <row r="186" spans="2:18" x14ac:dyDescent="0.5">
      <c r="B186" s="6"/>
      <c r="C186" s="1"/>
      <c r="D186" s="1"/>
      <c r="E186" s="1"/>
      <c r="F186" s="1"/>
      <c r="M186" s="110"/>
      <c r="N186" s="6"/>
      <c r="O186" s="1"/>
      <c r="P186" s="1"/>
      <c r="Q186" s="1"/>
      <c r="R186" s="1"/>
    </row>
    <row r="187" spans="2:18" x14ac:dyDescent="0.5">
      <c r="B187" s="6"/>
      <c r="C187" s="1"/>
      <c r="D187" s="1"/>
      <c r="E187" s="1"/>
      <c r="F187" s="1"/>
      <c r="M187" s="110"/>
      <c r="N187" s="6"/>
      <c r="O187" s="1"/>
      <c r="P187" s="1"/>
      <c r="Q187" s="1"/>
      <c r="R187" s="1"/>
    </row>
    <row r="188" spans="2:18" x14ac:dyDescent="0.5">
      <c r="B188" s="6"/>
      <c r="C188" s="1"/>
      <c r="D188" s="1"/>
      <c r="E188" s="1"/>
      <c r="F188" s="1"/>
      <c r="M188" s="110"/>
      <c r="N188" s="6"/>
      <c r="O188" s="1"/>
      <c r="P188" s="1"/>
      <c r="Q188" s="1"/>
      <c r="R188" s="1"/>
    </row>
    <row r="189" spans="2:18" x14ac:dyDescent="0.5">
      <c r="B189" s="6"/>
      <c r="C189" s="1"/>
      <c r="D189" s="1"/>
      <c r="E189" s="1"/>
      <c r="F189" s="1"/>
      <c r="M189" s="110"/>
      <c r="N189" s="6"/>
      <c r="O189" s="1"/>
      <c r="P189" s="1"/>
      <c r="Q189" s="1"/>
      <c r="R189" s="1"/>
    </row>
    <row r="190" spans="2:18" x14ac:dyDescent="0.5">
      <c r="B190" s="6"/>
      <c r="C190" s="1"/>
      <c r="D190" s="1"/>
      <c r="E190" s="1"/>
      <c r="F190" s="1"/>
      <c r="M190" s="110"/>
      <c r="N190" s="6"/>
      <c r="O190" s="1"/>
      <c r="P190" s="1"/>
      <c r="Q190" s="1"/>
      <c r="R190" s="1"/>
    </row>
    <row r="191" spans="2:18" x14ac:dyDescent="0.5">
      <c r="B191" s="6"/>
      <c r="C191" s="1"/>
      <c r="D191" s="1"/>
      <c r="E191" s="1"/>
      <c r="F191" s="1"/>
      <c r="M191" s="110"/>
      <c r="N191" s="6"/>
      <c r="O191" s="1"/>
      <c r="P191" s="1"/>
      <c r="Q191" s="1"/>
      <c r="R191" s="1"/>
    </row>
    <row r="192" spans="2:18" x14ac:dyDescent="0.5">
      <c r="B192" s="6"/>
      <c r="C192" s="1"/>
      <c r="D192" s="1"/>
      <c r="E192" s="1"/>
      <c r="F192" s="1"/>
      <c r="M192" s="110"/>
      <c r="N192" s="6"/>
      <c r="O192" s="1"/>
      <c r="P192" s="1"/>
      <c r="Q192" s="1"/>
      <c r="R192" s="1"/>
    </row>
    <row r="193" spans="2:18" x14ac:dyDescent="0.5">
      <c r="B193" s="6"/>
      <c r="C193" s="1"/>
      <c r="D193" s="1"/>
      <c r="E193" s="1"/>
      <c r="F193" s="1"/>
      <c r="M193" s="110"/>
      <c r="N193" s="6"/>
      <c r="O193" s="1"/>
      <c r="P193" s="1"/>
      <c r="Q193" s="1"/>
      <c r="R193" s="1"/>
    </row>
    <row r="194" spans="2:18" x14ac:dyDescent="0.5">
      <c r="B194" s="6"/>
      <c r="C194" s="1"/>
      <c r="D194" s="1"/>
      <c r="E194" s="1"/>
      <c r="F194" s="1"/>
      <c r="M194" s="110"/>
      <c r="N194" s="6"/>
      <c r="O194" s="1"/>
      <c r="P194" s="1"/>
      <c r="Q194" s="1"/>
      <c r="R194" s="1"/>
    </row>
    <row r="195" spans="2:18" x14ac:dyDescent="0.5">
      <c r="B195" s="6"/>
      <c r="C195" s="1"/>
      <c r="D195" s="1"/>
      <c r="E195" s="1"/>
      <c r="F195" s="1"/>
      <c r="M195" s="110"/>
      <c r="N195" s="6"/>
      <c r="O195" s="1"/>
      <c r="P195" s="1"/>
      <c r="Q195" s="1"/>
      <c r="R195" s="1"/>
    </row>
    <row r="196" spans="2:18" x14ac:dyDescent="0.5">
      <c r="B196" s="6"/>
      <c r="C196" s="1"/>
      <c r="D196" s="1"/>
      <c r="E196" s="1"/>
      <c r="F196" s="1"/>
      <c r="M196" s="110"/>
      <c r="N196" s="6"/>
      <c r="O196" s="1"/>
      <c r="P196" s="1"/>
      <c r="Q196" s="1"/>
      <c r="R196" s="1"/>
    </row>
    <row r="197" spans="2:18" x14ac:dyDescent="0.5">
      <c r="B197" s="6"/>
      <c r="C197" s="1"/>
      <c r="D197" s="1"/>
      <c r="E197" s="1"/>
      <c r="F197" s="1"/>
      <c r="M197" s="110"/>
      <c r="N197" s="6"/>
      <c r="O197" s="1"/>
      <c r="P197" s="1"/>
      <c r="Q197" s="1"/>
      <c r="R197" s="1"/>
    </row>
    <row r="198" spans="2:18" x14ac:dyDescent="0.5">
      <c r="B198" s="6"/>
      <c r="C198" s="1"/>
      <c r="D198" s="1"/>
      <c r="E198" s="1"/>
      <c r="F198" s="1"/>
      <c r="M198" s="110"/>
      <c r="N198" s="6"/>
      <c r="O198" s="1"/>
      <c r="P198" s="1"/>
      <c r="Q198" s="1"/>
      <c r="R198" s="1"/>
    </row>
    <row r="199" spans="2:18" x14ac:dyDescent="0.5">
      <c r="B199" s="6"/>
      <c r="C199" s="1"/>
      <c r="D199" s="1"/>
      <c r="E199" s="1"/>
      <c r="F199" s="1"/>
      <c r="M199" s="110"/>
      <c r="N199" s="6"/>
      <c r="O199" s="1"/>
      <c r="P199" s="1"/>
      <c r="Q199" s="1"/>
      <c r="R199" s="1"/>
    </row>
    <row r="200" spans="2:18" x14ac:dyDescent="0.5">
      <c r="B200" s="6"/>
      <c r="C200" s="1"/>
      <c r="D200" s="1"/>
      <c r="E200" s="1"/>
      <c r="F200" s="1"/>
      <c r="M200" s="110"/>
      <c r="N200" s="6"/>
      <c r="O200" s="1"/>
      <c r="P200" s="1"/>
      <c r="Q200" s="1"/>
      <c r="R200" s="1"/>
    </row>
    <row r="201" spans="2:18" x14ac:dyDescent="0.5">
      <c r="B201" s="6"/>
      <c r="C201" s="1"/>
      <c r="D201" s="1"/>
      <c r="E201" s="1"/>
      <c r="F201" s="1"/>
      <c r="M201" s="110"/>
      <c r="N201" s="6"/>
      <c r="O201" s="1"/>
      <c r="P201" s="1"/>
      <c r="Q201" s="1"/>
      <c r="R201" s="1"/>
    </row>
    <row r="202" spans="2:18" x14ac:dyDescent="0.5">
      <c r="B202" s="6"/>
      <c r="C202" s="1"/>
      <c r="D202" s="1"/>
      <c r="E202" s="1"/>
      <c r="F202" s="1"/>
      <c r="M202" s="110"/>
      <c r="N202" s="6"/>
      <c r="O202" s="1"/>
      <c r="P202" s="1"/>
      <c r="Q202" s="1"/>
      <c r="R202" s="1"/>
    </row>
    <row r="203" spans="2:18" x14ac:dyDescent="0.5">
      <c r="B203" s="6"/>
      <c r="C203" s="1"/>
      <c r="D203" s="1"/>
      <c r="E203" s="1"/>
      <c r="F203" s="1"/>
      <c r="M203" s="110"/>
      <c r="N203" s="6"/>
      <c r="O203" s="1"/>
      <c r="P203" s="1"/>
      <c r="Q203" s="1"/>
      <c r="R203" s="1"/>
    </row>
    <row r="204" spans="2:18" x14ac:dyDescent="0.5">
      <c r="B204" s="6"/>
      <c r="C204" s="1"/>
      <c r="D204" s="1"/>
      <c r="E204" s="1"/>
      <c r="F204" s="1"/>
      <c r="M204" s="110"/>
      <c r="N204" s="6"/>
      <c r="O204" s="1"/>
      <c r="P204" s="1"/>
      <c r="Q204" s="1"/>
      <c r="R204" s="1"/>
    </row>
    <row r="205" spans="2:18" x14ac:dyDescent="0.5">
      <c r="B205" s="6"/>
      <c r="C205" s="1"/>
      <c r="D205" s="1"/>
      <c r="E205" s="1"/>
      <c r="F205" s="1"/>
      <c r="M205" s="110"/>
      <c r="N205" s="6"/>
      <c r="O205" s="1"/>
      <c r="P205" s="1"/>
      <c r="Q205" s="1"/>
      <c r="R205" s="1"/>
    </row>
    <row r="206" spans="2:18" x14ac:dyDescent="0.5">
      <c r="B206" s="6"/>
      <c r="C206" s="1"/>
      <c r="D206" s="1"/>
      <c r="E206" s="1"/>
      <c r="F206" s="1"/>
      <c r="M206" s="110"/>
      <c r="N206" s="6"/>
      <c r="O206" s="1"/>
      <c r="P206" s="1"/>
      <c r="Q206" s="1"/>
      <c r="R206" s="1"/>
    </row>
    <row r="207" spans="2:18" x14ac:dyDescent="0.5">
      <c r="B207" s="6"/>
      <c r="C207" s="1"/>
      <c r="D207" s="1"/>
      <c r="E207" s="1"/>
      <c r="F207" s="1"/>
      <c r="M207" s="110"/>
      <c r="N207" s="6"/>
      <c r="O207" s="1"/>
      <c r="P207" s="1"/>
      <c r="Q207" s="1"/>
      <c r="R207" s="1"/>
    </row>
    <row r="208" spans="2:18" x14ac:dyDescent="0.5">
      <c r="B208" s="6"/>
      <c r="C208" s="1"/>
      <c r="D208" s="1"/>
      <c r="E208" s="1"/>
      <c r="F208" s="1"/>
      <c r="M208" s="110"/>
      <c r="N208" s="6"/>
      <c r="O208" s="1"/>
      <c r="P208" s="1"/>
      <c r="Q208" s="1"/>
      <c r="R208" s="1"/>
    </row>
    <row r="209" spans="2:18" x14ac:dyDescent="0.5">
      <c r="B209" s="6"/>
      <c r="C209" s="1"/>
      <c r="D209" s="1"/>
      <c r="E209" s="1"/>
      <c r="F209" s="1"/>
      <c r="M209" s="110"/>
      <c r="N209" s="6"/>
      <c r="O209" s="1"/>
      <c r="P209" s="1"/>
      <c r="Q209" s="1"/>
      <c r="R209" s="1"/>
    </row>
    <row r="210" spans="2:18" x14ac:dyDescent="0.5">
      <c r="B210" s="6"/>
      <c r="C210" s="1"/>
      <c r="D210" s="1"/>
      <c r="E210" s="1"/>
      <c r="F210" s="1"/>
      <c r="M210" s="110"/>
      <c r="N210" s="6"/>
      <c r="O210" s="1"/>
      <c r="P210" s="1"/>
      <c r="Q210" s="1"/>
      <c r="R210" s="1"/>
    </row>
    <row r="211" spans="2:18" x14ac:dyDescent="0.5">
      <c r="B211" s="6"/>
      <c r="C211" s="1"/>
      <c r="D211" s="1"/>
      <c r="E211" s="1"/>
      <c r="F211" s="1"/>
      <c r="M211" s="110"/>
      <c r="N211" s="6"/>
      <c r="O211" s="1"/>
      <c r="P211" s="1"/>
      <c r="Q211" s="1"/>
      <c r="R211" s="1"/>
    </row>
    <row r="212" spans="2:18" x14ac:dyDescent="0.5">
      <c r="B212" s="6"/>
      <c r="C212" s="1"/>
      <c r="D212" s="1"/>
      <c r="E212" s="1"/>
      <c r="F212" s="1"/>
      <c r="M212" s="110"/>
      <c r="N212" s="6"/>
      <c r="O212" s="1"/>
      <c r="P212" s="1"/>
      <c r="Q212" s="1"/>
      <c r="R212" s="1"/>
    </row>
    <row r="213" spans="2:18" x14ac:dyDescent="0.5">
      <c r="B213" s="6"/>
      <c r="C213" s="1"/>
      <c r="D213" s="1"/>
      <c r="E213" s="1"/>
      <c r="F213" s="1"/>
      <c r="M213" s="110"/>
      <c r="N213" s="6"/>
      <c r="O213" s="1"/>
      <c r="P213" s="1"/>
      <c r="Q213" s="1"/>
      <c r="R213" s="1"/>
    </row>
    <row r="214" spans="2:18" x14ac:dyDescent="0.5">
      <c r="B214" s="6"/>
      <c r="C214" s="1"/>
      <c r="D214" s="1"/>
      <c r="E214" s="1"/>
      <c r="F214" s="1"/>
      <c r="M214" s="110"/>
      <c r="N214" s="6"/>
      <c r="O214" s="1"/>
      <c r="P214" s="1"/>
      <c r="Q214" s="1"/>
      <c r="R214" s="1"/>
    </row>
    <row r="215" spans="2:18" x14ac:dyDescent="0.5">
      <c r="B215" s="6"/>
      <c r="C215" s="1"/>
      <c r="D215" s="1"/>
      <c r="E215" s="1"/>
      <c r="F215" s="1"/>
      <c r="M215" s="110"/>
      <c r="N215" s="6"/>
      <c r="O215" s="1"/>
      <c r="P215" s="1"/>
      <c r="Q215" s="1"/>
      <c r="R215" s="1"/>
    </row>
    <row r="216" spans="2:18" x14ac:dyDescent="0.5">
      <c r="B216" s="6"/>
      <c r="C216" s="1"/>
      <c r="D216" s="1"/>
      <c r="E216" s="1"/>
      <c r="F216" s="1"/>
      <c r="M216" s="110"/>
      <c r="N216" s="6"/>
      <c r="O216" s="1"/>
      <c r="P216" s="1"/>
      <c r="Q216" s="1"/>
      <c r="R216" s="1"/>
    </row>
    <row r="217" spans="2:18" x14ac:dyDescent="0.5">
      <c r="B217" s="6"/>
      <c r="C217" s="1"/>
      <c r="D217" s="1"/>
      <c r="E217" s="1"/>
      <c r="F217" s="1"/>
      <c r="M217" s="110"/>
      <c r="N217" s="6"/>
      <c r="O217" s="1"/>
      <c r="P217" s="1"/>
      <c r="Q217" s="1"/>
      <c r="R217" s="1"/>
    </row>
    <row r="218" spans="2:18" x14ac:dyDescent="0.5">
      <c r="B218" s="6"/>
      <c r="C218" s="1"/>
      <c r="D218" s="1"/>
      <c r="E218" s="1"/>
      <c r="F218" s="1"/>
      <c r="M218" s="110"/>
      <c r="N218" s="6"/>
      <c r="O218" s="1"/>
      <c r="P218" s="1"/>
      <c r="Q218" s="1"/>
      <c r="R218" s="1"/>
    </row>
    <row r="219" spans="2:18" x14ac:dyDescent="0.5">
      <c r="B219" s="6"/>
      <c r="C219" s="1"/>
      <c r="D219" s="1"/>
      <c r="E219" s="1"/>
      <c r="F219" s="1"/>
      <c r="M219" s="110"/>
      <c r="N219" s="6"/>
      <c r="O219" s="1"/>
      <c r="P219" s="1"/>
      <c r="Q219" s="1"/>
      <c r="R219" s="1"/>
    </row>
    <row r="220" spans="2:18" x14ac:dyDescent="0.5">
      <c r="B220" s="6"/>
      <c r="C220" s="1"/>
      <c r="D220" s="1"/>
      <c r="E220" s="1"/>
      <c r="F220" s="1"/>
      <c r="M220" s="110"/>
      <c r="N220" s="6"/>
      <c r="O220" s="1"/>
      <c r="P220" s="1"/>
      <c r="Q220" s="1"/>
      <c r="R220" s="1"/>
    </row>
    <row r="221" spans="2:18" x14ac:dyDescent="0.5">
      <c r="B221" s="6"/>
      <c r="C221" s="1"/>
      <c r="D221" s="1"/>
      <c r="E221" s="1"/>
      <c r="F221" s="1"/>
      <c r="M221" s="110"/>
      <c r="N221" s="6"/>
      <c r="O221" s="1"/>
      <c r="P221" s="1"/>
      <c r="Q221" s="1"/>
      <c r="R221" s="1"/>
    </row>
    <row r="222" spans="2:18" x14ac:dyDescent="0.5">
      <c r="B222" s="6"/>
      <c r="C222" s="1"/>
      <c r="D222" s="1"/>
      <c r="E222" s="1"/>
      <c r="F222" s="1"/>
      <c r="M222" s="110"/>
      <c r="N222" s="6"/>
      <c r="O222" s="1"/>
      <c r="P222" s="1"/>
      <c r="Q222" s="1"/>
      <c r="R222" s="1"/>
    </row>
    <row r="223" spans="2:18" x14ac:dyDescent="0.5">
      <c r="B223" s="6"/>
      <c r="C223" s="1"/>
      <c r="D223" s="1"/>
      <c r="E223" s="1"/>
      <c r="F223" s="1"/>
      <c r="M223" s="110"/>
      <c r="N223" s="6"/>
      <c r="O223" s="1"/>
      <c r="P223" s="1"/>
      <c r="Q223" s="1"/>
      <c r="R223" s="1"/>
    </row>
    <row r="224" spans="2:18" x14ac:dyDescent="0.5">
      <c r="B224" s="6"/>
      <c r="C224" s="1"/>
      <c r="D224" s="1"/>
      <c r="E224" s="1"/>
      <c r="F224" s="1"/>
      <c r="M224" s="110"/>
      <c r="N224" s="6"/>
      <c r="O224" s="1"/>
      <c r="P224" s="1"/>
      <c r="Q224" s="1"/>
      <c r="R224" s="1"/>
    </row>
    <row r="225" spans="2:18" x14ac:dyDescent="0.5">
      <c r="B225" s="6"/>
      <c r="C225" s="1"/>
      <c r="D225" s="1"/>
      <c r="E225" s="1"/>
      <c r="F225" s="1"/>
      <c r="M225" s="110"/>
      <c r="N225" s="6"/>
      <c r="O225" s="1"/>
      <c r="P225" s="1"/>
      <c r="Q225" s="1"/>
      <c r="R225" s="1"/>
    </row>
    <row r="226" spans="2:18" x14ac:dyDescent="0.5">
      <c r="B226" s="6"/>
      <c r="C226" s="1"/>
      <c r="D226" s="1"/>
      <c r="E226" s="1"/>
      <c r="F226" s="1"/>
      <c r="M226" s="110"/>
      <c r="N226" s="6"/>
      <c r="O226" s="1"/>
      <c r="P226" s="1"/>
      <c r="Q226" s="1"/>
      <c r="R226" s="1"/>
    </row>
    <row r="227" spans="2:18" x14ac:dyDescent="0.5">
      <c r="B227" s="6"/>
      <c r="C227" s="1"/>
      <c r="D227" s="1"/>
      <c r="E227" s="1"/>
      <c r="F227" s="1"/>
      <c r="M227" s="110"/>
      <c r="N227" s="6"/>
      <c r="O227" s="1"/>
      <c r="P227" s="1"/>
      <c r="Q227" s="1"/>
      <c r="R227" s="1"/>
    </row>
    <row r="228" spans="2:18" x14ac:dyDescent="0.5">
      <c r="B228" s="6"/>
      <c r="C228" s="1"/>
      <c r="D228" s="1"/>
      <c r="E228" s="1"/>
      <c r="F228" s="1"/>
      <c r="M228" s="110"/>
      <c r="N228" s="6"/>
      <c r="O228" s="1"/>
      <c r="P228" s="1"/>
      <c r="Q228" s="1"/>
      <c r="R228" s="1"/>
    </row>
    <row r="229" spans="2:18" x14ac:dyDescent="0.5">
      <c r="B229" s="6"/>
      <c r="C229" s="1"/>
      <c r="D229" s="1"/>
      <c r="E229" s="1"/>
      <c r="F229" s="1"/>
      <c r="M229" s="110"/>
      <c r="N229" s="6"/>
      <c r="O229" s="1"/>
      <c r="P229" s="1"/>
      <c r="Q229" s="1"/>
      <c r="R229" s="1"/>
    </row>
    <row r="230" spans="2:18" x14ac:dyDescent="0.5">
      <c r="B230" s="6"/>
      <c r="C230" s="1"/>
      <c r="D230" s="1"/>
      <c r="E230" s="1"/>
      <c r="F230" s="1"/>
      <c r="M230" s="110"/>
      <c r="N230" s="6"/>
      <c r="O230" s="1"/>
      <c r="P230" s="1"/>
      <c r="Q230" s="1"/>
      <c r="R230" s="1"/>
    </row>
    <row r="231" spans="2:18" x14ac:dyDescent="0.5">
      <c r="B231" s="6"/>
      <c r="C231" s="1"/>
      <c r="D231" s="1"/>
      <c r="E231" s="1"/>
      <c r="F231" s="1"/>
      <c r="M231" s="110"/>
      <c r="N231" s="6"/>
      <c r="O231" s="1"/>
      <c r="P231" s="1"/>
      <c r="Q231" s="1"/>
      <c r="R231" s="1"/>
    </row>
    <row r="232" spans="2:18" x14ac:dyDescent="0.5">
      <c r="B232" s="6"/>
      <c r="C232" s="1"/>
      <c r="D232" s="1"/>
      <c r="E232" s="1"/>
      <c r="F232" s="1"/>
      <c r="M232" s="110"/>
      <c r="N232" s="6"/>
      <c r="O232" s="1"/>
      <c r="P232" s="1"/>
      <c r="Q232" s="1"/>
      <c r="R232" s="1"/>
    </row>
    <row r="233" spans="2:18" x14ac:dyDescent="0.5">
      <c r="B233" s="6"/>
      <c r="C233" s="1"/>
      <c r="D233" s="1"/>
      <c r="E233" s="1"/>
      <c r="F233" s="1"/>
      <c r="M233" s="110"/>
      <c r="N233" s="6"/>
      <c r="O233" s="1"/>
      <c r="P233" s="1"/>
      <c r="Q233" s="1"/>
      <c r="R233" s="1"/>
    </row>
    <row r="234" spans="2:18" x14ac:dyDescent="0.5">
      <c r="B234" s="6"/>
      <c r="C234" s="1"/>
      <c r="D234" s="1"/>
      <c r="E234" s="1"/>
      <c r="F234" s="1"/>
      <c r="M234" s="110"/>
      <c r="N234" s="6"/>
      <c r="O234" s="1"/>
      <c r="P234" s="1"/>
      <c r="Q234" s="1"/>
      <c r="R234" s="1"/>
    </row>
    <row r="235" spans="2:18" x14ac:dyDescent="0.5">
      <c r="B235" s="6"/>
      <c r="C235" s="1"/>
      <c r="D235" s="1"/>
      <c r="E235" s="1"/>
      <c r="F235" s="1"/>
      <c r="M235" s="110"/>
      <c r="N235" s="6"/>
      <c r="O235" s="1"/>
      <c r="P235" s="1"/>
      <c r="Q235" s="1"/>
      <c r="R235" s="1"/>
    </row>
    <row r="236" spans="2:18" x14ac:dyDescent="0.5">
      <c r="B236" s="6"/>
      <c r="C236" s="1"/>
      <c r="D236" s="1"/>
      <c r="E236" s="1"/>
      <c r="F236" s="1"/>
      <c r="M236" s="110"/>
      <c r="N236" s="6"/>
      <c r="O236" s="1"/>
      <c r="P236" s="1"/>
      <c r="Q236" s="1"/>
      <c r="R236" s="1"/>
    </row>
    <row r="237" spans="2:18" x14ac:dyDescent="0.5">
      <c r="B237" s="6"/>
      <c r="C237" s="1"/>
      <c r="D237" s="1"/>
      <c r="E237" s="1"/>
      <c r="F237" s="1"/>
      <c r="M237" s="110"/>
      <c r="N237" s="6"/>
      <c r="O237" s="1"/>
      <c r="P237" s="1"/>
      <c r="Q237" s="1"/>
      <c r="R237" s="1"/>
    </row>
    <row r="238" spans="2:18" x14ac:dyDescent="0.5">
      <c r="B238" s="6"/>
      <c r="C238" s="1"/>
      <c r="D238" s="1"/>
      <c r="E238" s="1"/>
      <c r="F238" s="1"/>
      <c r="M238" s="110"/>
      <c r="N238" s="6"/>
      <c r="O238" s="1"/>
      <c r="P238" s="1"/>
      <c r="Q238" s="1"/>
      <c r="R238" s="1"/>
    </row>
    <row r="239" spans="2:18" x14ac:dyDescent="0.5">
      <c r="B239" s="6"/>
      <c r="C239" s="1"/>
      <c r="D239" s="1"/>
      <c r="E239" s="1"/>
      <c r="F239" s="1"/>
      <c r="M239" s="110"/>
      <c r="N239" s="6"/>
      <c r="O239" s="1"/>
      <c r="P239" s="1"/>
      <c r="Q239" s="1"/>
      <c r="R239" s="1"/>
    </row>
    <row r="240" spans="2:18" x14ac:dyDescent="0.5">
      <c r="B240" s="6"/>
      <c r="C240" s="1"/>
      <c r="D240" s="1"/>
      <c r="E240" s="1"/>
      <c r="F240" s="1"/>
      <c r="M240" s="110"/>
      <c r="N240" s="6"/>
      <c r="O240" s="1"/>
      <c r="P240" s="1"/>
      <c r="Q240" s="1"/>
      <c r="R240" s="1"/>
    </row>
    <row r="241" spans="2:18" x14ac:dyDescent="0.5">
      <c r="B241" s="6"/>
      <c r="C241" s="1"/>
      <c r="D241" s="1"/>
      <c r="E241" s="1"/>
      <c r="F241" s="1"/>
      <c r="M241" s="110"/>
      <c r="N241" s="6"/>
      <c r="O241" s="1"/>
      <c r="P241" s="1"/>
      <c r="Q241" s="1"/>
      <c r="R241" s="1"/>
    </row>
    <row r="242" spans="2:18" x14ac:dyDescent="0.5">
      <c r="B242" s="6"/>
      <c r="C242" s="1"/>
      <c r="D242" s="1"/>
      <c r="E242" s="1"/>
      <c r="F242" s="1"/>
      <c r="M242" s="110"/>
      <c r="N242" s="6"/>
      <c r="O242" s="1"/>
      <c r="P242" s="1"/>
      <c r="Q242" s="1"/>
      <c r="R242" s="1"/>
    </row>
    <row r="243" spans="2:18" x14ac:dyDescent="0.5">
      <c r="B243" s="6"/>
      <c r="C243" s="1"/>
      <c r="D243" s="1"/>
      <c r="E243" s="1"/>
      <c r="F243" s="1"/>
      <c r="M243" s="110"/>
      <c r="N243" s="6"/>
      <c r="O243" s="1"/>
      <c r="P243" s="1"/>
      <c r="Q243" s="1"/>
      <c r="R243" s="1"/>
    </row>
    <row r="244" spans="2:18" x14ac:dyDescent="0.5">
      <c r="B244" s="6"/>
      <c r="C244" s="1"/>
      <c r="D244" s="1"/>
      <c r="E244" s="1"/>
      <c r="F244" s="1"/>
      <c r="M244" s="110"/>
      <c r="N244" s="6"/>
      <c r="O244" s="1"/>
      <c r="P244" s="1"/>
      <c r="Q244" s="1"/>
      <c r="R244" s="1"/>
    </row>
    <row r="245" spans="2:18" x14ac:dyDescent="0.5">
      <c r="B245" s="6"/>
      <c r="C245" s="1"/>
      <c r="D245" s="1"/>
      <c r="E245" s="1"/>
      <c r="F245" s="1"/>
      <c r="M245" s="110"/>
      <c r="N245" s="6"/>
      <c r="O245" s="1"/>
      <c r="P245" s="1"/>
      <c r="Q245" s="1"/>
      <c r="R245" s="1"/>
    </row>
    <row r="246" spans="2:18" x14ac:dyDescent="0.5">
      <c r="B246" s="6"/>
      <c r="C246" s="1"/>
      <c r="D246" s="1"/>
      <c r="E246" s="1"/>
      <c r="F246" s="1"/>
      <c r="M246" s="110"/>
      <c r="N246" s="6"/>
      <c r="O246" s="1"/>
      <c r="P246" s="1"/>
      <c r="Q246" s="1"/>
      <c r="R246" s="1"/>
    </row>
    <row r="247" spans="2:18" x14ac:dyDescent="0.5">
      <c r="B247" s="6"/>
      <c r="C247" s="1"/>
      <c r="D247" s="1"/>
      <c r="E247" s="1"/>
      <c r="F247" s="1"/>
      <c r="M247" s="110"/>
      <c r="N247" s="6"/>
      <c r="O247" s="1"/>
      <c r="P247" s="1"/>
      <c r="Q247" s="1"/>
      <c r="R247" s="1"/>
    </row>
    <row r="248" spans="2:18" x14ac:dyDescent="0.5">
      <c r="B248" s="6"/>
      <c r="C248" s="1"/>
      <c r="D248" s="1"/>
      <c r="E248" s="1"/>
      <c r="F248" s="1"/>
      <c r="M248" s="110"/>
      <c r="N248" s="6"/>
      <c r="O248" s="1"/>
      <c r="P248" s="1"/>
      <c r="Q248" s="1"/>
      <c r="R248" s="1"/>
    </row>
    <row r="249" spans="2:18" x14ac:dyDescent="0.5">
      <c r="B249" s="6"/>
      <c r="C249" s="1"/>
      <c r="D249" s="1"/>
      <c r="E249" s="1"/>
      <c r="F249" s="1"/>
      <c r="M249" s="110"/>
      <c r="N249" s="6"/>
      <c r="O249" s="1"/>
      <c r="P249" s="1"/>
      <c r="Q249" s="1"/>
      <c r="R249" s="1"/>
    </row>
    <row r="250" spans="2:18" x14ac:dyDescent="0.5">
      <c r="B250" s="6"/>
      <c r="C250" s="1"/>
      <c r="D250" s="1"/>
      <c r="E250" s="1"/>
      <c r="F250" s="1"/>
      <c r="M250" s="110"/>
      <c r="N250" s="6"/>
      <c r="O250" s="1"/>
      <c r="P250" s="1"/>
      <c r="Q250" s="1"/>
      <c r="R250" s="1"/>
    </row>
    <row r="251" spans="2:18" x14ac:dyDescent="0.5">
      <c r="B251" s="6"/>
      <c r="C251" s="1"/>
      <c r="D251" s="1"/>
      <c r="E251" s="1"/>
      <c r="F251" s="1"/>
      <c r="M251" s="110"/>
      <c r="N251" s="6"/>
      <c r="O251" s="1"/>
      <c r="P251" s="1"/>
      <c r="Q251" s="1"/>
      <c r="R251" s="1"/>
    </row>
    <row r="252" spans="2:18" x14ac:dyDescent="0.5">
      <c r="B252" s="6"/>
      <c r="C252" s="1"/>
      <c r="D252" s="1"/>
      <c r="E252" s="1"/>
      <c r="F252" s="1"/>
      <c r="M252" s="110"/>
      <c r="N252" s="6"/>
      <c r="O252" s="1"/>
      <c r="P252" s="1"/>
      <c r="Q252" s="1"/>
      <c r="R252" s="1"/>
    </row>
    <row r="253" spans="2:18" x14ac:dyDescent="0.5">
      <c r="B253" s="6"/>
      <c r="C253" s="1"/>
      <c r="D253" s="1"/>
      <c r="E253" s="1"/>
      <c r="F253" s="1"/>
      <c r="M253" s="110"/>
      <c r="N253" s="6"/>
      <c r="O253" s="1"/>
      <c r="P253" s="1"/>
      <c r="Q253" s="1"/>
      <c r="R253" s="1"/>
    </row>
    <row r="254" spans="2:18" x14ac:dyDescent="0.5">
      <c r="B254" s="6"/>
      <c r="C254" s="1"/>
      <c r="D254" s="1"/>
      <c r="E254" s="1"/>
      <c r="F254" s="1"/>
      <c r="M254" s="110"/>
      <c r="N254" s="6"/>
      <c r="O254" s="1"/>
      <c r="P254" s="1"/>
      <c r="Q254" s="1"/>
      <c r="R254" s="1"/>
    </row>
    <row r="255" spans="2:18" x14ac:dyDescent="0.5">
      <c r="B255" s="6"/>
      <c r="C255" s="1"/>
      <c r="D255" s="1"/>
      <c r="E255" s="1"/>
      <c r="F255" s="1"/>
      <c r="M255" s="110"/>
      <c r="N255" s="6"/>
      <c r="O255" s="1"/>
      <c r="P255" s="1"/>
      <c r="Q255" s="1"/>
      <c r="R255" s="1"/>
    </row>
    <row r="256" spans="2:18" x14ac:dyDescent="0.5">
      <c r="B256" s="6"/>
      <c r="C256" s="1"/>
      <c r="D256" s="1"/>
      <c r="E256" s="1"/>
      <c r="F256" s="1"/>
      <c r="M256" s="110"/>
      <c r="N256" s="6"/>
      <c r="O256" s="1"/>
      <c r="P256" s="1"/>
      <c r="Q256" s="1"/>
      <c r="R256" s="1"/>
    </row>
    <row r="257" spans="2:18" x14ac:dyDescent="0.5">
      <c r="B257" s="6"/>
      <c r="C257" s="1"/>
      <c r="D257" s="1"/>
      <c r="E257" s="1"/>
      <c r="F257" s="1"/>
      <c r="M257" s="110"/>
      <c r="N257" s="6"/>
      <c r="O257" s="1"/>
      <c r="P257" s="1"/>
      <c r="Q257" s="1"/>
      <c r="R257" s="1"/>
    </row>
    <row r="258" spans="2:18" x14ac:dyDescent="0.5">
      <c r="B258" s="6"/>
      <c r="C258" s="1"/>
      <c r="D258" s="1"/>
      <c r="E258" s="1"/>
      <c r="F258" s="1"/>
      <c r="M258" s="110"/>
      <c r="N258" s="6"/>
      <c r="O258" s="1"/>
      <c r="P258" s="1"/>
      <c r="Q258" s="1"/>
      <c r="R258" s="1"/>
    </row>
    <row r="259" spans="2:18" x14ac:dyDescent="0.5">
      <c r="B259" s="6"/>
      <c r="C259" s="1"/>
      <c r="D259" s="1"/>
      <c r="E259" s="1"/>
      <c r="F259" s="1"/>
      <c r="M259" s="110"/>
      <c r="N259" s="6"/>
      <c r="O259" s="1"/>
      <c r="P259" s="1"/>
      <c r="Q259" s="1"/>
      <c r="R259" s="1"/>
    </row>
    <row r="260" spans="2:18" x14ac:dyDescent="0.5">
      <c r="B260" s="6"/>
      <c r="C260" s="1"/>
      <c r="D260" s="1"/>
      <c r="E260" s="1"/>
      <c r="F260" s="1"/>
      <c r="M260" s="110"/>
      <c r="N260" s="6"/>
      <c r="O260" s="1"/>
      <c r="P260" s="1"/>
      <c r="Q260" s="1"/>
      <c r="R260" s="1"/>
    </row>
    <row r="261" spans="2:18" x14ac:dyDescent="0.5">
      <c r="B261" s="6"/>
      <c r="C261" s="1"/>
      <c r="D261" s="1"/>
      <c r="E261" s="1"/>
      <c r="F261" s="1"/>
      <c r="M261" s="110"/>
      <c r="N261" s="6"/>
      <c r="O261" s="1"/>
      <c r="P261" s="1"/>
      <c r="Q261" s="1"/>
      <c r="R261" s="1"/>
    </row>
    <row r="262" spans="2:18" x14ac:dyDescent="0.5">
      <c r="B262" s="6"/>
      <c r="C262" s="1"/>
      <c r="D262" s="1"/>
      <c r="E262" s="1"/>
      <c r="F262" s="1"/>
      <c r="M262" s="110"/>
      <c r="N262" s="6"/>
      <c r="O262" s="1"/>
      <c r="P262" s="1"/>
      <c r="Q262" s="1"/>
      <c r="R262" s="1"/>
    </row>
    <row r="263" spans="2:18" x14ac:dyDescent="0.5">
      <c r="B263" s="6"/>
      <c r="C263" s="1"/>
      <c r="D263" s="1"/>
      <c r="E263" s="1"/>
      <c r="F263" s="1"/>
      <c r="M263" s="110"/>
      <c r="N263" s="6"/>
      <c r="O263" s="1"/>
      <c r="P263" s="1"/>
      <c r="Q263" s="1"/>
      <c r="R263" s="1"/>
    </row>
    <row r="264" spans="2:18" x14ac:dyDescent="0.5">
      <c r="B264" s="6"/>
      <c r="C264" s="1"/>
      <c r="D264" s="1"/>
      <c r="E264" s="1"/>
      <c r="F264" s="1"/>
      <c r="M264" s="110"/>
      <c r="N264" s="6"/>
      <c r="O264" s="1"/>
      <c r="P264" s="1"/>
      <c r="Q264" s="1"/>
      <c r="R264" s="1"/>
    </row>
    <row r="265" spans="2:18" x14ac:dyDescent="0.5">
      <c r="B265" s="6"/>
      <c r="C265" s="1"/>
      <c r="D265" s="1"/>
      <c r="E265" s="1"/>
      <c r="F265" s="1"/>
      <c r="M265" s="110"/>
      <c r="N265" s="6"/>
      <c r="O265" s="1"/>
      <c r="P265" s="1"/>
      <c r="Q265" s="1"/>
      <c r="R265" s="1"/>
    </row>
    <row r="266" spans="2:18" x14ac:dyDescent="0.5">
      <c r="B266" s="6"/>
      <c r="C266" s="1"/>
      <c r="D266" s="1"/>
      <c r="E266" s="1"/>
      <c r="F266" s="1"/>
      <c r="M266" s="110"/>
      <c r="N266" s="6"/>
      <c r="O266" s="1"/>
      <c r="P266" s="1"/>
      <c r="Q266" s="1"/>
      <c r="R266" s="1"/>
    </row>
    <row r="267" spans="2:18" x14ac:dyDescent="0.5">
      <c r="B267" s="6"/>
      <c r="C267" s="1"/>
      <c r="D267" s="1"/>
      <c r="E267" s="1"/>
      <c r="F267" s="1"/>
      <c r="M267" s="110"/>
      <c r="N267" s="6"/>
      <c r="O267" s="1"/>
      <c r="P267" s="1"/>
      <c r="Q267" s="1"/>
      <c r="R267" s="1"/>
    </row>
    <row r="268" spans="2:18" x14ac:dyDescent="0.5">
      <c r="B268" s="6"/>
      <c r="C268" s="1"/>
      <c r="D268" s="1"/>
      <c r="E268" s="1"/>
      <c r="F268" s="1"/>
      <c r="M268" s="110"/>
      <c r="N268" s="6"/>
      <c r="O268" s="1"/>
      <c r="P268" s="1"/>
      <c r="Q268" s="1"/>
      <c r="R268" s="1"/>
    </row>
    <row r="269" spans="2:18" x14ac:dyDescent="0.5">
      <c r="B269" s="6"/>
      <c r="C269" s="1"/>
      <c r="D269" s="1"/>
      <c r="E269" s="1"/>
      <c r="F269" s="1"/>
      <c r="M269" s="110"/>
      <c r="N269" s="6"/>
      <c r="O269" s="1"/>
      <c r="P269" s="1"/>
      <c r="Q269" s="1"/>
      <c r="R269" s="1"/>
    </row>
    <row r="270" spans="2:18" x14ac:dyDescent="0.5">
      <c r="B270" s="6"/>
      <c r="C270" s="1"/>
      <c r="D270" s="1"/>
      <c r="E270" s="1"/>
      <c r="F270" s="1"/>
      <c r="M270" s="110"/>
      <c r="N270" s="6"/>
      <c r="O270" s="1"/>
      <c r="P270" s="1"/>
      <c r="Q270" s="1"/>
      <c r="R270" s="1"/>
    </row>
    <row r="271" spans="2:18" x14ac:dyDescent="0.5">
      <c r="B271" s="6"/>
      <c r="C271" s="1"/>
      <c r="D271" s="1"/>
      <c r="E271" s="1"/>
      <c r="F271" s="1"/>
      <c r="M271" s="110"/>
      <c r="N271" s="6"/>
      <c r="O271" s="1"/>
      <c r="P271" s="1"/>
      <c r="Q271" s="1"/>
      <c r="R271" s="1"/>
    </row>
    <row r="272" spans="2:18" x14ac:dyDescent="0.5">
      <c r="B272" s="6"/>
      <c r="C272" s="1"/>
      <c r="D272" s="1"/>
      <c r="E272" s="1"/>
      <c r="F272" s="1"/>
      <c r="M272" s="110"/>
      <c r="N272" s="6"/>
      <c r="O272" s="1"/>
      <c r="P272" s="1"/>
      <c r="Q272" s="1"/>
      <c r="R272" s="1"/>
    </row>
    <row r="273" spans="2:18" x14ac:dyDescent="0.5">
      <c r="B273" s="6"/>
      <c r="C273" s="1"/>
      <c r="D273" s="1"/>
      <c r="E273" s="1"/>
      <c r="F273" s="1"/>
      <c r="M273" s="110"/>
      <c r="N273" s="6"/>
      <c r="O273" s="1"/>
      <c r="P273" s="1"/>
      <c r="Q273" s="1"/>
      <c r="R273" s="1"/>
    </row>
    <row r="274" spans="2:18" x14ac:dyDescent="0.5">
      <c r="B274" s="6"/>
      <c r="C274" s="1"/>
      <c r="D274" s="1"/>
      <c r="E274" s="1"/>
      <c r="F274" s="1"/>
      <c r="M274" s="110"/>
      <c r="N274" s="6"/>
      <c r="O274" s="1"/>
      <c r="P274" s="1"/>
      <c r="Q274" s="1"/>
      <c r="R274" s="1"/>
    </row>
    <row r="275" spans="2:18" x14ac:dyDescent="0.5">
      <c r="B275" s="6"/>
      <c r="C275" s="1"/>
      <c r="D275" s="1"/>
      <c r="E275" s="1"/>
      <c r="F275" s="1"/>
      <c r="M275" s="110"/>
      <c r="N275" s="6"/>
      <c r="O275" s="1"/>
      <c r="P275" s="1"/>
      <c r="Q275" s="1"/>
      <c r="R275" s="1"/>
    </row>
    <row r="276" spans="2:18" x14ac:dyDescent="0.5">
      <c r="B276" s="6"/>
      <c r="C276" s="1"/>
      <c r="D276" s="1"/>
      <c r="E276" s="1"/>
      <c r="F276" s="1"/>
      <c r="M276" s="110"/>
      <c r="N276" s="6"/>
      <c r="O276" s="1"/>
      <c r="P276" s="1"/>
      <c r="Q276" s="1"/>
      <c r="R276" s="1"/>
    </row>
    <row r="277" spans="2:18" x14ac:dyDescent="0.5">
      <c r="B277" s="6"/>
      <c r="C277" s="1"/>
      <c r="D277" s="1"/>
      <c r="E277" s="1"/>
      <c r="F277" s="1"/>
      <c r="M277" s="110"/>
      <c r="N277" s="6"/>
      <c r="O277" s="1"/>
      <c r="P277" s="1"/>
      <c r="Q277" s="1"/>
      <c r="R277" s="1"/>
    </row>
    <row r="278" spans="2:18" x14ac:dyDescent="0.5">
      <c r="B278" s="6"/>
      <c r="C278" s="1"/>
      <c r="D278" s="1"/>
      <c r="E278" s="1"/>
      <c r="F278" s="1"/>
      <c r="M278" s="110"/>
      <c r="N278" s="6"/>
      <c r="O278" s="1"/>
      <c r="P278" s="1"/>
      <c r="Q278" s="1"/>
      <c r="R278" s="1"/>
    </row>
    <row r="279" spans="2:18" x14ac:dyDescent="0.5">
      <c r="B279" s="6"/>
      <c r="C279" s="1"/>
      <c r="D279" s="1"/>
      <c r="E279" s="1"/>
      <c r="F279" s="1"/>
      <c r="M279" s="110"/>
      <c r="N279" s="6"/>
      <c r="O279" s="1"/>
      <c r="P279" s="1"/>
      <c r="Q279" s="1"/>
      <c r="R279" s="1"/>
    </row>
    <row r="280" spans="2:18" x14ac:dyDescent="0.5">
      <c r="B280" s="6"/>
      <c r="C280" s="1"/>
      <c r="D280" s="1"/>
      <c r="E280" s="1"/>
      <c r="F280" s="1"/>
      <c r="M280" s="110"/>
      <c r="N280" s="6"/>
      <c r="O280" s="1"/>
      <c r="P280" s="1"/>
      <c r="Q280" s="1"/>
      <c r="R280" s="1"/>
    </row>
    <row r="281" spans="2:18" x14ac:dyDescent="0.5">
      <c r="B281" s="6"/>
      <c r="C281" s="1"/>
      <c r="D281" s="1"/>
      <c r="E281" s="1"/>
      <c r="F281" s="1"/>
      <c r="M281" s="110"/>
      <c r="N281" s="6"/>
      <c r="O281" s="1"/>
      <c r="P281" s="1"/>
      <c r="Q281" s="1"/>
      <c r="R281" s="1"/>
    </row>
    <row r="282" spans="2:18" x14ac:dyDescent="0.5">
      <c r="B282" s="6"/>
      <c r="C282" s="1"/>
      <c r="D282" s="1"/>
      <c r="E282" s="1"/>
      <c r="F282" s="1"/>
      <c r="M282" s="110"/>
      <c r="N282" s="6"/>
      <c r="O282" s="1"/>
      <c r="P282" s="1"/>
      <c r="Q282" s="1"/>
      <c r="R282" s="1"/>
    </row>
    <row r="283" spans="2:18" x14ac:dyDescent="0.5">
      <c r="B283" s="6"/>
      <c r="C283" s="1"/>
      <c r="D283" s="1"/>
      <c r="E283" s="1"/>
      <c r="F283" s="1"/>
      <c r="M283" s="110"/>
      <c r="N283" s="6"/>
      <c r="O283" s="1"/>
      <c r="P283" s="1"/>
      <c r="Q283" s="1"/>
      <c r="R283" s="1"/>
    </row>
    <row r="284" spans="2:18" x14ac:dyDescent="0.5">
      <c r="B284" s="6"/>
      <c r="C284" s="1"/>
      <c r="D284" s="1"/>
      <c r="E284" s="1"/>
      <c r="F284" s="1"/>
      <c r="M284" s="110"/>
      <c r="N284" s="6"/>
      <c r="O284" s="1"/>
      <c r="P284" s="1"/>
      <c r="Q284" s="1"/>
      <c r="R284" s="1"/>
    </row>
    <row r="285" spans="2:18" x14ac:dyDescent="0.5">
      <c r="B285" s="6"/>
      <c r="C285" s="1"/>
      <c r="D285" s="1"/>
      <c r="E285" s="1"/>
      <c r="F285" s="1"/>
      <c r="M285" s="110"/>
      <c r="N285" s="6"/>
      <c r="O285" s="1"/>
      <c r="P285" s="1"/>
      <c r="Q285" s="1"/>
      <c r="R285" s="1"/>
    </row>
    <row r="286" spans="2:18" x14ac:dyDescent="0.5">
      <c r="B286" s="6"/>
      <c r="C286" s="1"/>
      <c r="D286" s="1"/>
      <c r="E286" s="1"/>
      <c r="F286" s="1"/>
      <c r="M286" s="110"/>
      <c r="N286" s="6"/>
      <c r="O286" s="1"/>
      <c r="P286" s="1"/>
      <c r="Q286" s="1"/>
      <c r="R286" s="1"/>
    </row>
    <row r="287" spans="2:18" x14ac:dyDescent="0.5">
      <c r="B287" s="6"/>
      <c r="C287" s="1"/>
      <c r="D287" s="1"/>
      <c r="E287" s="1"/>
      <c r="F287" s="1"/>
      <c r="M287" s="110"/>
      <c r="N287" s="6"/>
      <c r="O287" s="1"/>
      <c r="P287" s="1"/>
      <c r="Q287" s="1"/>
      <c r="R287" s="1"/>
    </row>
    <row r="288" spans="2:18" x14ac:dyDescent="0.5">
      <c r="B288" s="6"/>
      <c r="C288" s="1"/>
      <c r="D288" s="1"/>
      <c r="E288" s="1"/>
      <c r="F288" s="1"/>
      <c r="M288" s="110"/>
      <c r="N288" s="6"/>
      <c r="O288" s="1"/>
      <c r="P288" s="1"/>
      <c r="Q288" s="1"/>
      <c r="R288" s="1"/>
    </row>
    <row r="289" spans="2:18" x14ac:dyDescent="0.5">
      <c r="B289" s="6"/>
      <c r="C289" s="1"/>
      <c r="D289" s="1"/>
      <c r="E289" s="1"/>
      <c r="F289" s="1"/>
      <c r="M289" s="110"/>
      <c r="N289" s="6"/>
      <c r="O289" s="1"/>
      <c r="P289" s="1"/>
      <c r="Q289" s="1"/>
      <c r="R289" s="1"/>
    </row>
    <row r="290" spans="2:18" x14ac:dyDescent="0.5">
      <c r="B290" s="6"/>
      <c r="C290" s="1"/>
      <c r="D290" s="1"/>
      <c r="E290" s="1"/>
      <c r="F290" s="1"/>
      <c r="M290" s="110"/>
      <c r="N290" s="6"/>
      <c r="O290" s="1"/>
      <c r="P290" s="1"/>
      <c r="Q290" s="1"/>
      <c r="R290" s="1"/>
    </row>
    <row r="291" spans="2:18" x14ac:dyDescent="0.5">
      <c r="B291" s="6"/>
      <c r="C291" s="1"/>
      <c r="D291" s="1"/>
      <c r="E291" s="1"/>
      <c r="F291" s="1"/>
      <c r="M291" s="110"/>
      <c r="N291" s="6"/>
      <c r="O291" s="1"/>
      <c r="P291" s="1"/>
      <c r="Q291" s="1"/>
      <c r="R291" s="1"/>
    </row>
    <row r="292" spans="2:18" x14ac:dyDescent="0.5">
      <c r="B292" s="6"/>
      <c r="C292" s="1"/>
      <c r="D292" s="1"/>
      <c r="E292" s="1"/>
      <c r="F292" s="1"/>
      <c r="M292" s="110"/>
      <c r="N292" s="6"/>
      <c r="O292" s="1"/>
      <c r="P292" s="1"/>
      <c r="Q292" s="1"/>
      <c r="R292" s="1"/>
    </row>
    <row r="293" spans="2:18" x14ac:dyDescent="0.5">
      <c r="B293" s="6"/>
      <c r="C293" s="1"/>
      <c r="D293" s="1"/>
      <c r="E293" s="1"/>
      <c r="F293" s="1"/>
      <c r="M293" s="110"/>
      <c r="N293" s="6"/>
      <c r="O293" s="1"/>
      <c r="P293" s="1"/>
      <c r="Q293" s="1"/>
      <c r="R293" s="1"/>
    </row>
    <row r="294" spans="2:18" x14ac:dyDescent="0.5">
      <c r="B294" s="6"/>
      <c r="C294" s="1"/>
      <c r="D294" s="1"/>
      <c r="E294" s="1"/>
      <c r="F294" s="1"/>
      <c r="M294" s="110"/>
      <c r="N294" s="6"/>
      <c r="O294" s="1"/>
      <c r="P294" s="1"/>
      <c r="Q294" s="1"/>
      <c r="R294" s="1"/>
    </row>
    <row r="295" spans="2:18" x14ac:dyDescent="0.5">
      <c r="B295" s="6"/>
      <c r="C295" s="1"/>
      <c r="D295" s="1"/>
      <c r="E295" s="1"/>
      <c r="F295" s="1"/>
      <c r="M295" s="110"/>
      <c r="N295" s="6"/>
      <c r="O295" s="1"/>
      <c r="P295" s="1"/>
      <c r="Q295" s="1"/>
      <c r="R295" s="1"/>
    </row>
    <row r="296" spans="2:18" x14ac:dyDescent="0.5">
      <c r="B296" s="6"/>
      <c r="C296" s="1"/>
      <c r="D296" s="1"/>
      <c r="E296" s="1"/>
      <c r="F296" s="1"/>
      <c r="M296" s="110"/>
      <c r="N296" s="6"/>
      <c r="O296" s="1"/>
      <c r="P296" s="1"/>
      <c r="Q296" s="1"/>
      <c r="R296" s="1"/>
    </row>
    <row r="297" spans="2:18" x14ac:dyDescent="0.5">
      <c r="B297" s="6"/>
      <c r="C297" s="1"/>
      <c r="D297" s="1"/>
      <c r="E297" s="1"/>
      <c r="F297" s="1"/>
      <c r="M297" s="110"/>
      <c r="N297" s="6"/>
      <c r="O297" s="1"/>
      <c r="P297" s="1"/>
      <c r="Q297" s="1"/>
      <c r="R297" s="1"/>
    </row>
    <row r="298" spans="2:18" x14ac:dyDescent="0.5">
      <c r="B298" s="6"/>
      <c r="C298" s="1"/>
      <c r="D298" s="1"/>
      <c r="E298" s="1"/>
      <c r="F298" s="1"/>
      <c r="M298" s="110"/>
      <c r="N298" s="6"/>
      <c r="O298" s="1"/>
      <c r="P298" s="1"/>
      <c r="Q298" s="1"/>
      <c r="R298" s="1"/>
    </row>
    <row r="299" spans="2:18" x14ac:dyDescent="0.5">
      <c r="B299" s="6"/>
      <c r="C299" s="1"/>
      <c r="D299" s="1"/>
      <c r="E299" s="1"/>
      <c r="F299" s="1"/>
      <c r="M299" s="110"/>
      <c r="N299" s="6"/>
      <c r="O299" s="1"/>
      <c r="P299" s="1"/>
      <c r="Q299" s="1"/>
      <c r="R299" s="1"/>
    </row>
    <row r="300" spans="2:18" x14ac:dyDescent="0.5">
      <c r="B300" s="6"/>
      <c r="C300" s="1"/>
      <c r="D300" s="1"/>
      <c r="E300" s="1"/>
      <c r="F300" s="1"/>
      <c r="M300" s="110"/>
      <c r="N300" s="6"/>
      <c r="O300" s="1"/>
      <c r="P300" s="1"/>
      <c r="Q300" s="1"/>
      <c r="R300" s="1"/>
    </row>
    <row r="301" spans="2:18" x14ac:dyDescent="0.5">
      <c r="B301" s="6"/>
      <c r="C301" s="1"/>
      <c r="D301" s="1"/>
      <c r="E301" s="1"/>
      <c r="F301" s="1"/>
      <c r="M301" s="110"/>
      <c r="N301" s="6"/>
      <c r="O301" s="1"/>
      <c r="P301" s="1"/>
      <c r="Q301" s="1"/>
      <c r="R301" s="1"/>
    </row>
    <row r="302" spans="2:18" x14ac:dyDescent="0.5">
      <c r="B302" s="6"/>
      <c r="C302" s="1"/>
      <c r="D302" s="1"/>
      <c r="E302" s="1"/>
      <c r="F302" s="1"/>
      <c r="M302" s="110"/>
      <c r="N302" s="6"/>
      <c r="O302" s="1"/>
      <c r="P302" s="1"/>
      <c r="Q302" s="1"/>
      <c r="R302" s="1"/>
    </row>
    <row r="303" spans="2:18" x14ac:dyDescent="0.5">
      <c r="B303" s="6"/>
      <c r="C303" s="1"/>
      <c r="D303" s="1"/>
      <c r="E303" s="1"/>
      <c r="F303" s="1"/>
      <c r="M303" s="110"/>
      <c r="N303" s="6"/>
      <c r="O303" s="1"/>
      <c r="P303" s="1"/>
      <c r="Q303" s="1"/>
      <c r="R303" s="1"/>
    </row>
    <row r="304" spans="2:18" x14ac:dyDescent="0.5">
      <c r="B304" s="6"/>
      <c r="C304" s="1"/>
      <c r="D304" s="1"/>
      <c r="E304" s="1"/>
      <c r="F304" s="1"/>
      <c r="M304" s="110"/>
      <c r="N304" s="6"/>
      <c r="O304" s="1"/>
      <c r="P304" s="1"/>
      <c r="Q304" s="1"/>
      <c r="R304" s="1"/>
    </row>
    <row r="305" spans="2:18" x14ac:dyDescent="0.5">
      <c r="B305" s="6"/>
      <c r="C305" s="1"/>
      <c r="D305" s="1"/>
      <c r="E305" s="1"/>
      <c r="F305" s="1"/>
      <c r="M305" s="110"/>
      <c r="N305" s="6"/>
      <c r="O305" s="1"/>
      <c r="P305" s="1"/>
      <c r="Q305" s="1"/>
      <c r="R305" s="1"/>
    </row>
    <row r="306" spans="2:18" x14ac:dyDescent="0.5">
      <c r="B306" s="6"/>
      <c r="C306" s="1"/>
      <c r="D306" s="1"/>
      <c r="E306" s="1"/>
      <c r="F306" s="1"/>
      <c r="M306" s="110"/>
      <c r="N306" s="6"/>
      <c r="O306" s="1"/>
      <c r="P306" s="1"/>
      <c r="Q306" s="1"/>
      <c r="R306" s="1"/>
    </row>
    <row r="307" spans="2:18" x14ac:dyDescent="0.5">
      <c r="B307" s="6"/>
      <c r="C307" s="1"/>
      <c r="D307" s="1"/>
      <c r="E307" s="1"/>
      <c r="F307" s="1"/>
      <c r="M307" s="110"/>
      <c r="N307" s="6"/>
      <c r="O307" s="1"/>
      <c r="P307" s="1"/>
      <c r="Q307" s="1"/>
      <c r="R307" s="1"/>
    </row>
    <row r="308" spans="2:18" x14ac:dyDescent="0.5">
      <c r="B308" s="6"/>
      <c r="C308" s="1"/>
      <c r="D308" s="1"/>
      <c r="E308" s="1"/>
      <c r="F308" s="1"/>
      <c r="M308" s="110"/>
      <c r="N308" s="6"/>
      <c r="O308" s="1"/>
      <c r="P308" s="1"/>
      <c r="Q308" s="1"/>
      <c r="R308" s="1"/>
    </row>
    <row r="309" spans="2:18" x14ac:dyDescent="0.5">
      <c r="B309" s="6"/>
      <c r="C309" s="1"/>
      <c r="D309" s="1"/>
      <c r="E309" s="1"/>
      <c r="F309" s="1"/>
      <c r="M309" s="110"/>
      <c r="N309" s="6"/>
      <c r="O309" s="1"/>
      <c r="P309" s="1"/>
      <c r="Q309" s="1"/>
      <c r="R309" s="1"/>
    </row>
    <row r="310" spans="2:18" x14ac:dyDescent="0.5">
      <c r="B310" s="6"/>
      <c r="C310" s="1"/>
      <c r="D310" s="1"/>
      <c r="E310" s="1"/>
      <c r="F310" s="1"/>
      <c r="M310" s="110"/>
      <c r="N310" s="6"/>
      <c r="O310" s="1"/>
      <c r="P310" s="1"/>
      <c r="Q310" s="1"/>
      <c r="R310" s="1"/>
    </row>
    <row r="311" spans="2:18" x14ac:dyDescent="0.5">
      <c r="B311" s="6"/>
      <c r="C311" s="1"/>
      <c r="D311" s="1"/>
      <c r="E311" s="1"/>
      <c r="F311" s="1"/>
      <c r="M311" s="110"/>
      <c r="N311" s="6"/>
      <c r="O311" s="1"/>
      <c r="P311" s="1"/>
      <c r="Q311" s="1"/>
      <c r="R311" s="1"/>
    </row>
    <row r="312" spans="2:18" x14ac:dyDescent="0.5">
      <c r="B312" s="6"/>
      <c r="C312" s="1"/>
      <c r="D312" s="1"/>
      <c r="E312" s="1"/>
      <c r="F312" s="1"/>
      <c r="M312" s="110"/>
      <c r="N312" s="6"/>
      <c r="O312" s="1"/>
      <c r="P312" s="1"/>
      <c r="Q312" s="1"/>
      <c r="R312" s="1"/>
    </row>
    <row r="313" spans="2:18" x14ac:dyDescent="0.5">
      <c r="B313" s="6"/>
      <c r="C313" s="1"/>
      <c r="D313" s="1"/>
      <c r="E313" s="1"/>
      <c r="F313" s="1"/>
      <c r="M313" s="110"/>
      <c r="N313" s="6"/>
      <c r="O313" s="1"/>
      <c r="P313" s="1"/>
      <c r="Q313" s="1"/>
      <c r="R313" s="1"/>
    </row>
    <row r="314" spans="2:18" x14ac:dyDescent="0.5">
      <c r="B314" s="6"/>
      <c r="C314" s="1"/>
      <c r="D314" s="1"/>
      <c r="E314" s="1"/>
      <c r="F314" s="1"/>
      <c r="M314" s="110"/>
      <c r="N314" s="6"/>
      <c r="O314" s="1"/>
      <c r="P314" s="1"/>
      <c r="Q314" s="1"/>
      <c r="R314" s="1"/>
    </row>
    <row r="315" spans="2:18" x14ac:dyDescent="0.5">
      <c r="B315" s="6"/>
      <c r="C315" s="1"/>
      <c r="D315" s="1"/>
      <c r="E315" s="1"/>
      <c r="F315" s="1"/>
      <c r="M315" s="110"/>
      <c r="N315" s="6"/>
      <c r="O315" s="1"/>
      <c r="P315" s="1"/>
      <c r="Q315" s="1"/>
      <c r="R315" s="1"/>
    </row>
    <row r="316" spans="2:18" x14ac:dyDescent="0.5">
      <c r="B316" s="6"/>
      <c r="C316" s="1"/>
      <c r="D316" s="1"/>
      <c r="E316" s="1"/>
      <c r="F316" s="1"/>
      <c r="M316" s="110"/>
      <c r="N316" s="6"/>
      <c r="O316" s="1"/>
      <c r="P316" s="1"/>
      <c r="Q316" s="1"/>
      <c r="R316" s="1"/>
    </row>
    <row r="317" spans="2:18" x14ac:dyDescent="0.5">
      <c r="B317" s="6"/>
      <c r="C317" s="1"/>
      <c r="D317" s="1"/>
      <c r="E317" s="1"/>
      <c r="F317" s="1"/>
      <c r="M317" s="110"/>
      <c r="N317" s="6"/>
      <c r="O317" s="1"/>
      <c r="P317" s="1"/>
      <c r="Q317" s="1"/>
      <c r="R317" s="1"/>
    </row>
    <row r="318" spans="2:18" x14ac:dyDescent="0.5">
      <c r="B318" s="6"/>
      <c r="C318" s="1"/>
      <c r="D318" s="1"/>
      <c r="E318" s="1"/>
      <c r="F318" s="1"/>
      <c r="M318" s="110"/>
      <c r="N318" s="6"/>
      <c r="O318" s="1"/>
      <c r="P318" s="1"/>
      <c r="Q318" s="1"/>
      <c r="R318" s="1"/>
    </row>
    <row r="319" spans="2:18" x14ac:dyDescent="0.5">
      <c r="B319" s="6"/>
      <c r="C319" s="1"/>
      <c r="D319" s="1"/>
      <c r="E319" s="1"/>
      <c r="F319" s="1"/>
      <c r="M319" s="110"/>
      <c r="N319" s="6"/>
      <c r="O319" s="1"/>
      <c r="P319" s="1"/>
      <c r="Q319" s="1"/>
      <c r="R319" s="1"/>
    </row>
    <row r="320" spans="2:18" x14ac:dyDescent="0.5">
      <c r="B320" s="6"/>
      <c r="C320" s="1"/>
      <c r="D320" s="1"/>
      <c r="E320" s="1"/>
      <c r="F320" s="1"/>
      <c r="M320" s="110"/>
      <c r="N320" s="6"/>
      <c r="O320" s="1"/>
      <c r="P320" s="1"/>
      <c r="Q320" s="1"/>
      <c r="R320" s="1"/>
    </row>
    <row r="321" spans="2:18" x14ac:dyDescent="0.5">
      <c r="B321" s="6"/>
      <c r="C321" s="1"/>
      <c r="D321" s="1"/>
      <c r="E321" s="1"/>
      <c r="F321" s="1"/>
      <c r="M321" s="110"/>
      <c r="N321" s="6"/>
      <c r="O321" s="1"/>
      <c r="P321" s="1"/>
      <c r="Q321" s="1"/>
      <c r="R321" s="1"/>
    </row>
    <row r="322" spans="2:18" x14ac:dyDescent="0.5">
      <c r="B322" s="6"/>
      <c r="C322" s="1"/>
      <c r="D322" s="1"/>
      <c r="E322" s="1"/>
      <c r="F322" s="1"/>
      <c r="M322" s="110"/>
      <c r="N322" s="6"/>
      <c r="O322" s="1"/>
      <c r="P322" s="1"/>
      <c r="Q322" s="1"/>
      <c r="R322" s="1"/>
    </row>
    <row r="323" spans="2:18" x14ac:dyDescent="0.5">
      <c r="B323" s="6"/>
      <c r="C323" s="1"/>
      <c r="D323" s="1"/>
      <c r="E323" s="1"/>
      <c r="F323" s="1"/>
      <c r="M323" s="110"/>
      <c r="N323" s="6"/>
      <c r="O323" s="1"/>
      <c r="P323" s="1"/>
      <c r="Q323" s="1"/>
      <c r="R323" s="1"/>
    </row>
    <row r="324" spans="2:18" x14ac:dyDescent="0.5">
      <c r="B324" s="6"/>
      <c r="C324" s="1"/>
      <c r="D324" s="1"/>
      <c r="E324" s="1"/>
      <c r="F324" s="1"/>
      <c r="M324" s="110"/>
      <c r="N324" s="6"/>
      <c r="O324" s="1"/>
      <c r="P324" s="1"/>
      <c r="Q324" s="1"/>
      <c r="R324" s="1"/>
    </row>
    <row r="325" spans="2:18" x14ac:dyDescent="0.5">
      <c r="B325" s="6"/>
      <c r="C325" s="1"/>
      <c r="D325" s="1"/>
      <c r="E325" s="1"/>
      <c r="F325" s="1"/>
      <c r="M325" s="110"/>
      <c r="N325" s="6"/>
      <c r="O325" s="1"/>
      <c r="P325" s="1"/>
      <c r="Q325" s="1"/>
      <c r="R325" s="1"/>
    </row>
    <row r="326" spans="2:18" x14ac:dyDescent="0.5">
      <c r="B326" s="6"/>
      <c r="C326" s="1"/>
      <c r="D326" s="1"/>
      <c r="E326" s="1"/>
      <c r="F326" s="1"/>
      <c r="M326" s="110"/>
      <c r="N326" s="6"/>
      <c r="O326" s="1"/>
      <c r="P326" s="1"/>
      <c r="Q326" s="1"/>
      <c r="R326" s="1"/>
    </row>
    <row r="327" spans="2:18" x14ac:dyDescent="0.5">
      <c r="B327" s="6"/>
      <c r="C327" s="1"/>
      <c r="D327" s="1"/>
      <c r="E327" s="1"/>
      <c r="F327" s="1"/>
      <c r="M327" s="110"/>
      <c r="N327" s="6"/>
      <c r="O327" s="1"/>
      <c r="P327" s="1"/>
      <c r="Q327" s="1"/>
      <c r="R327" s="1"/>
    </row>
    <row r="328" spans="2:18" x14ac:dyDescent="0.5">
      <c r="B328" s="6"/>
      <c r="C328" s="1"/>
      <c r="D328" s="1"/>
      <c r="E328" s="1"/>
      <c r="F328" s="1"/>
      <c r="M328" s="110"/>
      <c r="N328" s="6"/>
      <c r="O328" s="1"/>
      <c r="P328" s="1"/>
      <c r="Q328" s="1"/>
      <c r="R328" s="1"/>
    </row>
    <row r="329" spans="2:18" x14ac:dyDescent="0.5">
      <c r="B329" s="6"/>
      <c r="C329" s="1"/>
      <c r="D329" s="1"/>
      <c r="E329" s="1"/>
      <c r="F329" s="1"/>
      <c r="M329" s="110"/>
      <c r="N329" s="6"/>
      <c r="O329" s="1"/>
      <c r="P329" s="1"/>
      <c r="Q329" s="1"/>
      <c r="R329" s="1"/>
    </row>
    <row r="330" spans="2:18" x14ac:dyDescent="0.5">
      <c r="B330" s="6"/>
      <c r="C330" s="1"/>
      <c r="D330" s="1"/>
      <c r="E330" s="1"/>
      <c r="F330" s="1"/>
      <c r="M330" s="110"/>
      <c r="N330" s="6"/>
      <c r="O330" s="1"/>
      <c r="P330" s="1"/>
      <c r="Q330" s="1"/>
      <c r="R330" s="1"/>
    </row>
    <row r="331" spans="2:18" x14ac:dyDescent="0.5">
      <c r="B331" s="6"/>
      <c r="C331" s="1"/>
      <c r="D331" s="1"/>
      <c r="E331" s="1"/>
      <c r="F331" s="1"/>
      <c r="M331" s="110"/>
      <c r="N331" s="6"/>
      <c r="O331" s="1"/>
      <c r="P331" s="1"/>
      <c r="Q331" s="1"/>
      <c r="R331" s="1"/>
    </row>
    <row r="332" spans="2:18" x14ac:dyDescent="0.5">
      <c r="B332" s="6"/>
      <c r="C332" s="1"/>
      <c r="D332" s="1"/>
      <c r="E332" s="1"/>
      <c r="F332" s="1"/>
      <c r="M332" s="110"/>
      <c r="N332" s="6"/>
      <c r="O332" s="1"/>
      <c r="P332" s="1"/>
      <c r="Q332" s="1"/>
      <c r="R332" s="1"/>
    </row>
    <row r="333" spans="2:18" x14ac:dyDescent="0.5">
      <c r="B333" s="6"/>
      <c r="C333" s="1"/>
      <c r="D333" s="1"/>
      <c r="E333" s="1"/>
      <c r="F333" s="1"/>
      <c r="M333" s="110"/>
      <c r="N333" s="6"/>
      <c r="O333" s="1"/>
      <c r="P333" s="1"/>
      <c r="Q333" s="1"/>
      <c r="R333" s="1"/>
    </row>
    <row r="334" spans="2:18" x14ac:dyDescent="0.5">
      <c r="B334" s="6"/>
      <c r="C334" s="1"/>
      <c r="D334" s="1"/>
      <c r="E334" s="1"/>
      <c r="F334" s="1"/>
      <c r="M334" s="110"/>
      <c r="N334" s="6"/>
      <c r="O334" s="1"/>
      <c r="P334" s="1"/>
      <c r="Q334" s="1"/>
      <c r="R334" s="1"/>
    </row>
    <row r="335" spans="2:18" x14ac:dyDescent="0.5">
      <c r="B335" s="6"/>
      <c r="C335" s="1"/>
      <c r="D335" s="1"/>
      <c r="E335" s="1"/>
      <c r="F335" s="1"/>
      <c r="M335" s="110"/>
      <c r="N335" s="6"/>
      <c r="O335" s="1"/>
      <c r="P335" s="1"/>
      <c r="Q335" s="1"/>
      <c r="R335" s="1"/>
    </row>
    <row r="336" spans="2:18" x14ac:dyDescent="0.5">
      <c r="B336" s="6"/>
      <c r="C336" s="1"/>
      <c r="D336" s="1"/>
      <c r="E336" s="1"/>
      <c r="F336" s="1"/>
      <c r="M336" s="110"/>
      <c r="N336" s="6"/>
      <c r="O336" s="1"/>
      <c r="P336" s="1"/>
      <c r="Q336" s="1"/>
      <c r="R336" s="1"/>
    </row>
    <row r="337" spans="2:18" x14ac:dyDescent="0.5">
      <c r="B337" s="6"/>
      <c r="C337" s="1"/>
      <c r="D337" s="1"/>
      <c r="E337" s="1"/>
      <c r="F337" s="1"/>
      <c r="M337" s="110"/>
      <c r="N337" s="6"/>
      <c r="O337" s="1"/>
      <c r="P337" s="1"/>
      <c r="Q337" s="1"/>
      <c r="R337" s="1"/>
    </row>
    <row r="338" spans="2:18" x14ac:dyDescent="0.5">
      <c r="B338" s="6"/>
      <c r="C338" s="1"/>
      <c r="D338" s="1"/>
      <c r="E338" s="1"/>
      <c r="F338" s="1"/>
      <c r="M338" s="110"/>
      <c r="N338" s="6"/>
      <c r="O338" s="1"/>
      <c r="P338" s="1"/>
      <c r="Q338" s="1"/>
      <c r="R338" s="1"/>
    </row>
    <row r="339" spans="2:18" x14ac:dyDescent="0.5">
      <c r="B339" s="6"/>
      <c r="C339" s="1"/>
      <c r="D339" s="1"/>
      <c r="E339" s="1"/>
      <c r="F339" s="1"/>
      <c r="M339" s="110"/>
      <c r="N339" s="6"/>
      <c r="O339" s="1"/>
      <c r="P339" s="1"/>
      <c r="Q339" s="1"/>
      <c r="R339" s="1"/>
    </row>
    <row r="340" spans="2:18" x14ac:dyDescent="0.5">
      <c r="B340" s="6"/>
      <c r="C340" s="1"/>
      <c r="D340" s="1"/>
      <c r="E340" s="1"/>
      <c r="F340" s="1"/>
      <c r="M340" s="110"/>
      <c r="N340" s="6"/>
      <c r="O340" s="1"/>
      <c r="P340" s="1"/>
      <c r="Q340" s="1"/>
      <c r="R340" s="1"/>
    </row>
    <row r="341" spans="2:18" x14ac:dyDescent="0.5">
      <c r="B341" s="6"/>
      <c r="C341" s="1"/>
      <c r="D341" s="1"/>
      <c r="E341" s="1"/>
      <c r="F341" s="1"/>
      <c r="M341" s="110"/>
      <c r="N341" s="6"/>
      <c r="O341" s="1"/>
      <c r="P341" s="1"/>
      <c r="Q341" s="1"/>
      <c r="R341" s="1"/>
    </row>
    <row r="342" spans="2:18" x14ac:dyDescent="0.5">
      <c r="B342" s="6"/>
      <c r="C342" s="1"/>
      <c r="D342" s="1"/>
      <c r="E342" s="1"/>
      <c r="F342" s="1"/>
      <c r="M342" s="110"/>
      <c r="N342" s="6"/>
      <c r="O342" s="1"/>
      <c r="P342" s="1"/>
      <c r="Q342" s="1"/>
      <c r="R342" s="1"/>
    </row>
    <row r="343" spans="2:18" x14ac:dyDescent="0.5">
      <c r="B343" s="6"/>
      <c r="C343" s="1"/>
      <c r="D343" s="1"/>
      <c r="E343" s="1"/>
      <c r="F343" s="1"/>
      <c r="M343" s="110"/>
      <c r="N343" s="6"/>
      <c r="O343" s="1"/>
      <c r="P343" s="1"/>
      <c r="Q343" s="1"/>
      <c r="R343" s="1"/>
    </row>
    <row r="344" spans="2:18" x14ac:dyDescent="0.5">
      <c r="B344" s="6"/>
      <c r="C344" s="1"/>
      <c r="D344" s="1"/>
      <c r="E344" s="1"/>
      <c r="F344" s="1"/>
      <c r="M344" s="110"/>
      <c r="N344" s="6"/>
      <c r="O344" s="1"/>
      <c r="P344" s="1"/>
      <c r="Q344" s="1"/>
      <c r="R344" s="1"/>
    </row>
    <row r="345" spans="2:18" x14ac:dyDescent="0.5">
      <c r="B345" s="6"/>
      <c r="C345" s="1"/>
      <c r="D345" s="1"/>
      <c r="E345" s="1"/>
      <c r="F345" s="1"/>
      <c r="M345" s="110"/>
      <c r="N345" s="6"/>
      <c r="O345" s="1"/>
      <c r="P345" s="1"/>
      <c r="Q345" s="1"/>
      <c r="R345" s="1"/>
    </row>
    <row r="346" spans="2:18" x14ac:dyDescent="0.5">
      <c r="B346" s="6"/>
      <c r="C346" s="1"/>
      <c r="D346" s="1"/>
      <c r="E346" s="1"/>
      <c r="F346" s="1"/>
      <c r="M346" s="110"/>
      <c r="N346" s="6"/>
      <c r="O346" s="1"/>
      <c r="P346" s="1"/>
      <c r="Q346" s="1"/>
      <c r="R346" s="1"/>
    </row>
    <row r="347" spans="2:18" x14ac:dyDescent="0.5">
      <c r="B347" s="6"/>
      <c r="C347" s="1"/>
      <c r="D347" s="1"/>
      <c r="E347" s="1"/>
      <c r="F347" s="1"/>
      <c r="M347" s="110"/>
      <c r="N347" s="6"/>
      <c r="O347" s="1"/>
      <c r="P347" s="1"/>
      <c r="Q347" s="1"/>
      <c r="R347" s="1"/>
    </row>
    <row r="348" spans="2:18" x14ac:dyDescent="0.5">
      <c r="B348" s="6"/>
      <c r="C348" s="1"/>
      <c r="D348" s="1"/>
      <c r="E348" s="1"/>
      <c r="F348" s="1"/>
      <c r="M348" s="110"/>
      <c r="N348" s="6"/>
      <c r="O348" s="1"/>
      <c r="P348" s="1"/>
      <c r="Q348" s="1"/>
      <c r="R348" s="1"/>
    </row>
    <row r="349" spans="2:18" x14ac:dyDescent="0.5">
      <c r="B349" s="6"/>
      <c r="C349" s="1"/>
      <c r="D349" s="1"/>
      <c r="E349" s="1"/>
      <c r="F349" s="1"/>
      <c r="M349" s="110"/>
      <c r="N349" s="6"/>
      <c r="O349" s="1"/>
      <c r="P349" s="1"/>
      <c r="Q349" s="1"/>
      <c r="R349" s="1"/>
    </row>
    <row r="350" spans="2:18" x14ac:dyDescent="0.5">
      <c r="B350" s="6"/>
      <c r="C350" s="1"/>
      <c r="D350" s="1"/>
      <c r="E350" s="1"/>
      <c r="F350" s="1"/>
      <c r="M350" s="110"/>
      <c r="N350" s="6"/>
      <c r="O350" s="1"/>
      <c r="P350" s="1"/>
      <c r="Q350" s="1"/>
      <c r="R350" s="1"/>
    </row>
    <row r="351" spans="2:18" x14ac:dyDescent="0.5">
      <c r="B351" s="6"/>
      <c r="C351" s="1"/>
      <c r="D351" s="1"/>
      <c r="E351" s="1"/>
      <c r="F351" s="1"/>
      <c r="M351" s="110"/>
      <c r="N351" s="6"/>
      <c r="O351" s="1"/>
      <c r="P351" s="1"/>
      <c r="Q351" s="1"/>
      <c r="R351" s="1"/>
    </row>
    <row r="352" spans="2:18" x14ac:dyDescent="0.5">
      <c r="B352" s="6"/>
      <c r="C352" s="1"/>
      <c r="D352" s="1"/>
      <c r="E352" s="1"/>
      <c r="F352" s="1"/>
      <c r="M352" s="110"/>
      <c r="N352" s="6"/>
      <c r="O352" s="1"/>
      <c r="P352" s="1"/>
      <c r="Q352" s="1"/>
      <c r="R352" s="1"/>
    </row>
    <row r="353" spans="2:18" x14ac:dyDescent="0.5">
      <c r="B353" s="6"/>
      <c r="C353" s="1"/>
      <c r="D353" s="1"/>
      <c r="E353" s="1"/>
      <c r="F353" s="1"/>
      <c r="M353" s="110"/>
      <c r="N353" s="6"/>
      <c r="O353" s="1"/>
      <c r="P353" s="1"/>
      <c r="Q353" s="1"/>
      <c r="R353" s="1"/>
    </row>
    <row r="354" spans="2:18" x14ac:dyDescent="0.5">
      <c r="B354" s="6"/>
      <c r="C354" s="1"/>
      <c r="D354" s="1"/>
      <c r="E354" s="1"/>
      <c r="F354" s="1"/>
      <c r="M354" s="110"/>
      <c r="N354" s="6"/>
      <c r="O354" s="1"/>
      <c r="P354" s="1"/>
      <c r="Q354" s="1"/>
      <c r="R354" s="1"/>
    </row>
    <row r="355" spans="2:18" x14ac:dyDescent="0.5">
      <c r="B355" s="6"/>
      <c r="C355" s="1"/>
      <c r="D355" s="1"/>
      <c r="E355" s="1"/>
      <c r="F355" s="1"/>
      <c r="M355" s="110"/>
      <c r="N355" s="6"/>
      <c r="O355" s="1"/>
      <c r="P355" s="1"/>
      <c r="Q355" s="1"/>
      <c r="R355" s="1"/>
    </row>
    <row r="356" spans="2:18" x14ac:dyDescent="0.5">
      <c r="B356" s="6"/>
      <c r="C356" s="1"/>
      <c r="D356" s="1"/>
      <c r="E356" s="1"/>
      <c r="F356" s="1"/>
      <c r="M356" s="110"/>
      <c r="N356" s="6"/>
      <c r="O356" s="1"/>
      <c r="P356" s="1"/>
      <c r="Q356" s="1"/>
      <c r="R356" s="1"/>
    </row>
    <row r="357" spans="2:18" x14ac:dyDescent="0.5">
      <c r="B357" s="6"/>
      <c r="C357" s="1"/>
      <c r="D357" s="1"/>
      <c r="E357" s="1"/>
      <c r="F357" s="1"/>
      <c r="M357" s="110"/>
      <c r="N357" s="6"/>
      <c r="O357" s="1"/>
      <c r="P357" s="1"/>
      <c r="Q357" s="1"/>
      <c r="R357" s="1"/>
    </row>
    <row r="358" spans="2:18" x14ac:dyDescent="0.5">
      <c r="B358" s="6"/>
      <c r="C358" s="1"/>
      <c r="D358" s="1"/>
      <c r="E358" s="1"/>
      <c r="F358" s="1"/>
      <c r="M358" s="110"/>
      <c r="N358" s="6"/>
      <c r="O358" s="1"/>
      <c r="P358" s="1"/>
      <c r="Q358" s="1"/>
      <c r="R358" s="1"/>
    </row>
    <row r="359" spans="2:18" x14ac:dyDescent="0.5">
      <c r="B359" s="6"/>
      <c r="C359" s="1"/>
      <c r="D359" s="1"/>
      <c r="E359" s="1"/>
      <c r="F359" s="1"/>
      <c r="M359" s="110"/>
      <c r="N359" s="6"/>
      <c r="O359" s="1"/>
      <c r="P359" s="1"/>
      <c r="Q359" s="1"/>
      <c r="R359" s="1"/>
    </row>
    <row r="360" spans="2:18" x14ac:dyDescent="0.5">
      <c r="B360" s="6"/>
      <c r="C360" s="1"/>
      <c r="D360" s="1"/>
      <c r="E360" s="1"/>
      <c r="F360" s="1"/>
      <c r="M360" s="110"/>
      <c r="N360" s="6"/>
      <c r="O360" s="1"/>
      <c r="P360" s="1"/>
      <c r="Q360" s="1"/>
      <c r="R360" s="1"/>
    </row>
    <row r="361" spans="2:18" x14ac:dyDescent="0.5">
      <c r="B361" s="6"/>
      <c r="C361" s="1"/>
      <c r="D361" s="1"/>
      <c r="E361" s="1"/>
      <c r="F361" s="1"/>
      <c r="M361" s="110"/>
      <c r="N361" s="6"/>
      <c r="O361" s="1"/>
      <c r="P361" s="1"/>
      <c r="Q361" s="1"/>
      <c r="R361" s="1"/>
    </row>
    <row r="362" spans="2:18" x14ac:dyDescent="0.5">
      <c r="B362" s="6"/>
      <c r="C362" s="1"/>
      <c r="D362" s="1"/>
      <c r="E362" s="1"/>
      <c r="F362" s="1"/>
      <c r="M362" s="110"/>
      <c r="N362" s="6"/>
      <c r="O362" s="1"/>
      <c r="P362" s="1"/>
      <c r="Q362" s="1"/>
      <c r="R362" s="1"/>
    </row>
    <row r="363" spans="2:18" x14ac:dyDescent="0.5">
      <c r="B363" s="6"/>
      <c r="C363" s="1"/>
      <c r="D363" s="1"/>
      <c r="E363" s="1"/>
      <c r="F363" s="1"/>
      <c r="M363" s="110"/>
      <c r="N363" s="6"/>
      <c r="O363" s="1"/>
      <c r="P363" s="1"/>
      <c r="Q363" s="1"/>
      <c r="R363" s="1"/>
    </row>
    <row r="364" spans="2:18" x14ac:dyDescent="0.5">
      <c r="B364" s="6"/>
      <c r="C364" s="1"/>
      <c r="D364" s="1"/>
      <c r="E364" s="1"/>
      <c r="F364" s="1"/>
      <c r="M364" s="110"/>
      <c r="N364" s="6"/>
      <c r="O364" s="1"/>
      <c r="P364" s="1"/>
      <c r="Q364" s="1"/>
      <c r="R364" s="1"/>
    </row>
    <row r="365" spans="2:18" x14ac:dyDescent="0.5">
      <c r="B365" s="6"/>
      <c r="C365" s="1"/>
      <c r="D365" s="1"/>
      <c r="E365" s="1"/>
      <c r="F365" s="1"/>
      <c r="M365" s="110"/>
      <c r="N365" s="6"/>
      <c r="O365" s="1"/>
      <c r="P365" s="1"/>
      <c r="Q365" s="1"/>
      <c r="R365" s="1"/>
    </row>
    <row r="366" spans="2:18" x14ac:dyDescent="0.5">
      <c r="B366" s="6"/>
      <c r="C366" s="1"/>
      <c r="D366" s="1"/>
      <c r="E366" s="1"/>
      <c r="F366" s="1"/>
      <c r="M366" s="111"/>
      <c r="N366" s="6"/>
      <c r="O366" s="1"/>
      <c r="P366" s="1"/>
      <c r="Q366" s="1"/>
      <c r="R366" s="1"/>
    </row>
    <row r="367" spans="2:18" x14ac:dyDescent="0.5">
      <c r="B367" s="6"/>
      <c r="C367" s="1"/>
      <c r="D367" s="1"/>
      <c r="E367" s="1"/>
      <c r="F367" s="1"/>
      <c r="M367" s="111"/>
      <c r="N367" s="6"/>
      <c r="O367" s="1"/>
      <c r="P367" s="1"/>
      <c r="Q367" s="1"/>
      <c r="R367" s="1"/>
    </row>
    <row r="368" spans="2:18" x14ac:dyDescent="0.5">
      <c r="B368" s="6"/>
      <c r="C368" s="1"/>
      <c r="D368" s="1"/>
      <c r="E368" s="1"/>
      <c r="F368" s="1"/>
      <c r="M368" s="111"/>
      <c r="N368" s="6"/>
      <c r="O368" s="1"/>
      <c r="P368" s="1"/>
      <c r="Q368" s="1"/>
      <c r="R368" s="1"/>
    </row>
    <row r="369" spans="2:18" x14ac:dyDescent="0.5">
      <c r="B369" s="6"/>
      <c r="C369" s="1"/>
      <c r="D369" s="1"/>
      <c r="E369" s="1"/>
      <c r="F369" s="1"/>
      <c r="M369" s="111"/>
      <c r="N369" s="6"/>
      <c r="O369" s="1"/>
      <c r="P369" s="1"/>
      <c r="Q369" s="1"/>
      <c r="R369" s="1"/>
    </row>
    <row r="370" spans="2:18" x14ac:dyDescent="0.5">
      <c r="B370" s="6"/>
      <c r="C370" s="1"/>
      <c r="D370" s="1"/>
      <c r="E370" s="1"/>
      <c r="F370" s="1"/>
      <c r="M370" s="111"/>
      <c r="N370" s="6"/>
      <c r="O370" s="1"/>
      <c r="P370" s="1"/>
      <c r="Q370" s="1"/>
      <c r="R370" s="1"/>
    </row>
    <row r="371" spans="2:18" x14ac:dyDescent="0.5">
      <c r="B371" s="6"/>
      <c r="C371" s="1"/>
      <c r="D371" s="1"/>
      <c r="E371" s="1"/>
      <c r="F371" s="1"/>
      <c r="M371" s="111"/>
      <c r="N371" s="6"/>
      <c r="O371" s="1"/>
      <c r="P371" s="1"/>
      <c r="Q371" s="1"/>
      <c r="R371" s="1"/>
    </row>
    <row r="372" spans="2:18" x14ac:dyDescent="0.5">
      <c r="B372" s="6"/>
      <c r="C372" s="1"/>
      <c r="D372" s="1"/>
      <c r="E372" s="1"/>
      <c r="F372" s="1"/>
      <c r="M372" s="111"/>
      <c r="N372" s="6"/>
      <c r="O372" s="1"/>
      <c r="P372" s="1"/>
      <c r="Q372" s="1"/>
      <c r="R372" s="1"/>
    </row>
    <row r="373" spans="2:18" x14ac:dyDescent="0.5">
      <c r="B373" s="6"/>
      <c r="C373" s="1"/>
      <c r="D373" s="1"/>
      <c r="E373" s="1"/>
      <c r="F373" s="1"/>
      <c r="M373" s="111"/>
      <c r="N373" s="6"/>
      <c r="O373" s="1"/>
      <c r="P373" s="1"/>
      <c r="Q373" s="1"/>
      <c r="R373" s="1"/>
    </row>
    <row r="374" spans="2:18" x14ac:dyDescent="0.5">
      <c r="B374" s="6"/>
      <c r="C374" s="1"/>
      <c r="D374" s="1"/>
      <c r="E374" s="1"/>
      <c r="F374" s="1"/>
      <c r="M374" s="111"/>
      <c r="N374" s="6"/>
      <c r="O374" s="1"/>
      <c r="P374" s="1"/>
      <c r="Q374" s="1"/>
      <c r="R374" s="1"/>
    </row>
    <row r="375" spans="2:18" x14ac:dyDescent="0.5">
      <c r="B375" s="6"/>
      <c r="C375" s="1"/>
      <c r="D375" s="1"/>
      <c r="E375" s="1"/>
      <c r="F375" s="1"/>
      <c r="M375" s="111"/>
      <c r="N375" s="6"/>
      <c r="O375" s="1"/>
      <c r="P375" s="1"/>
      <c r="Q375" s="1"/>
      <c r="R375" s="1"/>
    </row>
    <row r="376" spans="2:18" x14ac:dyDescent="0.5">
      <c r="B376" s="6"/>
      <c r="C376" s="1"/>
      <c r="D376" s="1"/>
      <c r="E376" s="1"/>
      <c r="F376" s="1"/>
      <c r="M376" s="111"/>
      <c r="N376" s="6"/>
      <c r="O376" s="1"/>
      <c r="P376" s="1"/>
      <c r="Q376" s="1"/>
      <c r="R376" s="1"/>
    </row>
    <row r="377" spans="2:18" x14ac:dyDescent="0.5">
      <c r="B377" s="6"/>
      <c r="C377" s="1"/>
      <c r="D377" s="1"/>
      <c r="E377" s="1"/>
      <c r="F377" s="1"/>
      <c r="M377" s="111"/>
      <c r="N377" s="6"/>
      <c r="O377" s="1"/>
      <c r="P377" s="1"/>
      <c r="Q377" s="1"/>
      <c r="R377" s="1"/>
    </row>
    <row r="378" spans="2:18" x14ac:dyDescent="0.5">
      <c r="B378" s="6"/>
      <c r="C378" s="1"/>
      <c r="D378" s="1"/>
      <c r="E378" s="1"/>
      <c r="F378" s="1"/>
      <c r="M378" s="111"/>
      <c r="N378" s="6"/>
      <c r="O378" s="1"/>
      <c r="P378" s="1"/>
      <c r="Q378" s="1"/>
      <c r="R378" s="1"/>
    </row>
    <row r="379" spans="2:18" x14ac:dyDescent="0.5">
      <c r="B379" s="6"/>
      <c r="C379" s="1"/>
      <c r="D379" s="1"/>
      <c r="E379" s="1"/>
      <c r="F379" s="1"/>
      <c r="M379" s="111"/>
      <c r="N379" s="6"/>
      <c r="O379" s="1"/>
      <c r="P379" s="1"/>
      <c r="Q379" s="1"/>
      <c r="R379" s="1"/>
    </row>
    <row r="380" spans="2:18" x14ac:dyDescent="0.5">
      <c r="B380" s="6"/>
      <c r="C380" s="1"/>
      <c r="D380" s="1"/>
      <c r="E380" s="1"/>
      <c r="F380" s="1"/>
      <c r="M380" s="111"/>
      <c r="N380" s="6"/>
      <c r="O380" s="1"/>
      <c r="P380" s="1"/>
      <c r="Q380" s="1"/>
      <c r="R380" s="1"/>
    </row>
    <row r="381" spans="2:18" x14ac:dyDescent="0.5">
      <c r="B381" s="6"/>
      <c r="C381" s="1"/>
      <c r="D381" s="1"/>
      <c r="E381" s="1"/>
      <c r="F381" s="1"/>
      <c r="M381" s="111"/>
      <c r="N381" s="6"/>
      <c r="O381" s="1"/>
      <c r="P381" s="1"/>
      <c r="Q381" s="1"/>
      <c r="R381" s="1"/>
    </row>
    <row r="382" spans="2:18" x14ac:dyDescent="0.5">
      <c r="B382" s="6"/>
      <c r="C382" s="1"/>
      <c r="D382" s="1"/>
      <c r="E382" s="1"/>
      <c r="F382" s="1"/>
      <c r="M382" s="111"/>
      <c r="N382" s="6"/>
      <c r="O382" s="1"/>
    </row>
    <row r="383" spans="2:18" x14ac:dyDescent="0.5">
      <c r="B383" s="6"/>
      <c r="C383" s="1"/>
      <c r="D383" s="1"/>
      <c r="E383" s="1"/>
      <c r="F383" s="1"/>
      <c r="M383" s="111"/>
      <c r="N383" s="6"/>
      <c r="O383" s="1"/>
    </row>
    <row r="384" spans="2:18" x14ac:dyDescent="0.5">
      <c r="B384" s="6"/>
      <c r="C384" s="1"/>
      <c r="D384" s="1"/>
      <c r="E384" s="1"/>
      <c r="F384" s="1"/>
      <c r="M384" s="111"/>
      <c r="N384" s="6"/>
      <c r="O384" s="1"/>
    </row>
    <row r="385" spans="2:15" x14ac:dyDescent="0.5">
      <c r="B385" s="6"/>
      <c r="C385" s="1"/>
      <c r="D385" s="1"/>
      <c r="E385" s="1"/>
      <c r="F385" s="1"/>
      <c r="M385" s="111"/>
      <c r="N385" s="6"/>
      <c r="O385" s="1"/>
    </row>
    <row r="386" spans="2:15" x14ac:dyDescent="0.5">
      <c r="B386" s="6"/>
      <c r="C386" s="1"/>
      <c r="D386" s="1"/>
      <c r="E386" s="1"/>
      <c r="F386" s="1"/>
      <c r="M386" s="111"/>
      <c r="N386" s="6"/>
      <c r="O386" s="1"/>
    </row>
    <row r="387" spans="2:15" x14ac:dyDescent="0.5">
      <c r="B387" s="6"/>
      <c r="C387" s="1"/>
      <c r="D387" s="1"/>
      <c r="E387" s="1"/>
      <c r="F387" s="1"/>
      <c r="M387" s="111"/>
      <c r="N387" s="6"/>
      <c r="O387" s="1"/>
    </row>
    <row r="388" spans="2:15" x14ac:dyDescent="0.5">
      <c r="B388" s="6"/>
      <c r="C388" s="1"/>
      <c r="D388" s="1"/>
      <c r="E388" s="1"/>
      <c r="F388" s="1"/>
      <c r="M388" s="111"/>
      <c r="N388" s="6"/>
      <c r="O388" s="1"/>
    </row>
    <row r="389" spans="2:15" x14ac:dyDescent="0.5">
      <c r="B389" s="6"/>
      <c r="C389" s="1"/>
      <c r="D389" s="1"/>
      <c r="E389" s="1"/>
      <c r="F389" s="1"/>
      <c r="M389" s="111"/>
      <c r="N389" s="6"/>
      <c r="O389" s="1"/>
    </row>
    <row r="390" spans="2:15" x14ac:dyDescent="0.5">
      <c r="B390" s="6"/>
      <c r="C390" s="1"/>
      <c r="D390" s="1"/>
      <c r="E390" s="1"/>
      <c r="F390" s="1"/>
      <c r="M390" s="111"/>
      <c r="N390" s="6"/>
      <c r="O390" s="1"/>
    </row>
    <row r="391" spans="2:15" x14ac:dyDescent="0.5">
      <c r="B391" s="6"/>
      <c r="C391" s="1"/>
      <c r="D391" s="1"/>
      <c r="E391" s="1"/>
      <c r="F391" s="1"/>
      <c r="M391" s="111"/>
      <c r="N391" s="6"/>
      <c r="O391" s="1"/>
    </row>
    <row r="392" spans="2:15" x14ac:dyDescent="0.5">
      <c r="B392" s="6"/>
      <c r="C392" s="1"/>
      <c r="D392" s="1"/>
      <c r="E392" s="1"/>
      <c r="F392" s="1"/>
      <c r="M392" s="111"/>
      <c r="N392" s="6"/>
      <c r="O392" s="1"/>
    </row>
    <row r="393" spans="2:15" x14ac:dyDescent="0.5">
      <c r="B393" s="6"/>
      <c r="C393" s="1"/>
      <c r="D393" s="1"/>
      <c r="E393" s="1"/>
      <c r="F393" s="1"/>
      <c r="M393" s="111"/>
      <c r="N393" s="6"/>
      <c r="O393" s="1"/>
    </row>
    <row r="394" spans="2:15" x14ac:dyDescent="0.5">
      <c r="B394" s="6"/>
      <c r="C394" s="1"/>
      <c r="D394" s="1"/>
      <c r="E394" s="1"/>
      <c r="F394" s="1"/>
      <c r="M394" s="111"/>
      <c r="N394" s="6"/>
      <c r="O394" s="1"/>
    </row>
    <row r="395" spans="2:15" x14ac:dyDescent="0.5">
      <c r="B395" s="6"/>
      <c r="C395" s="1"/>
      <c r="D395" s="1"/>
      <c r="E395" s="1"/>
      <c r="F395" s="1"/>
      <c r="M395" s="111"/>
      <c r="N395" s="6"/>
      <c r="O395" s="1"/>
    </row>
    <row r="396" spans="2:15" x14ac:dyDescent="0.5">
      <c r="B396" s="6"/>
      <c r="C396" s="1"/>
      <c r="D396" s="1"/>
      <c r="E396" s="1"/>
      <c r="F396" s="1"/>
      <c r="M396" s="111"/>
      <c r="N396" s="6"/>
      <c r="O396" s="1"/>
    </row>
    <row r="397" spans="2:15" x14ac:dyDescent="0.5">
      <c r="B397" s="6"/>
      <c r="C397" s="1"/>
      <c r="D397" s="1"/>
      <c r="E397" s="1"/>
      <c r="F397" s="1"/>
      <c r="M397" s="111"/>
      <c r="N397" s="6"/>
      <c r="O397" s="1"/>
    </row>
    <row r="398" spans="2:15" x14ac:dyDescent="0.5">
      <c r="B398" s="6"/>
      <c r="C398" s="1"/>
      <c r="D398" s="1"/>
      <c r="E398" s="1"/>
      <c r="F398" s="1"/>
      <c r="M398" s="111"/>
      <c r="N398" s="6"/>
      <c r="O398" s="1"/>
    </row>
    <row r="399" spans="2:15" x14ac:dyDescent="0.5">
      <c r="B399" s="6"/>
      <c r="C399" s="1"/>
      <c r="D399" s="1"/>
      <c r="E399" s="1"/>
      <c r="F399" s="1"/>
      <c r="M399" s="111"/>
      <c r="N399" s="6"/>
      <c r="O399" s="1"/>
    </row>
    <row r="400" spans="2:15" x14ac:dyDescent="0.5">
      <c r="B400" s="6"/>
      <c r="C400" s="1"/>
      <c r="D400" s="1"/>
      <c r="E400" s="1"/>
      <c r="F400" s="1"/>
      <c r="M400" s="111"/>
      <c r="N400" s="6"/>
      <c r="O400" s="1"/>
    </row>
    <row r="401" spans="2:15" x14ac:dyDescent="0.5">
      <c r="B401" s="6"/>
      <c r="C401" s="1"/>
      <c r="D401" s="1"/>
      <c r="E401" s="1"/>
      <c r="F401" s="1"/>
      <c r="M401" s="111"/>
      <c r="N401" s="6"/>
      <c r="O401" s="1"/>
    </row>
    <row r="402" spans="2:15" x14ac:dyDescent="0.5">
      <c r="B402" s="6"/>
      <c r="C402" s="1"/>
      <c r="D402" s="1"/>
      <c r="E402" s="1"/>
      <c r="F402" s="1"/>
      <c r="M402" s="111"/>
      <c r="N402" s="6"/>
      <c r="O402" s="1"/>
    </row>
    <row r="403" spans="2:15" x14ac:dyDescent="0.5">
      <c r="B403" s="6"/>
      <c r="C403" s="1"/>
      <c r="D403" s="1"/>
      <c r="E403" s="1"/>
      <c r="F403" s="1"/>
      <c r="M403" s="111"/>
      <c r="N403" s="6"/>
      <c r="O403" s="1"/>
    </row>
    <row r="404" spans="2:15" x14ac:dyDescent="0.5">
      <c r="B404" s="6"/>
      <c r="C404" s="1"/>
      <c r="D404" s="1"/>
      <c r="E404" s="1"/>
      <c r="F404" s="1"/>
      <c r="M404" s="111"/>
      <c r="N404" s="6"/>
      <c r="O404" s="1"/>
    </row>
    <row r="405" spans="2:15" x14ac:dyDescent="0.5">
      <c r="B405" s="6"/>
      <c r="C405" s="1"/>
      <c r="D405" s="1"/>
      <c r="E405" s="1"/>
      <c r="F405" s="1"/>
      <c r="M405" s="111"/>
      <c r="N405" s="6"/>
      <c r="O405" s="1"/>
    </row>
    <row r="406" spans="2:15" x14ac:dyDescent="0.5">
      <c r="B406" s="6"/>
      <c r="C406" s="1"/>
      <c r="D406" s="1"/>
      <c r="E406" s="1"/>
      <c r="F406" s="1"/>
      <c r="M406" s="111"/>
      <c r="N406" s="6"/>
      <c r="O406" s="1"/>
    </row>
    <row r="407" spans="2:15" x14ac:dyDescent="0.5">
      <c r="B407" s="6"/>
      <c r="C407" s="1"/>
      <c r="D407" s="1"/>
      <c r="E407" s="1"/>
      <c r="F407" s="1"/>
      <c r="M407" s="111"/>
      <c r="N407" s="6"/>
      <c r="O407" s="1"/>
    </row>
    <row r="408" spans="2:15" x14ac:dyDescent="0.5">
      <c r="B408" s="6"/>
      <c r="C408" s="1"/>
      <c r="D408" s="1"/>
      <c r="E408" s="1"/>
      <c r="F408" s="1"/>
      <c r="M408" s="111"/>
      <c r="N408" s="6"/>
      <c r="O408" s="1"/>
    </row>
    <row r="409" spans="2:15" x14ac:dyDescent="0.5">
      <c r="B409" s="6"/>
      <c r="C409" s="1"/>
      <c r="D409" s="1"/>
      <c r="E409" s="1"/>
      <c r="F409" s="1"/>
      <c r="M409" s="111"/>
      <c r="N409" s="6"/>
      <c r="O409" s="1"/>
    </row>
    <row r="410" spans="2:15" x14ac:dyDescent="0.5">
      <c r="B410" s="6"/>
      <c r="C410" s="1"/>
      <c r="D410" s="1"/>
      <c r="E410" s="1"/>
      <c r="F410" s="1"/>
      <c r="M410" s="111"/>
      <c r="N410" s="6"/>
      <c r="O410" s="1"/>
    </row>
    <row r="411" spans="2:15" x14ac:dyDescent="0.5">
      <c r="B411" s="6"/>
      <c r="C411" s="1"/>
      <c r="D411" s="1"/>
      <c r="E411" s="1"/>
      <c r="F411" s="1"/>
      <c r="M411" s="111"/>
      <c r="N411" s="6"/>
      <c r="O411" s="1"/>
    </row>
    <row r="412" spans="2:15" x14ac:dyDescent="0.5">
      <c r="B412" s="6"/>
      <c r="C412" s="1"/>
      <c r="D412" s="1"/>
      <c r="E412" s="1"/>
      <c r="F412" s="1"/>
      <c r="M412" s="111"/>
      <c r="N412" s="6"/>
      <c r="O412" s="1"/>
    </row>
    <row r="413" spans="2:15" x14ac:dyDescent="0.5">
      <c r="B413" s="6"/>
      <c r="C413" s="1"/>
      <c r="D413" s="1"/>
      <c r="E413" s="1"/>
      <c r="F413" s="1"/>
      <c r="M413" s="111"/>
      <c r="N413" s="6"/>
      <c r="O413" s="1"/>
    </row>
    <row r="414" spans="2:15" x14ac:dyDescent="0.5">
      <c r="B414" s="6"/>
      <c r="C414" s="1"/>
      <c r="D414" s="1"/>
      <c r="E414" s="1"/>
      <c r="F414" s="1"/>
      <c r="M414" s="111"/>
      <c r="N414" s="6"/>
      <c r="O414" s="1"/>
    </row>
    <row r="415" spans="2:15" x14ac:dyDescent="0.5">
      <c r="B415" s="6"/>
      <c r="C415" s="1"/>
      <c r="D415" s="1"/>
      <c r="E415" s="1"/>
      <c r="F415" s="1"/>
      <c r="M415" s="111"/>
      <c r="N415" s="6"/>
      <c r="O415" s="1"/>
    </row>
    <row r="416" spans="2:15" x14ac:dyDescent="0.5">
      <c r="B416" s="6"/>
      <c r="C416" s="1"/>
      <c r="D416" s="1"/>
      <c r="E416" s="1"/>
      <c r="F416" s="1"/>
      <c r="M416" s="111"/>
      <c r="N416" s="6"/>
      <c r="O416" s="1"/>
    </row>
    <row r="417" spans="2:15" x14ac:dyDescent="0.5">
      <c r="B417" s="6"/>
      <c r="C417" s="1"/>
      <c r="D417" s="1"/>
      <c r="E417" s="1"/>
      <c r="F417" s="1"/>
      <c r="M417" s="111"/>
      <c r="N417" s="6"/>
      <c r="O417" s="1"/>
    </row>
    <row r="418" spans="2:15" x14ac:dyDescent="0.5">
      <c r="B418" s="6"/>
      <c r="C418" s="1"/>
      <c r="D418" s="1"/>
      <c r="E418" s="1"/>
      <c r="F418" s="1"/>
      <c r="M418" s="111"/>
      <c r="N418" s="6"/>
      <c r="O418" s="1"/>
    </row>
    <row r="419" spans="2:15" x14ac:dyDescent="0.5">
      <c r="B419" s="6"/>
      <c r="C419" s="1"/>
      <c r="D419" s="1"/>
      <c r="E419" s="1"/>
      <c r="F419" s="1"/>
      <c r="M419" s="111"/>
      <c r="N419" s="6"/>
      <c r="O419" s="1"/>
    </row>
    <row r="420" spans="2:15" x14ac:dyDescent="0.5">
      <c r="B420" s="6"/>
      <c r="C420" s="1"/>
      <c r="D420" s="1"/>
      <c r="E420" s="1"/>
      <c r="F420" s="1"/>
      <c r="M420" s="111"/>
      <c r="N420" s="6"/>
      <c r="O420" s="1"/>
    </row>
    <row r="421" spans="2:15" x14ac:dyDescent="0.5">
      <c r="B421" s="6"/>
      <c r="C421" s="1"/>
      <c r="D421" s="1"/>
      <c r="E421" s="1"/>
      <c r="F421" s="1"/>
      <c r="M421" s="111"/>
      <c r="N421" s="6"/>
      <c r="O421" s="1"/>
    </row>
    <row r="422" spans="2:15" x14ac:dyDescent="0.5">
      <c r="B422" s="6"/>
      <c r="C422" s="1"/>
      <c r="D422" s="1"/>
      <c r="E422" s="1"/>
      <c r="F422" s="1"/>
      <c r="M422" s="111"/>
      <c r="N422" s="6"/>
      <c r="O422" s="1"/>
    </row>
    <row r="423" spans="2:15" x14ac:dyDescent="0.5">
      <c r="B423" s="6"/>
      <c r="C423" s="1"/>
      <c r="D423" s="1"/>
      <c r="E423" s="1"/>
      <c r="F423" s="1"/>
      <c r="M423" s="111"/>
      <c r="N423" s="6"/>
      <c r="O423" s="1"/>
    </row>
    <row r="424" spans="2:15" x14ac:dyDescent="0.5">
      <c r="B424" s="6"/>
      <c r="C424" s="1"/>
      <c r="D424" s="1"/>
      <c r="E424" s="1"/>
      <c r="F424" s="1"/>
      <c r="M424" s="111"/>
      <c r="N424" s="6"/>
      <c r="O424" s="1"/>
    </row>
    <row r="425" spans="2:15" x14ac:dyDescent="0.5">
      <c r="B425" s="6"/>
      <c r="C425" s="1"/>
      <c r="D425" s="1"/>
      <c r="E425" s="1"/>
      <c r="F425" s="1"/>
      <c r="M425" s="111"/>
      <c r="N425" s="6"/>
      <c r="O425" s="1"/>
    </row>
    <row r="426" spans="2:15" x14ac:dyDescent="0.5">
      <c r="B426" s="6"/>
      <c r="C426" s="1"/>
      <c r="D426" s="1"/>
      <c r="E426" s="1"/>
      <c r="F426" s="1"/>
      <c r="M426" s="111"/>
      <c r="N426" s="6"/>
      <c r="O426" s="1"/>
    </row>
    <row r="427" spans="2:15" x14ac:dyDescent="0.5">
      <c r="B427" s="6"/>
      <c r="C427" s="1"/>
      <c r="D427" s="1"/>
      <c r="E427" s="1"/>
      <c r="F427" s="1"/>
      <c r="M427" s="111"/>
      <c r="N427" s="6"/>
      <c r="O427" s="1"/>
    </row>
    <row r="428" spans="2:15" x14ac:dyDescent="0.5">
      <c r="B428" s="6"/>
      <c r="C428" s="1"/>
      <c r="D428" s="1"/>
      <c r="E428" s="1"/>
      <c r="F428" s="1"/>
      <c r="M428" s="111"/>
      <c r="N428" s="6"/>
      <c r="O428" s="1"/>
    </row>
    <row r="429" spans="2:15" x14ac:dyDescent="0.5">
      <c r="B429" s="6"/>
      <c r="C429" s="1"/>
      <c r="D429" s="1"/>
      <c r="E429" s="1"/>
      <c r="F429" s="1"/>
      <c r="M429" s="111"/>
      <c r="N429" s="6"/>
      <c r="O429" s="1"/>
    </row>
    <row r="430" spans="2:15" x14ac:dyDescent="0.5">
      <c r="B430" s="6"/>
      <c r="C430" s="1"/>
      <c r="D430" s="1"/>
      <c r="E430" s="1"/>
      <c r="F430" s="1"/>
      <c r="M430" s="111"/>
      <c r="N430" s="6"/>
      <c r="O430" s="1"/>
    </row>
    <row r="431" spans="2:15" x14ac:dyDescent="0.5">
      <c r="B431" s="6"/>
      <c r="C431" s="1"/>
      <c r="D431" s="1"/>
      <c r="E431" s="1"/>
      <c r="F431" s="1"/>
      <c r="M431" s="111"/>
      <c r="N431" s="6"/>
      <c r="O431" s="1"/>
    </row>
    <row r="432" spans="2:15" x14ac:dyDescent="0.5">
      <c r="B432" s="6"/>
      <c r="C432" s="1"/>
      <c r="D432" s="1"/>
      <c r="E432" s="1"/>
      <c r="F432" s="1"/>
      <c r="M432" s="111"/>
      <c r="N432" s="6"/>
      <c r="O432" s="1"/>
    </row>
    <row r="433" spans="2:15" x14ac:dyDescent="0.5">
      <c r="B433" s="6"/>
      <c r="C433" s="1"/>
      <c r="D433" s="1"/>
      <c r="E433" s="1"/>
      <c r="F433" s="1"/>
      <c r="M433" s="111"/>
      <c r="N433" s="6"/>
      <c r="O433" s="1"/>
    </row>
    <row r="434" spans="2:15" x14ac:dyDescent="0.5">
      <c r="B434" s="6"/>
      <c r="C434" s="1"/>
      <c r="D434" s="1"/>
      <c r="E434" s="1"/>
      <c r="F434" s="1"/>
      <c r="M434" s="111"/>
      <c r="N434" s="6"/>
      <c r="O434" s="1"/>
    </row>
    <row r="435" spans="2:15" x14ac:dyDescent="0.5">
      <c r="B435" s="6"/>
      <c r="C435" s="1"/>
      <c r="D435" s="1"/>
      <c r="E435" s="1"/>
      <c r="F435" s="1"/>
      <c r="M435" s="111"/>
      <c r="N435" s="6"/>
      <c r="O435" s="1"/>
    </row>
    <row r="436" spans="2:15" x14ac:dyDescent="0.5">
      <c r="B436" s="6"/>
      <c r="C436" s="1"/>
      <c r="D436" s="1"/>
      <c r="E436" s="1"/>
      <c r="F436" s="1"/>
      <c r="M436" s="111"/>
      <c r="N436" s="6"/>
      <c r="O436" s="1"/>
    </row>
    <row r="437" spans="2:15" x14ac:dyDescent="0.5">
      <c r="B437" s="6"/>
      <c r="C437" s="1"/>
      <c r="D437" s="1"/>
      <c r="E437" s="1"/>
      <c r="F437" s="1"/>
      <c r="M437" s="111"/>
      <c r="N437" s="6"/>
      <c r="O437" s="1"/>
    </row>
    <row r="438" spans="2:15" x14ac:dyDescent="0.5">
      <c r="B438" s="6"/>
      <c r="C438" s="1"/>
      <c r="D438" s="1"/>
      <c r="E438" s="1"/>
      <c r="F438" s="1"/>
      <c r="M438" s="111"/>
      <c r="N438" s="6"/>
      <c r="O438" s="1"/>
    </row>
    <row r="439" spans="2:15" x14ac:dyDescent="0.5">
      <c r="B439" s="6"/>
      <c r="C439" s="1"/>
      <c r="D439" s="1"/>
      <c r="E439" s="1"/>
      <c r="F439" s="1"/>
      <c r="M439" s="111"/>
      <c r="N439" s="6"/>
      <c r="O439" s="1"/>
    </row>
    <row r="440" spans="2:15" x14ac:dyDescent="0.5">
      <c r="B440" s="6"/>
      <c r="C440" s="1"/>
      <c r="D440" s="1"/>
      <c r="E440" s="1"/>
      <c r="F440" s="1"/>
      <c r="M440" s="111"/>
      <c r="N440" s="6"/>
      <c r="O440" s="1"/>
    </row>
    <row r="441" spans="2:15" x14ac:dyDescent="0.5">
      <c r="B441" s="6"/>
      <c r="C441" s="1"/>
      <c r="D441" s="1"/>
      <c r="E441" s="1"/>
      <c r="F441" s="1"/>
      <c r="M441" s="111"/>
      <c r="N441" s="6"/>
      <c r="O441" s="1"/>
    </row>
    <row r="442" spans="2:15" x14ac:dyDescent="0.5">
      <c r="B442" s="6"/>
      <c r="C442" s="1"/>
      <c r="D442" s="1"/>
      <c r="E442" s="1"/>
      <c r="F442" s="1"/>
      <c r="M442" s="111"/>
      <c r="N442" s="6"/>
      <c r="O442" s="1"/>
    </row>
    <row r="443" spans="2:15" x14ac:dyDescent="0.5">
      <c r="B443" s="6"/>
      <c r="C443" s="1"/>
      <c r="D443" s="1"/>
      <c r="E443" s="1"/>
      <c r="F443" s="1"/>
      <c r="M443" s="111"/>
      <c r="N443" s="6"/>
      <c r="O443" s="1"/>
    </row>
    <row r="444" spans="2:15" x14ac:dyDescent="0.5">
      <c r="B444" s="6"/>
      <c r="C444" s="1"/>
      <c r="D444" s="1"/>
      <c r="E444" s="1"/>
      <c r="F444" s="1"/>
      <c r="M444" s="111"/>
      <c r="N444" s="6"/>
      <c r="O444" s="1"/>
    </row>
    <row r="445" spans="2:15" x14ac:dyDescent="0.5">
      <c r="B445" s="6"/>
      <c r="C445" s="1"/>
      <c r="D445" s="1"/>
      <c r="E445" s="1"/>
      <c r="F445" s="1"/>
      <c r="M445" s="111"/>
      <c r="N445" s="6"/>
      <c r="O445" s="1"/>
    </row>
    <row r="446" spans="2:15" x14ac:dyDescent="0.5">
      <c r="B446" s="6"/>
      <c r="C446" s="1"/>
      <c r="D446" s="1"/>
      <c r="E446" s="1"/>
      <c r="F446" s="1"/>
      <c r="M446" s="111"/>
      <c r="N446" s="6"/>
      <c r="O446" s="1"/>
    </row>
    <row r="447" spans="2:15" x14ac:dyDescent="0.5">
      <c r="B447" s="6"/>
      <c r="C447" s="1"/>
      <c r="D447" s="1"/>
      <c r="E447" s="1"/>
      <c r="F447" s="1"/>
      <c r="M447" s="111"/>
      <c r="N447" s="6"/>
      <c r="O447" s="1"/>
    </row>
    <row r="448" spans="2:15" x14ac:dyDescent="0.5">
      <c r="B448" s="6"/>
      <c r="C448" s="1"/>
      <c r="D448" s="1"/>
      <c r="E448" s="1"/>
      <c r="F448" s="1"/>
      <c r="M448" s="111"/>
      <c r="N448" s="6"/>
      <c r="O448" s="1"/>
    </row>
    <row r="449" spans="2:15" x14ac:dyDescent="0.5">
      <c r="B449" s="6"/>
      <c r="C449" s="1"/>
      <c r="D449" s="1"/>
      <c r="E449" s="1"/>
      <c r="F449" s="1"/>
      <c r="M449" s="111"/>
      <c r="N449" s="6"/>
      <c r="O449" s="1"/>
    </row>
    <row r="450" spans="2:15" x14ac:dyDescent="0.5">
      <c r="B450" s="6"/>
      <c r="C450" s="1"/>
      <c r="D450" s="1"/>
      <c r="E450" s="1"/>
      <c r="F450" s="1"/>
      <c r="M450" s="111"/>
      <c r="N450" s="6"/>
      <c r="O450" s="1"/>
    </row>
    <row r="451" spans="2:15" x14ac:dyDescent="0.5">
      <c r="B451" s="6"/>
      <c r="C451" s="1"/>
      <c r="D451" s="1"/>
      <c r="E451" s="1"/>
      <c r="F451" s="1"/>
      <c r="M451" s="111"/>
      <c r="N451" s="6"/>
      <c r="O451" s="1"/>
    </row>
    <row r="452" spans="2:15" x14ac:dyDescent="0.5">
      <c r="B452" s="6"/>
      <c r="C452" s="1"/>
      <c r="D452" s="1"/>
      <c r="E452" s="1"/>
      <c r="F452" s="1"/>
      <c r="M452" s="111"/>
      <c r="N452" s="6"/>
      <c r="O452" s="1"/>
    </row>
    <row r="453" spans="2:15" x14ac:dyDescent="0.5">
      <c r="B453" s="6"/>
      <c r="C453" s="1"/>
      <c r="D453" s="1"/>
      <c r="E453" s="1"/>
      <c r="F453" s="1"/>
      <c r="M453" s="111"/>
      <c r="N453" s="6"/>
      <c r="O453" s="1"/>
    </row>
    <row r="454" spans="2:15" x14ac:dyDescent="0.5">
      <c r="B454" s="6"/>
      <c r="C454" s="1"/>
      <c r="D454" s="1"/>
      <c r="E454" s="1"/>
      <c r="F454" s="1"/>
      <c r="M454" s="111"/>
      <c r="N454" s="6"/>
      <c r="O454" s="1"/>
    </row>
    <row r="455" spans="2:15" x14ac:dyDescent="0.5">
      <c r="B455" s="6"/>
      <c r="C455" s="1"/>
      <c r="D455" s="1"/>
      <c r="E455" s="1"/>
      <c r="F455" s="1"/>
      <c r="M455" s="111"/>
      <c r="N455" s="6"/>
      <c r="O455" s="1"/>
    </row>
    <row r="456" spans="2:15" x14ac:dyDescent="0.5">
      <c r="B456" s="6"/>
      <c r="C456" s="1"/>
      <c r="D456" s="1"/>
      <c r="E456" s="1"/>
      <c r="F456" s="1"/>
      <c r="M456" s="111"/>
      <c r="N456" s="6"/>
      <c r="O456" s="1"/>
    </row>
    <row r="457" spans="2:15" x14ac:dyDescent="0.5">
      <c r="B457" s="6"/>
      <c r="C457" s="1"/>
      <c r="D457" s="1"/>
      <c r="E457" s="1"/>
      <c r="F457" s="1"/>
      <c r="M457" s="111"/>
      <c r="N457" s="6"/>
      <c r="O457" s="1"/>
    </row>
    <row r="458" spans="2:15" x14ac:dyDescent="0.5">
      <c r="B458" s="6"/>
      <c r="C458" s="1"/>
      <c r="D458" s="1"/>
      <c r="E458" s="1"/>
      <c r="F458" s="1"/>
      <c r="M458" s="111"/>
      <c r="N458" s="6"/>
      <c r="O458" s="1"/>
    </row>
    <row r="459" spans="2:15" x14ac:dyDescent="0.5">
      <c r="B459" s="6"/>
      <c r="C459" s="1"/>
      <c r="D459" s="1"/>
      <c r="E459" s="1"/>
      <c r="F459" s="1"/>
      <c r="M459" s="111"/>
      <c r="N459" s="6"/>
      <c r="O459" s="1"/>
    </row>
    <row r="460" spans="2:15" x14ac:dyDescent="0.5">
      <c r="B460" s="6"/>
      <c r="C460" s="1"/>
      <c r="D460" s="1"/>
      <c r="E460" s="1"/>
      <c r="F460" s="1"/>
      <c r="M460" s="111"/>
      <c r="N460" s="6"/>
      <c r="O460" s="1"/>
    </row>
    <row r="461" spans="2:15" x14ac:dyDescent="0.5">
      <c r="B461" s="6"/>
      <c r="C461" s="1"/>
      <c r="D461" s="1"/>
      <c r="E461" s="1"/>
      <c r="F461" s="1"/>
      <c r="M461" s="111"/>
      <c r="N461" s="6"/>
      <c r="O461" s="1"/>
    </row>
    <row r="462" spans="2:15" x14ac:dyDescent="0.5">
      <c r="B462" s="6"/>
      <c r="C462" s="1"/>
      <c r="D462" s="1"/>
      <c r="E462" s="1"/>
      <c r="F462" s="1"/>
      <c r="M462" s="111"/>
      <c r="N462" s="6"/>
      <c r="O462" s="1"/>
    </row>
    <row r="463" spans="2:15" x14ac:dyDescent="0.5">
      <c r="B463" s="6"/>
      <c r="C463" s="1"/>
      <c r="D463" s="1"/>
      <c r="E463" s="1"/>
      <c r="F463" s="1"/>
      <c r="M463" s="111"/>
      <c r="N463" s="6"/>
      <c r="O463" s="1"/>
    </row>
    <row r="464" spans="2:15" x14ac:dyDescent="0.5">
      <c r="B464" s="6"/>
      <c r="C464" s="1"/>
      <c r="D464" s="1"/>
      <c r="E464" s="1"/>
      <c r="F464" s="1"/>
      <c r="M464" s="111"/>
      <c r="N464" s="6"/>
      <c r="O464" s="1"/>
    </row>
    <row r="465" spans="2:15" x14ac:dyDescent="0.5">
      <c r="B465" s="6"/>
      <c r="C465" s="1"/>
      <c r="D465" s="1"/>
      <c r="E465" s="1"/>
      <c r="F465" s="1"/>
      <c r="M465" s="111"/>
      <c r="N465" s="6"/>
      <c r="O465" s="1"/>
    </row>
    <row r="466" spans="2:15" x14ac:dyDescent="0.5">
      <c r="B466" s="6"/>
      <c r="C466" s="1"/>
      <c r="D466" s="1"/>
      <c r="E466" s="1"/>
      <c r="F466" s="1"/>
      <c r="M466" s="111"/>
      <c r="N466" s="6"/>
      <c r="O466" s="1"/>
    </row>
    <row r="467" spans="2:15" x14ac:dyDescent="0.5">
      <c r="B467" s="6"/>
      <c r="C467" s="1"/>
      <c r="D467" s="1"/>
      <c r="E467" s="1"/>
      <c r="F467" s="1"/>
      <c r="M467" s="111"/>
      <c r="N467" s="6"/>
      <c r="O467" s="1"/>
    </row>
    <row r="468" spans="2:15" x14ac:dyDescent="0.5">
      <c r="B468" s="6"/>
      <c r="C468" s="1"/>
      <c r="D468" s="1"/>
      <c r="E468" s="1"/>
      <c r="F468" s="1"/>
      <c r="M468" s="111"/>
      <c r="N468" s="6"/>
      <c r="O468" s="1"/>
    </row>
    <row r="469" spans="2:15" x14ac:dyDescent="0.5">
      <c r="B469" s="6"/>
      <c r="C469" s="1"/>
      <c r="D469" s="1"/>
      <c r="E469" s="1"/>
      <c r="F469" s="1"/>
      <c r="M469" s="111"/>
      <c r="N469" s="6"/>
      <c r="O469" s="1"/>
    </row>
    <row r="470" spans="2:15" x14ac:dyDescent="0.5">
      <c r="B470" s="6"/>
      <c r="C470" s="1"/>
      <c r="D470" s="1"/>
      <c r="E470" s="1"/>
      <c r="F470" s="1"/>
      <c r="M470" s="111"/>
      <c r="N470" s="6"/>
      <c r="O470" s="1"/>
    </row>
    <row r="471" spans="2:15" x14ac:dyDescent="0.5">
      <c r="B471" s="6"/>
      <c r="C471" s="1"/>
      <c r="D471" s="1"/>
      <c r="E471" s="1"/>
      <c r="F471" s="1"/>
      <c r="M471" s="111"/>
      <c r="N471" s="6"/>
      <c r="O471" s="1"/>
    </row>
    <row r="472" spans="2:15" x14ac:dyDescent="0.5">
      <c r="B472" s="6"/>
      <c r="C472" s="1"/>
      <c r="D472" s="1"/>
      <c r="E472" s="1"/>
      <c r="F472" s="1"/>
      <c r="M472" s="111"/>
      <c r="N472" s="6"/>
      <c r="O472" s="1"/>
    </row>
    <row r="473" spans="2:15" x14ac:dyDescent="0.5">
      <c r="B473" s="6"/>
      <c r="C473" s="1"/>
      <c r="D473" s="1"/>
      <c r="E473" s="1"/>
      <c r="F473" s="1"/>
      <c r="M473" s="111"/>
      <c r="N473" s="6"/>
      <c r="O473" s="1"/>
    </row>
    <row r="474" spans="2:15" x14ac:dyDescent="0.5">
      <c r="B474" s="6"/>
      <c r="C474" s="1"/>
      <c r="D474" s="1"/>
      <c r="E474" s="1"/>
      <c r="F474" s="1"/>
      <c r="M474" s="111"/>
      <c r="N474" s="6"/>
      <c r="O474" s="1"/>
    </row>
    <row r="475" spans="2:15" x14ac:dyDescent="0.5">
      <c r="B475" s="6"/>
      <c r="C475" s="1"/>
      <c r="D475" s="1"/>
      <c r="E475" s="1"/>
      <c r="F475" s="1"/>
      <c r="M475" s="111"/>
      <c r="N475" s="6"/>
      <c r="O475" s="1"/>
    </row>
    <row r="476" spans="2:15" x14ac:dyDescent="0.5">
      <c r="B476" s="6"/>
      <c r="C476" s="1"/>
      <c r="D476" s="1"/>
      <c r="E476" s="1"/>
      <c r="F476" s="1"/>
      <c r="M476" s="111"/>
      <c r="N476" s="6"/>
      <c r="O476" s="1"/>
    </row>
    <row r="477" spans="2:15" x14ac:dyDescent="0.5">
      <c r="B477" s="6"/>
      <c r="C477" s="1"/>
      <c r="D477" s="1"/>
      <c r="E477" s="1"/>
      <c r="F477" s="1"/>
      <c r="M477" s="111"/>
      <c r="N477" s="6"/>
      <c r="O477" s="1"/>
    </row>
    <row r="478" spans="2:15" x14ac:dyDescent="0.5">
      <c r="B478" s="6"/>
      <c r="C478" s="1"/>
      <c r="D478" s="1"/>
      <c r="E478" s="1"/>
      <c r="F478" s="1"/>
      <c r="M478" s="111"/>
      <c r="N478" s="6"/>
      <c r="O478" s="1"/>
    </row>
    <row r="479" spans="2:15" x14ac:dyDescent="0.5">
      <c r="B479" s="6"/>
      <c r="C479" s="1"/>
      <c r="D479" s="1"/>
      <c r="E479" s="1"/>
      <c r="F479" s="1"/>
      <c r="M479" s="111"/>
      <c r="N479" s="6"/>
      <c r="O479" s="1"/>
    </row>
    <row r="480" spans="2:15" x14ac:dyDescent="0.5">
      <c r="B480" s="6"/>
      <c r="C480" s="1"/>
      <c r="D480" s="1"/>
      <c r="E480" s="1"/>
      <c r="F480" s="1"/>
      <c r="M480" s="111"/>
      <c r="N480" s="6"/>
      <c r="O480" s="1"/>
    </row>
    <row r="481" spans="2:15" x14ac:dyDescent="0.5">
      <c r="B481" s="6"/>
      <c r="C481" s="1"/>
      <c r="D481" s="1"/>
      <c r="E481" s="1"/>
      <c r="F481" s="1"/>
      <c r="M481" s="111"/>
      <c r="N481" s="6"/>
      <c r="O481" s="1"/>
    </row>
    <row r="482" spans="2:15" x14ac:dyDescent="0.5">
      <c r="B482" s="6"/>
      <c r="C482" s="1"/>
      <c r="D482" s="1"/>
      <c r="E482" s="1"/>
      <c r="F482" s="1"/>
      <c r="M482" s="111"/>
      <c r="N482" s="6"/>
      <c r="O482" s="1"/>
    </row>
    <row r="483" spans="2:15" x14ac:dyDescent="0.5">
      <c r="B483" s="6"/>
      <c r="C483" s="1"/>
      <c r="D483" s="1"/>
      <c r="E483" s="1"/>
      <c r="F483" s="1"/>
      <c r="M483" s="111"/>
      <c r="N483" s="6"/>
      <c r="O483" s="1"/>
    </row>
    <row r="484" spans="2:15" x14ac:dyDescent="0.5">
      <c r="B484" s="6"/>
      <c r="C484" s="1"/>
      <c r="D484" s="1"/>
      <c r="E484" s="1"/>
      <c r="F484" s="1"/>
      <c r="M484" s="111"/>
      <c r="N484" s="6"/>
      <c r="O484" s="1"/>
    </row>
    <row r="485" spans="2:15" x14ac:dyDescent="0.5">
      <c r="B485" s="6"/>
      <c r="C485" s="1"/>
      <c r="D485" s="1"/>
      <c r="E485" s="1"/>
      <c r="F485" s="1"/>
      <c r="M485" s="111"/>
      <c r="N485" s="6"/>
      <c r="O485" s="1"/>
    </row>
    <row r="486" spans="2:15" x14ac:dyDescent="0.5">
      <c r="B486" s="6"/>
      <c r="C486" s="1"/>
      <c r="D486" s="1"/>
      <c r="E486" s="1"/>
      <c r="F486" s="1"/>
      <c r="M486" s="111"/>
      <c r="N486" s="6"/>
      <c r="O486" s="1"/>
    </row>
    <row r="487" spans="2:15" x14ac:dyDescent="0.5">
      <c r="B487" s="6"/>
      <c r="C487" s="1"/>
      <c r="D487" s="1"/>
      <c r="E487" s="1"/>
      <c r="F487" s="1"/>
      <c r="M487" s="111"/>
      <c r="N487" s="6"/>
      <c r="O487" s="1"/>
    </row>
    <row r="488" spans="2:15" x14ac:dyDescent="0.5">
      <c r="B488" s="6"/>
      <c r="C488" s="1"/>
      <c r="D488" s="1"/>
      <c r="E488" s="1"/>
      <c r="F488" s="1"/>
      <c r="M488" s="111"/>
      <c r="N488" s="6"/>
      <c r="O488" s="1"/>
    </row>
    <row r="489" spans="2:15" x14ac:dyDescent="0.5">
      <c r="B489" s="6"/>
      <c r="C489" s="1"/>
      <c r="D489" s="1"/>
      <c r="E489" s="1"/>
      <c r="F489" s="1"/>
      <c r="M489" s="111"/>
      <c r="N489" s="6"/>
      <c r="O489" s="1"/>
    </row>
    <row r="490" spans="2:15" x14ac:dyDescent="0.5">
      <c r="B490" s="6"/>
      <c r="C490" s="1"/>
      <c r="D490" s="1"/>
      <c r="E490" s="1"/>
      <c r="F490" s="1"/>
      <c r="M490" s="111"/>
      <c r="N490" s="6"/>
      <c r="O490" s="1"/>
    </row>
    <row r="491" spans="2:15" x14ac:dyDescent="0.5">
      <c r="B491" s="6"/>
      <c r="C491" s="1"/>
      <c r="D491" s="1"/>
      <c r="E491" s="1"/>
      <c r="F491" s="1"/>
      <c r="M491" s="111"/>
      <c r="N491" s="6"/>
      <c r="O491" s="1"/>
    </row>
    <row r="492" spans="2:15" x14ac:dyDescent="0.5">
      <c r="B492" s="6"/>
      <c r="C492" s="1"/>
      <c r="D492" s="1"/>
      <c r="E492" s="1"/>
      <c r="F492" s="1"/>
      <c r="M492" s="111"/>
      <c r="N492" s="6"/>
      <c r="O492" s="1"/>
    </row>
    <row r="493" spans="2:15" x14ac:dyDescent="0.5">
      <c r="B493" s="6"/>
      <c r="C493" s="1"/>
      <c r="D493" s="1"/>
      <c r="E493" s="1"/>
      <c r="F493" s="1"/>
      <c r="M493" s="111"/>
      <c r="N493" s="6"/>
      <c r="O493" s="1"/>
    </row>
    <row r="494" spans="2:15" x14ac:dyDescent="0.5">
      <c r="N494" s="6"/>
      <c r="O494" s="1"/>
    </row>
    <row r="495" spans="2:15" x14ac:dyDescent="0.5">
      <c r="N495" s="6"/>
      <c r="O495" s="1"/>
    </row>
    <row r="496" spans="2:15" x14ac:dyDescent="0.5">
      <c r="N496" s="6"/>
      <c r="O496" s="1"/>
    </row>
    <row r="497" spans="14:15" x14ac:dyDescent="0.5">
      <c r="N497" s="6"/>
      <c r="O497" s="1"/>
    </row>
    <row r="498" spans="14:15" x14ac:dyDescent="0.5">
      <c r="N498" s="6"/>
      <c r="O498" s="1"/>
    </row>
    <row r="499" spans="14:15" x14ac:dyDescent="0.5">
      <c r="N499" s="6"/>
      <c r="O499" s="1"/>
    </row>
    <row r="500" spans="14:15" x14ac:dyDescent="0.5">
      <c r="N500" s="6"/>
      <c r="O500" s="1"/>
    </row>
    <row r="501" spans="14:15" x14ac:dyDescent="0.5">
      <c r="N501" s="6"/>
      <c r="O501" s="1"/>
    </row>
    <row r="502" spans="14:15" x14ac:dyDescent="0.5">
      <c r="N502" s="6"/>
      <c r="O502" s="1"/>
    </row>
    <row r="503" spans="14:15" x14ac:dyDescent="0.5">
      <c r="N503" s="6"/>
      <c r="O503" s="1"/>
    </row>
    <row r="504" spans="14:15" x14ac:dyDescent="0.5">
      <c r="N504" s="6"/>
      <c r="O504" s="1"/>
    </row>
    <row r="505" spans="14:15" x14ac:dyDescent="0.5">
      <c r="N505" s="6"/>
      <c r="O505" s="1"/>
    </row>
    <row r="506" spans="14:15" x14ac:dyDescent="0.5">
      <c r="N506" s="6"/>
      <c r="O506" s="1"/>
    </row>
    <row r="507" spans="14:15" x14ac:dyDescent="0.5">
      <c r="N507" s="6"/>
      <c r="O507" s="1"/>
    </row>
    <row r="508" spans="14:15" x14ac:dyDescent="0.5">
      <c r="N508" s="6"/>
      <c r="O508" s="1"/>
    </row>
    <row r="509" spans="14:15" x14ac:dyDescent="0.5">
      <c r="N509" s="6"/>
      <c r="O509" s="1"/>
    </row>
  </sheetData>
  <sheetProtection algorithmName="SHA-512" hashValue="XUC19J8ZoprDg9sShuNN8eH0uN2DNwHIEp9hqa3ttxTgJZEbqncZqX+DJAuP3WYLw3CCvkoiG03HfKVAeHykRw==" saltValue="CmdNb+qao39xO2T4e9v3dA==" spinCount="100000" sheet="1" objects="1" scenarios="1" selectLockedCells="1"/>
  <mergeCells count="4">
    <mergeCell ref="C12:F12"/>
    <mergeCell ref="G12:L12"/>
    <mergeCell ref="O12:R12"/>
    <mergeCell ref="S12:X12"/>
  </mergeCells>
  <conditionalFormatting sqref="S15:X29">
    <cfRule type="cellIs" dxfId="168" priority="10" operator="equal">
      <formula>$Y15</formula>
    </cfRule>
  </conditionalFormatting>
  <conditionalFormatting sqref="G13:L13 S13:X13">
    <cfRule type="cellIs" dxfId="167" priority="8" operator="equal">
      <formula>$B$2</formula>
    </cfRule>
  </conditionalFormatting>
  <conditionalFormatting sqref="S14:X14">
    <cfRule type="expression" dxfId="166" priority="7">
      <formula>$B$2=S13</formula>
    </cfRule>
  </conditionalFormatting>
  <conditionalFormatting sqref="C14:F29">
    <cfRule type="expression" dxfId="165" priority="6">
      <formula>AND($B$11&lt;&gt;$B14,$B$10&gt;0)</formula>
    </cfRule>
  </conditionalFormatting>
  <conditionalFormatting sqref="B14:B29">
    <cfRule type="cellIs" dxfId="164" priority="5" operator="equal">
      <formula>$B$11</formula>
    </cfRule>
  </conditionalFormatting>
  <conditionalFormatting sqref="N14:N29">
    <cfRule type="cellIs" dxfId="163" priority="4" operator="equal">
      <formula>$N$11</formula>
    </cfRule>
  </conditionalFormatting>
  <conditionalFormatting sqref="O14:R29">
    <cfRule type="expression" dxfId="162" priority="2">
      <formula>AND($N14&lt;&gt;$N$11,$N$10&gt;0)</formula>
    </cfRule>
  </conditionalFormatting>
  <conditionalFormatting sqref="G14:L29">
    <cfRule type="expression" dxfId="161" priority="35">
      <formula>AND($B$11=$B14,$B$2=G$13)</formula>
    </cfRule>
    <cfRule type="cellIs" dxfId="160" priority="36" operator="equal">
      <formula>$M14</formula>
    </cfRule>
  </conditionalFormatting>
  <conditionalFormatting sqref="S14:X29">
    <cfRule type="expression" dxfId="159" priority="39">
      <formula>AND($N$11=$N14,S$13=$B$2)</formula>
    </cfRule>
  </conditionalFormatting>
  <dataValidations count="4">
    <dataValidation type="list" allowBlank="1" showInputMessage="1" showErrorMessage="1" sqref="B10" xr:uid="{2B6D44A7-8690-48F3-98F3-99879536DA37}">
      <formula1>$M$14:$M$29</formula1>
    </dataValidation>
    <dataValidation type="list" allowBlank="1" showInputMessage="1" showErrorMessage="1" sqref="N10" xr:uid="{15A648A6-2F9B-432F-8461-EEADD0C08C7D}">
      <formula1>$Y$14:$Y$29</formula1>
    </dataValidation>
    <dataValidation allowBlank="1" showInputMessage="1" showErrorMessage="1" errorTitle="Select the amp rating" error="Possible values are:_x000a_10_x000a_25_x000a_60_x000a_100_x000a_125" sqref="B11 N11" xr:uid="{F9C158C8-083B-4DBB-AEBE-24553B727218}"/>
    <dataValidation type="list" allowBlank="1" showInputMessage="1" showErrorMessage="1" sqref="B2" xr:uid="{1044452A-F6CC-421C-8378-F5EAE07C508B}">
      <formula1>$G$13:$L$13</formula1>
    </dataValidation>
  </dataValidations>
  <pageMargins left="0.7" right="0.7" top="0.75" bottom="0.75" header="0.3" footer="0.3"/>
  <pageSetup scale="60" orientation="landscape" r:id="rId1"/>
  <headerFooter>
    <oddHeader>&amp;L&amp;"ABB Logo,Plain"&amp;40&amp;KFF0000ABB&amp;24&amp;KFF0000
&amp;"-,Regular"&amp;18&amp;KFF0000___</oddHeader>
    <oddFooter>&amp;F</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D3050BF01F77428F8C4B6074085316" ma:contentTypeVersion="2" ma:contentTypeDescription="Create a new document." ma:contentTypeScope="" ma:versionID="a7d64a955375a5fe488cc76b056a3efa">
  <xsd:schema xmlns:xsd="http://www.w3.org/2001/XMLSchema" xmlns:xs="http://www.w3.org/2001/XMLSchema" xmlns:p="http://schemas.microsoft.com/office/2006/metadata/properties" xmlns:ns2="08c47e75-5cfa-49a5-81dc-c09623f65e54" targetNamespace="http://schemas.microsoft.com/office/2006/metadata/properties" ma:root="true" ma:fieldsID="f4dae0202434be466c30783b0b82c15e" ns2:_="">
    <xsd:import namespace="08c47e75-5cfa-49a5-81dc-c09623f65e54"/>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c47e75-5cfa-49a5-81dc-c09623f65e5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16563D-766E-4727-AA70-9C5CBB4683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c47e75-5cfa-49a5-81dc-c09623f65e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A7F367-A81C-42EA-A80C-B91192382AFB}">
  <ds:schemaRefs>
    <ds:schemaRef ds:uri="http://schemas.openxmlformats.org/package/2006/metadata/core-properties"/>
    <ds:schemaRef ds:uri="http://purl.org/dc/terms/"/>
    <ds:schemaRef ds:uri="http://purl.org/dc/dcmitype/"/>
    <ds:schemaRef ds:uri="http://purl.org/dc/elements/1.1/"/>
    <ds:schemaRef ds:uri="http://www.w3.org/XML/1998/namespace"/>
    <ds:schemaRef ds:uri="http://schemas.microsoft.com/office/2006/documentManagement/types"/>
    <ds:schemaRef ds:uri="http://schemas.microsoft.com/office/infopath/2007/PartnerControls"/>
    <ds:schemaRef ds:uri="08c47e75-5cfa-49a5-81dc-c09623f65e54"/>
    <ds:schemaRef ds:uri="http://schemas.microsoft.com/office/2006/metadata/properties"/>
  </ds:schemaRefs>
</ds:datastoreItem>
</file>

<file path=customXml/itemProps3.xml><?xml version="1.0" encoding="utf-8"?>
<ds:datastoreItem xmlns:ds="http://schemas.openxmlformats.org/officeDocument/2006/customXml" ds:itemID="{0B612A3C-0D68-49A0-B376-D37C7EEE381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20</vt:i4>
      </vt:variant>
      <vt:variant>
        <vt:lpstr>Named Ranges</vt:lpstr>
      </vt:variant>
      <vt:variant>
        <vt:i4>2</vt:i4>
      </vt:variant>
    </vt:vector>
  </HeadingPairs>
  <TitlesOfParts>
    <vt:vector size="22" baseType="lpstr">
      <vt:lpstr>START HERE! - Instructions</vt:lpstr>
      <vt:lpstr>Technical overview</vt:lpstr>
      <vt:lpstr>data</vt:lpstr>
      <vt:lpstr>DIP Settings</vt:lpstr>
      <vt:lpstr>Breaker Schedule</vt:lpstr>
      <vt:lpstr>XT2, LS-I</vt:lpstr>
      <vt:lpstr>XT2, LSI</vt:lpstr>
      <vt:lpstr>XT2, LSIG</vt:lpstr>
      <vt:lpstr>XT4, LS-I</vt:lpstr>
      <vt:lpstr>XT4, LSI</vt:lpstr>
      <vt:lpstr>XT4, LSIG</vt:lpstr>
      <vt:lpstr>XT5, LS-I</vt:lpstr>
      <vt:lpstr>XT5, LSI</vt:lpstr>
      <vt:lpstr>XT5, LSIG</vt:lpstr>
      <vt:lpstr>XT6, LS-I</vt:lpstr>
      <vt:lpstr>XT6, LSI</vt:lpstr>
      <vt:lpstr>XT6, LSIG</vt:lpstr>
      <vt:lpstr>XT7, LS-I</vt:lpstr>
      <vt:lpstr>XT7, LSI</vt:lpstr>
      <vt:lpstr>XT7, LSIG</vt:lpstr>
      <vt:lpstr>'Breaker Schedule'!Print_Area</vt:lpstr>
      <vt:lpstr>'Technical overview'!Print_Area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Giovanni Almanno;oscar.moreno@us.abb.com</dc:creator>
  <cp:lastModifiedBy>Darren Legge</cp:lastModifiedBy>
  <cp:lastPrinted>2021-07-02T17:55:44Z</cp:lastPrinted>
  <dcterms:created xsi:type="dcterms:W3CDTF">2015-06-05T18:19:34Z</dcterms:created>
  <dcterms:modified xsi:type="dcterms:W3CDTF">2021-07-14T01:33:35Z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0x0101003DD3050BF01F77428F8C4B6074085316</vt:lpwstr>
  </property>
</Properties>
</file>