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4.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15.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xml"/>
  <Override PartName="/xl/drawings/drawing24.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25.xml" ContentType="application/vnd.openxmlformats-officedocument.drawing+xml"/>
  <Override PartName="/xl/comments3.xml" ContentType="application/vnd.openxmlformats-officedocument.spreadsheetml.comments+xml"/>
  <Override PartName="/xl/threadedComments/threadedComment2.xml" ContentType="application/vnd.ms-excel.threadedcomments+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plmamaj5\Desktop\PPAP Kevin\"/>
    </mc:Choice>
  </mc:AlternateContent>
  <xr:revisionPtr revIDLastSave="0" documentId="13_ncr:1_{C32F3C84-8AEE-4A48-A591-73DCE371880B}" xr6:coauthVersionLast="45" xr6:coauthVersionMax="45" xr10:uidLastSave="{00000000-0000-0000-0000-000000000000}"/>
  <bookViews>
    <workbookView xWindow="-110" yWindow="-110" windowWidth="19420" windowHeight="10420" tabRatio="845" xr2:uid="{00000000-000D-0000-FFFF-FFFF00000000}"/>
  </bookViews>
  <sheets>
    <sheet name="Instruct" sheetId="126" r:id="rId1"/>
    <sheet name="PPAP Gantt Chart " sheetId="137" r:id="rId2"/>
    <sheet name="PSW" sheetId="127" r:id="rId3"/>
    <sheet name="PSW-NEMA" sheetId="147" r:id="rId4"/>
    <sheet name="2ECN" sheetId="128" r:id="rId5"/>
    <sheet name="5Flow" sheetId="77" r:id="rId6"/>
    <sheet name="6PFMEA" sheetId="98" r:id="rId7"/>
    <sheet name="7CP" sheetId="125" r:id="rId8"/>
    <sheet name="1Dwg9Dim" sheetId="68" r:id="rId9"/>
    <sheet name="8MSA" sheetId="140" r:id="rId10"/>
    <sheet name=" 10Mat" sheetId="110" r:id="rId11"/>
    <sheet name="11Cpk" sheetId="94" r:id="rId12"/>
    <sheet name="12Lab" sheetId="113" r:id="rId13"/>
    <sheet name="13 Appearance " sheetId="129" r:id="rId14"/>
    <sheet name="14 15 Sample" sheetId="135" r:id="rId15"/>
    <sheet name="16Aids" sheetId="78" r:id="rId16"/>
    <sheet name="171Reverse Eng" sheetId="139" r:id="rId17"/>
    <sheet name="172 Complaince Req" sheetId="134" r:id="rId18"/>
    <sheet name="173Safe Launch CP" sheetId="76" r:id="rId19"/>
    <sheet name="174Supply" sheetId="79" r:id="rId20"/>
    <sheet name="175(PTR) at ABB Plants" sheetId="136" r:id="rId21"/>
    <sheet name="176Run@Rate" sheetId="145" r:id="rId22"/>
    <sheet name="177Pack" sheetId="124" r:id="rId23"/>
    <sheet name="178Asset" sheetId="84" r:id="rId24"/>
    <sheet name="179PM" sheetId="118" r:id="rId25"/>
    <sheet name="1710Repair" sheetId="119" r:id="rId26"/>
    <sheet name="1711FPCR" sheetId="133" r:id="rId27"/>
    <sheet name="1712SDR" sheetId="132" r:id="rId28"/>
    <sheet name="1713Other" sheetId="123" r:id="rId29"/>
    <sheet name="Change Record" sheetId="141" r:id="rId30"/>
    <sheet name="Sheet2" sheetId="146" r:id="rId31"/>
  </sheets>
  <externalReferences>
    <externalReference r:id="rId32"/>
    <externalReference r:id="rId33"/>
    <externalReference r:id="rId34"/>
    <externalReference r:id="rId35"/>
    <externalReference r:id="rId36"/>
  </externalReferences>
  <definedNames>
    <definedName name="_____" localSheetId="10">#REF!</definedName>
    <definedName name="_____" localSheetId="12">#REF!</definedName>
    <definedName name="_____" localSheetId="25">#REF!</definedName>
    <definedName name="_____" localSheetId="26">#REF!</definedName>
    <definedName name="_____" localSheetId="28">#REF!</definedName>
    <definedName name="_____" localSheetId="24">#REF!</definedName>
    <definedName name="_____" localSheetId="7">#REF!</definedName>
    <definedName name="_____">#REF!</definedName>
    <definedName name="___GoA1" localSheetId="14">'14 15 Sample'!___GoA1</definedName>
    <definedName name="___GoA1" localSheetId="17">'172 Complaince Req'!___GoA1</definedName>
    <definedName name="___GoA1" localSheetId="21">'176Run@Rate'!___GoA1</definedName>
    <definedName name="___GoA1" localSheetId="3">'PSW-NEMA'!___GoA1</definedName>
    <definedName name="___GoA1">[0]!___GoA1</definedName>
    <definedName name="__GoA1" localSheetId="14">'14 15 Sample'!__GoA1</definedName>
    <definedName name="__GoA1" localSheetId="17">'172 Complaince Req'!__GoA1</definedName>
    <definedName name="__GoA1" localSheetId="21">'176Run@Rate'!__GoA1</definedName>
    <definedName name="__GoA1" localSheetId="3">'PSW-NEMA'!__GoA1</definedName>
    <definedName name="__GoA1">[0]!__GoA1</definedName>
    <definedName name="_GoA1" localSheetId="14">'14 15 Sample'!_GoA1</definedName>
    <definedName name="_GoA1" localSheetId="17">'172 Complaince Req'!_GoA1</definedName>
    <definedName name="_GoA1" localSheetId="21">'176Run@Rate'!_GoA1</definedName>
    <definedName name="_GoA1" localSheetId="3">'PSW-NEMA'!_GoA1</definedName>
    <definedName name="_GoA1">[0]!_GoA1</definedName>
    <definedName name="_Order1" hidden="1">255</definedName>
    <definedName name="_Order2" hidden="1">255</definedName>
    <definedName name="_VAL0708" localSheetId="13">#REF!</definedName>
    <definedName name="_VAL0708" localSheetId="26">#REF!</definedName>
    <definedName name="_VAL0708" localSheetId="27">#REF!</definedName>
    <definedName name="_VAL0708" localSheetId="4">#REF!</definedName>
    <definedName name="_VAL0708" localSheetId="7">#REF!</definedName>
    <definedName name="_VAL0708" localSheetId="2">#REF!</definedName>
    <definedName name="_VAL0708" localSheetId="3">#REF!</definedName>
    <definedName name="_VAL0708">#REF!</definedName>
    <definedName name="AC_Actual_cost_to_date" localSheetId="10">#REF!</definedName>
    <definedName name="AC_Actual_cost_to_date" localSheetId="12">#REF!</definedName>
    <definedName name="AC_Actual_cost_to_date" localSheetId="14">#REF!</definedName>
    <definedName name="AC_Actual_cost_to_date" localSheetId="25">#REF!</definedName>
    <definedName name="AC_Actual_cost_to_date" localSheetId="26">#REF!</definedName>
    <definedName name="AC_Actual_cost_to_date" localSheetId="27">#REF!</definedName>
    <definedName name="AC_Actual_cost_to_date" localSheetId="28">#REF!</definedName>
    <definedName name="AC_Actual_cost_to_date" localSheetId="16">#REF!</definedName>
    <definedName name="AC_Actual_cost_to_date" localSheetId="17">#REF!</definedName>
    <definedName name="AC_Actual_cost_to_date" localSheetId="22">#REF!</definedName>
    <definedName name="AC_Actual_cost_to_date" localSheetId="24">#REF!</definedName>
    <definedName name="AC_Actual_cost_to_date" localSheetId="4">#REF!</definedName>
    <definedName name="AC_Actual_cost_to_date" localSheetId="7">#REF!</definedName>
    <definedName name="AC_Actual_cost_to_date">#REF!</definedName>
    <definedName name="BAC_Budget_at_Completion" localSheetId="10">#REF!</definedName>
    <definedName name="BAC_Budget_at_Completion" localSheetId="12">#REF!</definedName>
    <definedName name="BAC_Budget_at_Completion" localSheetId="14">#REF!</definedName>
    <definedName name="BAC_Budget_at_Completion" localSheetId="25">#REF!</definedName>
    <definedName name="BAC_Budget_at_Completion" localSheetId="26">#REF!</definedName>
    <definedName name="BAC_Budget_at_Completion" localSheetId="28">#REF!</definedName>
    <definedName name="BAC_Budget_at_Completion" localSheetId="16">#REF!</definedName>
    <definedName name="BAC_Budget_at_Completion" localSheetId="17">#REF!</definedName>
    <definedName name="BAC_Budget_at_Completion" localSheetId="22">#REF!</definedName>
    <definedName name="BAC_Budget_at_Completion" localSheetId="24">#REF!</definedName>
    <definedName name="BAC_Budget_at_Completion" localSheetId="4">#REF!</definedName>
    <definedName name="BAC_Budget_at_Completion" localSheetId="7">#REF!</definedName>
    <definedName name="BAC_Budget_at_Completion">#REF!</definedName>
    <definedName name="Capture.Capture" localSheetId="14">'14 15 Sample'!Capture.Capture</definedName>
    <definedName name="Capture.Capture" localSheetId="17">'172 Complaince Req'!Capture.Capture</definedName>
    <definedName name="Capture.Capture" localSheetId="21">'176Run@Rate'!Capture.Capture</definedName>
    <definedName name="Capture.Capture" localSheetId="3">'PSW-NEMA'!Capture.Capture</definedName>
    <definedName name="Capture.Capture">[0]!Capture.Capture</definedName>
    <definedName name="CPI_Cost_Perf_Index" localSheetId="10">#REF!</definedName>
    <definedName name="CPI_Cost_Perf_Index" localSheetId="12">#REF!</definedName>
    <definedName name="CPI_Cost_Perf_Index" localSheetId="14">#REF!</definedName>
    <definedName name="CPI_Cost_Perf_Index" localSheetId="25">#REF!</definedName>
    <definedName name="CPI_Cost_Perf_Index" localSheetId="26">#REF!</definedName>
    <definedName name="CPI_Cost_Perf_Index" localSheetId="27">#REF!</definedName>
    <definedName name="CPI_Cost_Perf_Index" localSheetId="28">#REF!</definedName>
    <definedName name="CPI_Cost_Perf_Index" localSheetId="16">#REF!</definedName>
    <definedName name="CPI_Cost_Perf_Index" localSheetId="17">#REF!</definedName>
    <definedName name="CPI_Cost_Perf_Index" localSheetId="22">#REF!</definedName>
    <definedName name="CPI_Cost_Perf_Index" localSheetId="24">#REF!</definedName>
    <definedName name="CPI_Cost_Perf_Index" localSheetId="4">#REF!</definedName>
    <definedName name="CPI_Cost_Perf_Index" localSheetId="7">#REF!</definedName>
    <definedName name="CPI_Cost_Perf_Index">#REF!</definedName>
    <definedName name="CV_Cost_Var" localSheetId="10">#REF!</definedName>
    <definedName name="CV_Cost_Var" localSheetId="12">#REF!</definedName>
    <definedName name="CV_Cost_Var" localSheetId="14">#REF!</definedName>
    <definedName name="CV_Cost_Var" localSheetId="25">#REF!</definedName>
    <definedName name="CV_Cost_Var" localSheetId="26">#REF!</definedName>
    <definedName name="CV_Cost_Var" localSheetId="27">#REF!</definedName>
    <definedName name="CV_Cost_Var" localSheetId="28">#REF!</definedName>
    <definedName name="CV_Cost_Var" localSheetId="17">#REF!</definedName>
    <definedName name="CV_Cost_Var" localSheetId="22">#REF!</definedName>
    <definedName name="CV_Cost_Var" localSheetId="24">#REF!</definedName>
    <definedName name="CV_Cost_Var" localSheetId="4">#REF!</definedName>
    <definedName name="CV_Cost_Var" localSheetId="7">#REF!</definedName>
    <definedName name="CV_Cost_Var">#REF!</definedName>
    <definedName name="_xlnm.Database" localSheetId="26">#REF!</definedName>
    <definedName name="_xlnm.Database" localSheetId="27">#REF!</definedName>
    <definedName name="_xlnm.Database" localSheetId="7">#REF!</definedName>
    <definedName name="_xlnm.Database">#REF!</definedName>
    <definedName name="Dept순" localSheetId="26">#REF!</definedName>
    <definedName name="Dept순" localSheetId="7">#REF!</definedName>
    <definedName name="Dept순">#REF!</definedName>
    <definedName name="EAC_Estimate_at_Completion" localSheetId="10">'[1]Endshield machined'!#REF!</definedName>
    <definedName name="EAC_Estimate_at_Completion" localSheetId="11">'[1]Endshield machined'!#REF!</definedName>
    <definedName name="EAC_Estimate_at_Completion" localSheetId="12">'[1]Endshield machined'!#REF!</definedName>
    <definedName name="EAC_Estimate_at_Completion" localSheetId="14">'[1]Endshield machined'!#REF!</definedName>
    <definedName name="EAC_Estimate_at_Completion" localSheetId="25">'[1]Endshield machined'!#REF!</definedName>
    <definedName name="EAC_Estimate_at_Completion" localSheetId="26">'[1]Endshield machined'!#REF!</definedName>
    <definedName name="EAC_Estimate_at_Completion" localSheetId="27">'[1]Endshield machined'!#REF!</definedName>
    <definedName name="EAC_Estimate_at_Completion" localSheetId="28">'[1]Endshield machined'!#REF!</definedName>
    <definedName name="EAC_Estimate_at_Completion" localSheetId="16">#REF!</definedName>
    <definedName name="EAC_Estimate_at_Completion" localSheetId="17">'[1]Endshield machined'!#REF!</definedName>
    <definedName name="EAC_Estimate_at_Completion" localSheetId="22">'[2]Endshield machined'!#REF!</definedName>
    <definedName name="EAC_Estimate_at_Completion" localSheetId="24">'[1]Endshield machined'!#REF!</definedName>
    <definedName name="EAC_Estimate_at_Completion" localSheetId="4">'[1]Endshield machined'!#REF!</definedName>
    <definedName name="EAC_Estimate_at_Completion" localSheetId="7">'[1]Endshield machined'!#REF!</definedName>
    <definedName name="EAC_Estimate_at_Completion">'[1]Endshield machined'!#REF!</definedName>
    <definedName name="Effort_Expended" localSheetId="10">#REF!</definedName>
    <definedName name="Effort_Expended" localSheetId="12">#REF!</definedName>
    <definedName name="Effort_Expended" localSheetId="14">#REF!</definedName>
    <definedName name="Effort_Expended" localSheetId="25">#REF!</definedName>
    <definedName name="Effort_Expended" localSheetId="26">#REF!</definedName>
    <definedName name="Effort_Expended" localSheetId="27">#REF!</definedName>
    <definedName name="Effort_Expended" localSheetId="28">#REF!</definedName>
    <definedName name="Effort_Expended" localSheetId="17">#REF!</definedName>
    <definedName name="Effort_Expended" localSheetId="22">#REF!</definedName>
    <definedName name="Effort_Expended" localSheetId="24">#REF!</definedName>
    <definedName name="Effort_Expended" localSheetId="4">#REF!</definedName>
    <definedName name="Effort_Expended" localSheetId="7">#REF!</definedName>
    <definedName name="Effort_Expended">#REF!</definedName>
    <definedName name="Effort_Req" localSheetId="10">#REF!</definedName>
    <definedName name="Effort_Req" localSheetId="12">#REF!</definedName>
    <definedName name="Effort_Req" localSheetId="14">#REF!</definedName>
    <definedName name="Effort_Req" localSheetId="25">#REF!</definedName>
    <definedName name="Effort_Req" localSheetId="26">#REF!</definedName>
    <definedName name="Effort_Req" localSheetId="27">#REF!</definedName>
    <definedName name="Effort_Req" localSheetId="28">#REF!</definedName>
    <definedName name="Effort_Req" localSheetId="17">#REF!</definedName>
    <definedName name="Effort_Req" localSheetId="22">#REF!</definedName>
    <definedName name="Effort_Req" localSheetId="24">#REF!</definedName>
    <definedName name="Effort_Req" localSheetId="4">#REF!</definedName>
    <definedName name="Effort_Req" localSheetId="7">#REF!</definedName>
    <definedName name="Effort_Req">#REF!</definedName>
    <definedName name="Effort_to_Complete" localSheetId="10">#REF!</definedName>
    <definedName name="Effort_to_Complete" localSheetId="12">#REF!</definedName>
    <definedName name="Effort_to_Complete" localSheetId="14">#REF!</definedName>
    <definedName name="Effort_to_Complete" localSheetId="25">#REF!</definedName>
    <definedName name="Effort_to_Complete" localSheetId="26">#REF!</definedName>
    <definedName name="Effort_to_Complete" localSheetId="27">#REF!</definedName>
    <definedName name="Effort_to_Complete" localSheetId="28">#REF!</definedName>
    <definedName name="Effort_to_Complete" localSheetId="17">#REF!</definedName>
    <definedName name="Effort_to_Complete" localSheetId="22">#REF!</definedName>
    <definedName name="Effort_to_Complete" localSheetId="24">#REF!</definedName>
    <definedName name="Effort_to_Complete" localSheetId="4">#REF!</definedName>
    <definedName name="Effort_to_Complete" localSheetId="7">#REF!</definedName>
    <definedName name="Effort_to_Complete">#REF!</definedName>
    <definedName name="Effort_Variance" localSheetId="10">#REF!</definedName>
    <definedName name="Effort_Variance" localSheetId="12">#REF!</definedName>
    <definedName name="Effort_Variance" localSheetId="14">#REF!</definedName>
    <definedName name="Effort_Variance" localSheetId="25">#REF!</definedName>
    <definedName name="Effort_Variance" localSheetId="26">#REF!</definedName>
    <definedName name="Effort_Variance" localSheetId="28">#REF!</definedName>
    <definedName name="Effort_Variance" localSheetId="17">#REF!</definedName>
    <definedName name="Effort_Variance" localSheetId="22">#REF!</definedName>
    <definedName name="Effort_Variance" localSheetId="24">#REF!</definedName>
    <definedName name="Effort_Variance" localSheetId="4">#REF!</definedName>
    <definedName name="Effort_Variance" localSheetId="7">#REF!</definedName>
    <definedName name="Effort_Variance">#REF!</definedName>
    <definedName name="er" localSheetId="10">#REF!</definedName>
    <definedName name="er" localSheetId="12">#REF!</definedName>
    <definedName name="er" localSheetId="14">#REF!</definedName>
    <definedName name="er" localSheetId="25">#REF!</definedName>
    <definedName name="er" localSheetId="26">#REF!</definedName>
    <definedName name="er" localSheetId="28">#REF!</definedName>
    <definedName name="er" localSheetId="17">#REF!</definedName>
    <definedName name="er" localSheetId="22">#REF!</definedName>
    <definedName name="er" localSheetId="24">#REF!</definedName>
    <definedName name="er" localSheetId="4">#REF!</definedName>
    <definedName name="er" localSheetId="7">#REF!</definedName>
    <definedName name="er">#REF!</definedName>
    <definedName name="ETC_Estimate_to_Completion" localSheetId="10">#REF!</definedName>
    <definedName name="ETC_Estimate_to_Completion" localSheetId="12">#REF!</definedName>
    <definedName name="ETC_Estimate_to_Completion" localSheetId="14">#REF!</definedName>
    <definedName name="ETC_Estimate_to_Completion" localSheetId="25">#REF!</definedName>
    <definedName name="ETC_Estimate_to_Completion" localSheetId="26">#REF!</definedName>
    <definedName name="ETC_Estimate_to_Completion" localSheetId="28">#REF!</definedName>
    <definedName name="ETC_Estimate_to_Completion" localSheetId="17">#REF!</definedName>
    <definedName name="ETC_Estimate_to_Completion" localSheetId="22">#REF!</definedName>
    <definedName name="ETC_Estimate_to_Completion" localSheetId="24">#REF!</definedName>
    <definedName name="ETC_Estimate_to_Completion" localSheetId="4">#REF!</definedName>
    <definedName name="ETC_Estimate_to_Completion" localSheetId="7">#REF!</definedName>
    <definedName name="ETC_Estimate_to_Completion">#REF!</definedName>
    <definedName name="EV_Earned_Value" localSheetId="10">#REF!</definedName>
    <definedName name="EV_Earned_Value" localSheetId="12">#REF!</definedName>
    <definedName name="EV_Earned_Value" localSheetId="14">#REF!</definedName>
    <definedName name="EV_Earned_Value" localSheetId="25">#REF!</definedName>
    <definedName name="EV_Earned_Value" localSheetId="26">#REF!</definedName>
    <definedName name="EV_Earned_Value" localSheetId="28">#REF!</definedName>
    <definedName name="EV_Earned_Value" localSheetId="17">#REF!</definedName>
    <definedName name="EV_Earned_Value" localSheetId="22">#REF!</definedName>
    <definedName name="EV_Earned_Value" localSheetId="24">#REF!</definedName>
    <definedName name="EV_Earned_Value" localSheetId="4">#REF!</definedName>
    <definedName name="EV_Earned_Value" localSheetId="7">#REF!</definedName>
    <definedName name="EV_Earned_Value">#REF!</definedName>
    <definedName name="markus" localSheetId="10">#REF!</definedName>
    <definedName name="markus" localSheetId="12">#REF!</definedName>
    <definedName name="markus" localSheetId="14">#REF!</definedName>
    <definedName name="markus" localSheetId="25">#REF!</definedName>
    <definedName name="markus" localSheetId="26">#REF!</definedName>
    <definedName name="markus" localSheetId="28">#REF!</definedName>
    <definedName name="markus" localSheetId="17">#REF!</definedName>
    <definedName name="markus" localSheetId="22">#REF!</definedName>
    <definedName name="markus" localSheetId="24">#REF!</definedName>
    <definedName name="markus" localSheetId="4">#REF!</definedName>
    <definedName name="markus" localSheetId="7">#REF!</definedName>
    <definedName name="markus">#REF!</definedName>
    <definedName name="P" localSheetId="10">#REF!</definedName>
    <definedName name="P" localSheetId="11">#REF!</definedName>
    <definedName name="P" localSheetId="12">#REF!</definedName>
    <definedName name="P" localSheetId="14">#REF!</definedName>
    <definedName name="P" localSheetId="25">#REF!</definedName>
    <definedName name="P" localSheetId="26">#REF!</definedName>
    <definedName name="P" localSheetId="28">#REF!</definedName>
    <definedName name="P" localSheetId="17">#REF!</definedName>
    <definedName name="P" localSheetId="22">#REF!</definedName>
    <definedName name="P" localSheetId="24">#REF!</definedName>
    <definedName name="P" localSheetId="4">#REF!</definedName>
    <definedName name="P" localSheetId="7">#REF!</definedName>
    <definedName name="P">#REF!</definedName>
    <definedName name="Percent_Effort_Expend" localSheetId="10">#REF!</definedName>
    <definedName name="Percent_Effort_Expend" localSheetId="12">#REF!</definedName>
    <definedName name="Percent_Effort_Expend" localSheetId="14">#REF!</definedName>
    <definedName name="Percent_Effort_Expend" localSheetId="25">#REF!</definedName>
    <definedName name="Percent_Effort_Expend" localSheetId="26">#REF!</definedName>
    <definedName name="Percent_Effort_Expend" localSheetId="28">#REF!</definedName>
    <definedName name="Percent_Effort_Expend" localSheetId="17">#REF!</definedName>
    <definedName name="Percent_Effort_Expend" localSheetId="22">#REF!</definedName>
    <definedName name="Percent_Effort_Expend" localSheetId="24">#REF!</definedName>
    <definedName name="Percent_Effort_Expend" localSheetId="4">#REF!</definedName>
    <definedName name="Percent_Effort_Expend" localSheetId="7">#REF!</definedName>
    <definedName name="Percent_Effort_Expend">#REF!</definedName>
    <definedName name="_xlnm.Print_Area" localSheetId="10">' 10Mat'!$A$1:$N$20</definedName>
    <definedName name="_xlnm.Print_Area" localSheetId="11">'11Cpk'!$B$5:$T$146</definedName>
    <definedName name="_xlnm.Print_Area" localSheetId="12">'12Lab'!$A$1:$F$6</definedName>
    <definedName name="_xlnm.Print_Area" localSheetId="13">'13 Appearance '!$A$1:$B$18</definedName>
    <definedName name="_xlnm.Print_Area" localSheetId="14">'14 15 Sample'!$A$1:$AM$33</definedName>
    <definedName name="_xlnm.Print_Area" localSheetId="15">'16Aids'!$A$1:$M$34</definedName>
    <definedName name="_xlnm.Print_Area" localSheetId="25">'1710Repair'!$A$1:$N$15</definedName>
    <definedName name="_xlnm.Print_Area" localSheetId="26">'1711FPCR'!#REF!</definedName>
    <definedName name="_xlnm.Print_Area" localSheetId="27">'1712SDR'!#REF!</definedName>
    <definedName name="_xlnm.Print_Area" localSheetId="28">'1713Other'!$A$1:$D$1</definedName>
    <definedName name="_xlnm.Print_Area" localSheetId="16">'171Reverse Eng'!$A$2:$P$2</definedName>
    <definedName name="_xlnm.Print_Area" localSheetId="17">'172 Complaince Req'!#REF!</definedName>
    <definedName name="_xlnm.Print_Area" localSheetId="18">'173Safe Launch CP'!#REF!</definedName>
    <definedName name="_xlnm.Print_Area" localSheetId="19">'174Supply'!$A$1:$M$34</definedName>
    <definedName name="_xlnm.Print_Area" localSheetId="21">'176Run@Rate'!$B$1:$M$99</definedName>
    <definedName name="_xlnm.Print_Area" localSheetId="22">'177Pack'!#REF!</definedName>
    <definedName name="_xlnm.Print_Area" localSheetId="23">'178Asset'!$A$1:$N$20</definedName>
    <definedName name="_xlnm.Print_Area" localSheetId="24">'179PM'!$A$3:$J$35</definedName>
    <definedName name="_xlnm.Print_Area" localSheetId="8">'1Dwg9Dim'!#REF!</definedName>
    <definedName name="_xlnm.Print_Area" localSheetId="4">'2ECN'!$A$1:$F$23</definedName>
    <definedName name="_xlnm.Print_Area" localSheetId="5">'5Flow'!$A$3:$H$58</definedName>
    <definedName name="_xlnm.Print_Area" localSheetId="6">'6PFMEA'!#REF!</definedName>
    <definedName name="_xlnm.Print_Area" localSheetId="7">'7CP'!#REF!</definedName>
    <definedName name="_xlnm.Print_Area" localSheetId="0">Instruct!$A$1:$G$52</definedName>
    <definedName name="_xlnm.Print_Area" localSheetId="1">'PPAP Gantt Chart '!$A$1:$U$29</definedName>
    <definedName name="_xlnm.Print_Area" localSheetId="2">PSW!$A$2:$K$62</definedName>
    <definedName name="_xlnm.Print_Area" localSheetId="3">'PSW-NEMA'!#REF!</definedName>
    <definedName name="_xlnm.Print_Area">#REF!</definedName>
    <definedName name="_xlnm.Print_Titles" localSheetId="11">'11Cpk'!$4:$21</definedName>
    <definedName name="_xlnm.Print_Titles" localSheetId="16">'171Reverse Eng'!$2:$2</definedName>
    <definedName name="PV_Planned_Value" localSheetId="10">#REF!</definedName>
    <definedName name="PV_Planned_Value" localSheetId="12">#REF!</definedName>
    <definedName name="PV_Planned_Value" localSheetId="14">#REF!</definedName>
    <definedName name="PV_Planned_Value" localSheetId="25">#REF!</definedName>
    <definedName name="PV_Planned_Value" localSheetId="26">#REF!</definedName>
    <definedName name="PV_Planned_Value" localSheetId="27">#REF!</definedName>
    <definedName name="PV_Planned_Value" localSheetId="28">#REF!</definedName>
    <definedName name="PV_Planned_Value" localSheetId="16">#REF!</definedName>
    <definedName name="PV_Planned_Value" localSheetId="17">#REF!</definedName>
    <definedName name="PV_Planned_Value" localSheetId="22">#REF!</definedName>
    <definedName name="PV_Planned_Value" localSheetId="24">#REF!</definedName>
    <definedName name="PV_Planned_Value" localSheetId="4">#REF!</definedName>
    <definedName name="PV_Planned_Value" localSheetId="7">#REF!</definedName>
    <definedName name="PV_Planned_Value">#REF!</definedName>
    <definedName name="SampleApproved" localSheetId="10">#REF!</definedName>
    <definedName name="SampleApproved" localSheetId="12">#REF!</definedName>
    <definedName name="SampleApproved" localSheetId="14">#REF!</definedName>
    <definedName name="SampleApproved" localSheetId="25">#REF!</definedName>
    <definedName name="SampleApproved" localSheetId="26">#REF!</definedName>
    <definedName name="SampleApproved" localSheetId="27">#REF!</definedName>
    <definedName name="SampleApproved" localSheetId="28">#REF!</definedName>
    <definedName name="SampleApproved" localSheetId="17">#REF!</definedName>
    <definedName name="SampleApproved" localSheetId="22">#REF!</definedName>
    <definedName name="SampleApproved" localSheetId="24">#REF!</definedName>
    <definedName name="SampleApproved" localSheetId="4">#REF!</definedName>
    <definedName name="SampleApproved" localSheetId="7">#REF!</definedName>
    <definedName name="SampleApproved">#REF!</definedName>
    <definedName name="SAPBEXrevision" hidden="1">0</definedName>
    <definedName name="SAPBEXsysID" hidden="1">"BWD"</definedName>
    <definedName name="SAPBEXwbID" hidden="1">"4D1ZH0D7MVW5ZGHABA2FZS9LP"</definedName>
    <definedName name="Sname">#REF!</definedName>
    <definedName name="SPI_Sch_Perf_Index" localSheetId="10">#REF!</definedName>
    <definedName name="SPI_Sch_Perf_Index" localSheetId="12">#REF!</definedName>
    <definedName name="SPI_Sch_Perf_Index" localSheetId="14">#REF!</definedName>
    <definedName name="SPI_Sch_Perf_Index" localSheetId="25">#REF!</definedName>
    <definedName name="SPI_Sch_Perf_Index" localSheetId="26">#REF!</definedName>
    <definedName name="SPI_Sch_Perf_Index" localSheetId="28">#REF!</definedName>
    <definedName name="SPI_Sch_Perf_Index" localSheetId="16">#REF!</definedName>
    <definedName name="SPI_Sch_Perf_Index" localSheetId="17">#REF!</definedName>
    <definedName name="SPI_Sch_Perf_Index" localSheetId="22">#REF!</definedName>
    <definedName name="SPI_Sch_Perf_Index" localSheetId="24">#REF!</definedName>
    <definedName name="SPI_Sch_Perf_Index" localSheetId="4">#REF!</definedName>
    <definedName name="SPI_Sch_Perf_Index" localSheetId="7">#REF!</definedName>
    <definedName name="SPI_Sch_Perf_Index">#REF!</definedName>
    <definedName name="Status" localSheetId="13">#REF!</definedName>
    <definedName name="Status" localSheetId="14">'[3]23. Corrective action list'!$B$34:$F$34</definedName>
    <definedName name="Status" localSheetId="26">#REF!</definedName>
    <definedName name="Status" localSheetId="27">#REF!</definedName>
    <definedName name="Status" localSheetId="17">'[3]23. Corrective action list'!$B$34:$F$34</definedName>
    <definedName name="Status" localSheetId="22">'[4]26. Corrective action list'!$B$34:$F$34</definedName>
    <definedName name="Status" localSheetId="4">#REF!</definedName>
    <definedName name="Status" localSheetId="7">#REF!</definedName>
    <definedName name="Status" localSheetId="2">#REF!</definedName>
    <definedName name="Status" localSheetId="3">#REF!</definedName>
    <definedName name="Status">#REF!</definedName>
    <definedName name="SV_Sch_Var" localSheetId="10">#REF!</definedName>
    <definedName name="SV_Sch_Var" localSheetId="12">#REF!</definedName>
    <definedName name="SV_Sch_Var" localSheetId="14">#REF!</definedName>
    <definedName name="SV_Sch_Var" localSheetId="25">#REF!</definedName>
    <definedName name="SV_Sch_Var" localSheetId="26">#REF!</definedName>
    <definedName name="SV_Sch_Var" localSheetId="28">#REF!</definedName>
    <definedName name="SV_Sch_Var" localSheetId="16">#REF!</definedName>
    <definedName name="SV_Sch_Var" localSheetId="17">#REF!</definedName>
    <definedName name="SV_Sch_Var" localSheetId="22">#REF!</definedName>
    <definedName name="SV_Sch_Var" localSheetId="24">#REF!</definedName>
    <definedName name="SV_Sch_Var" localSheetId="4">#REF!</definedName>
    <definedName name="SV_Sch_Var" localSheetId="7">#REF!</definedName>
    <definedName name="SV_Sch_Var">#REF!</definedName>
    <definedName name="SV_Sch_Variance" localSheetId="10">#REF!</definedName>
    <definedName name="SV_Sch_Variance" localSheetId="12">#REF!</definedName>
    <definedName name="SV_Sch_Variance" localSheetId="14">#REF!</definedName>
    <definedName name="SV_Sch_Variance" localSheetId="25">#REF!</definedName>
    <definedName name="SV_Sch_Variance" localSheetId="26">#REF!</definedName>
    <definedName name="SV_Sch_Variance" localSheetId="28">#REF!</definedName>
    <definedName name="SV_Sch_Variance" localSheetId="17">#REF!</definedName>
    <definedName name="SV_Sch_Variance" localSheetId="22">#REF!</definedName>
    <definedName name="SV_Sch_Variance" localSheetId="24">#REF!</definedName>
    <definedName name="SV_Sch_Variance" localSheetId="4">#REF!</definedName>
    <definedName name="SV_Sch_Variance" localSheetId="7">#REF!</definedName>
    <definedName name="SV_Sch_Variance">#REF!</definedName>
    <definedName name="target" localSheetId="21">#N/A</definedName>
    <definedName name="target" localSheetId="3">'PSW-NEMA'!target</definedName>
    <definedName name="target">[0]!target</definedName>
    <definedName name="targets" localSheetId="21">#N/A</definedName>
    <definedName name="targets" localSheetId="3">'PSW-NEMA'!targets</definedName>
    <definedName name="targets">[0]!targets</definedName>
    <definedName name="Text1_Click" localSheetId="14">[5]!Text1_Click</definedName>
    <definedName name="Text1_Click" localSheetId="26">[5]!Text1_Click</definedName>
    <definedName name="Text1_Click" localSheetId="7">[5]!Text1_Click</definedName>
    <definedName name="Text1_Click" localSheetId="3">[5]!Text1_Click</definedName>
    <definedName name="Text1_Click">[5]!Text1_Click</definedName>
    <definedName name="ttt" localSheetId="13">#REF!</definedName>
    <definedName name="ttt" localSheetId="26">#REF!</definedName>
    <definedName name="ttt" localSheetId="27">#REF!</definedName>
    <definedName name="ttt" localSheetId="4">#REF!</definedName>
    <definedName name="ttt" localSheetId="7">#REF!</definedName>
    <definedName name="ttt" localSheetId="2">#REF!</definedName>
    <definedName name="ttt" localSheetId="3">#REF!</definedName>
    <definedName name="ttt">#REF!</definedName>
    <definedName name="valuevx">42.314159</definedName>
    <definedName name="we" localSheetId="10">#REF!</definedName>
    <definedName name="we" localSheetId="11">#REF!</definedName>
    <definedName name="we" localSheetId="12">#REF!</definedName>
    <definedName name="we" localSheetId="14">#REF!</definedName>
    <definedName name="we" localSheetId="15">#REF!</definedName>
    <definedName name="we" localSheetId="25">#REF!</definedName>
    <definedName name="we" localSheetId="26">#REF!</definedName>
    <definedName name="we" localSheetId="27">#REF!</definedName>
    <definedName name="we" localSheetId="28">#REF!</definedName>
    <definedName name="we" localSheetId="17">#REF!</definedName>
    <definedName name="we" localSheetId="18">#REF!</definedName>
    <definedName name="we" localSheetId="19">#REF!</definedName>
    <definedName name="we" localSheetId="22">#REF!</definedName>
    <definedName name="we" localSheetId="23">#REF!</definedName>
    <definedName name="we" localSheetId="24">#REF!</definedName>
    <definedName name="we" localSheetId="4">#REF!</definedName>
    <definedName name="we" localSheetId="5">#REF!</definedName>
    <definedName name="we" localSheetId="6">#REF!</definedName>
    <definedName name="we" localSheetId="7">#REF!</definedName>
    <definedName name="we">#REF!</definedName>
    <definedName name="Z_B2009925_ACB8_11D3_B87B_00C04F67518E_.wvu.Cols" localSheetId="11" hidden="1">'11Cpk'!$C:$C,'11Cpk'!#REF!,'11Cpk'!#REF!,'11Cpk'!#REF!,'11Cpk'!#REF!</definedName>
    <definedName name="Z_B2009925_ACB8_11D3_B87B_00C04F67518E_.wvu.Cols" localSheetId="16" hidden="1">'171Reverse Eng'!$B:$B,'171Reverse Eng'!#REF!,'171Reverse Eng'!#REF!,'171Reverse Eng'!#REF!,'171Reverse Eng'!#REF!</definedName>
    <definedName name="Z_B2009925_ACB8_11D3_B87B_00C04F67518E_.wvu.Rows" localSheetId="11" hidden="1">'11Cpk'!#REF!</definedName>
    <definedName name="Z_B2009925_ACB8_11D3_B87B_00C04F67518E_.wvu.Rows" localSheetId="16" hidden="1">'171Reverse Eng'!#REF!</definedName>
    <definedName name="기록읽기">"Rectangle 62"</definedName>
    <definedName name="별도" localSheetId="13">#REF!</definedName>
    <definedName name="별도" localSheetId="26">#REF!</definedName>
    <definedName name="별도" localSheetId="27">#REF!</definedName>
    <definedName name="별도" localSheetId="4">#REF!</definedName>
    <definedName name="별도" localSheetId="7">#REF!</definedName>
    <definedName name="별도" localSheetId="2">#REF!</definedName>
    <definedName name="별도" localSheetId="3">#REF!</definedName>
    <definedName name="별도">#REF!</definedName>
    <definedName name="평가대상" localSheetId="26">#REF!</definedName>
    <definedName name="평가대상" localSheetId="27">#REF!</definedName>
    <definedName name="평가대상" localSheetId="7">#REF!</definedName>
    <definedName name="평가대상" localSheetId="2">#REF!</definedName>
    <definedName name="평가대상" localSheetId="3">#REF!</definedName>
    <definedName name="평가대상">#REF!</definedName>
    <definedName name="평가대상1" localSheetId="26">#REF!</definedName>
    <definedName name="평가대상1" localSheetId="27">#REF!</definedName>
    <definedName name="평가대상1" localSheetId="7">#REF!</definedName>
    <definedName name="평가대상1" localSheetId="2">#REF!</definedName>
    <definedName name="평가대상1" localSheetId="3">#REF!</definedName>
    <definedName name="평가대상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5" i="145" l="1"/>
  <c r="K65" i="145"/>
  <c r="L78" i="145" l="1"/>
  <c r="K78" i="145"/>
  <c r="J78" i="145"/>
  <c r="I78" i="145"/>
  <c r="H78" i="145"/>
  <c r="G78" i="145"/>
  <c r="F78" i="145"/>
  <c r="L76" i="145"/>
  <c r="K76" i="145"/>
  <c r="J76" i="145"/>
  <c r="L75" i="145"/>
  <c r="K75" i="145"/>
  <c r="J75" i="145"/>
  <c r="I75" i="145"/>
  <c r="L74" i="145"/>
  <c r="K74" i="145"/>
  <c r="J74" i="145"/>
  <c r="I74" i="145"/>
  <c r="H74" i="145"/>
  <c r="G74" i="145"/>
  <c r="L73" i="145"/>
  <c r="K73" i="145"/>
  <c r="J73" i="145"/>
  <c r="I73" i="145"/>
  <c r="H73" i="145"/>
  <c r="G73" i="145"/>
  <c r="F73" i="145"/>
  <c r="L69" i="145"/>
  <c r="K69" i="145"/>
  <c r="J69" i="145"/>
  <c r="I69" i="145"/>
  <c r="H69" i="145"/>
  <c r="G69" i="145"/>
  <c r="F69" i="145"/>
  <c r="L66" i="145"/>
  <c r="L65" i="145"/>
  <c r="L67" i="145" s="1"/>
  <c r="L64" i="145"/>
  <c r="J64" i="145"/>
  <c r="L60" i="145"/>
  <c r="K60" i="145"/>
  <c r="K64" i="145" s="1"/>
  <c r="J60" i="145"/>
  <c r="I60" i="145"/>
  <c r="H60" i="145"/>
  <c r="G60" i="145"/>
  <c r="L57" i="145"/>
  <c r="K57" i="145"/>
  <c r="J57" i="145"/>
  <c r="I57" i="145"/>
  <c r="H57" i="145"/>
  <c r="H75" i="145" s="1"/>
  <c r="G57" i="145"/>
  <c r="G75" i="145" s="1"/>
  <c r="L40" i="145"/>
  <c r="K40" i="145"/>
  <c r="J40" i="145"/>
  <c r="L39" i="145"/>
  <c r="K39" i="145"/>
  <c r="J39" i="145"/>
  <c r="L36" i="145"/>
  <c r="K36" i="145"/>
  <c r="L33" i="145"/>
  <c r="K33" i="145"/>
  <c r="J33" i="145"/>
  <c r="I33" i="145"/>
  <c r="H33" i="145"/>
  <c r="G33" i="145"/>
  <c r="F33" i="145"/>
  <c r="L29" i="145"/>
  <c r="K29" i="145"/>
  <c r="J29" i="145"/>
  <c r="L27" i="145"/>
  <c r="K27" i="145"/>
  <c r="J27" i="145"/>
  <c r="I27" i="145"/>
  <c r="H27" i="145"/>
  <c r="G27" i="145"/>
  <c r="F27" i="145"/>
  <c r="L20" i="145"/>
  <c r="K20" i="145"/>
  <c r="J20" i="145"/>
  <c r="J36" i="145" s="1"/>
  <c r="I20" i="145"/>
  <c r="I29" i="145" s="1"/>
  <c r="H20" i="145"/>
  <c r="H29" i="145" s="1"/>
  <c r="G20" i="145"/>
  <c r="G29" i="145" s="1"/>
  <c r="F20" i="145"/>
  <c r="F36" i="145" s="1"/>
  <c r="I5" i="145"/>
  <c r="K67" i="145" s="1"/>
  <c r="I76" i="145" l="1"/>
  <c r="H76" i="145"/>
  <c r="F40" i="145"/>
  <c r="G64" i="145"/>
  <c r="G65" i="145" s="1"/>
  <c r="G67" i="145" s="1"/>
  <c r="F39" i="145"/>
  <c r="F29" i="145"/>
  <c r="F75" i="145" s="1"/>
  <c r="F66" i="145"/>
  <c r="H66" i="145"/>
  <c r="K66" i="145"/>
  <c r="G76" i="145"/>
  <c r="G40" i="145"/>
  <c r="I64" i="145"/>
  <c r="I65" i="145" s="1"/>
  <c r="I67" i="145" s="1"/>
  <c r="G39" i="145"/>
  <c r="G36" i="145"/>
  <c r="H39" i="145"/>
  <c r="I40" i="145"/>
  <c r="G66" i="145"/>
  <c r="H64" i="145"/>
  <c r="H65" i="145" s="1"/>
  <c r="H67" i="145" s="1"/>
  <c r="H40" i="145"/>
  <c r="H36" i="145"/>
  <c r="I39" i="145"/>
  <c r="I36" i="145"/>
  <c r="I66" i="145"/>
  <c r="J67" i="145"/>
  <c r="J66" i="145"/>
  <c r="F74" i="145" l="1"/>
  <c r="F76" i="145" s="1"/>
  <c r="F60" i="145"/>
  <c r="F64" i="145" s="1"/>
  <c r="F65" i="145" s="1"/>
  <c r="F67" i="145" s="1"/>
  <c r="B87" i="145" s="1"/>
  <c r="F57" i="145"/>
  <c r="T138" i="94" l="1"/>
  <c r="S138" i="94"/>
  <c r="H138" i="94"/>
  <c r="G138" i="94"/>
  <c r="T137" i="94"/>
  <c r="S137" i="94"/>
  <c r="H137" i="94"/>
  <c r="G137" i="94"/>
  <c r="T136" i="94"/>
  <c r="S136" i="94"/>
  <c r="H136" i="94"/>
  <c r="G136" i="94"/>
  <c r="T135" i="94"/>
  <c r="S135" i="94"/>
  <c r="H135" i="94"/>
  <c r="G135" i="94"/>
  <c r="T134" i="94"/>
  <c r="S134" i="94"/>
  <c r="H134" i="94"/>
  <c r="G134" i="94"/>
  <c r="T133" i="94"/>
  <c r="S133" i="94"/>
  <c r="H133" i="94"/>
  <c r="G133" i="94"/>
  <c r="T132" i="94"/>
  <c r="S132" i="94"/>
  <c r="H132" i="94"/>
  <c r="G132" i="94"/>
  <c r="H131" i="94"/>
  <c r="G131" i="94"/>
  <c r="T130" i="94"/>
  <c r="S130" i="94"/>
  <c r="H130" i="94"/>
  <c r="G130" i="94"/>
  <c r="T129" i="94"/>
  <c r="S129" i="94"/>
  <c r="H129" i="94"/>
  <c r="G129" i="94"/>
  <c r="T128" i="94"/>
  <c r="S128" i="94"/>
  <c r="H128" i="94"/>
  <c r="G128" i="94"/>
  <c r="T127" i="94"/>
  <c r="S127" i="94"/>
  <c r="H127" i="94"/>
  <c r="G127" i="94"/>
  <c r="T126" i="94"/>
  <c r="S126" i="94"/>
  <c r="H126" i="94"/>
  <c r="G126" i="94"/>
  <c r="T125" i="94"/>
  <c r="S125" i="94"/>
  <c r="H125" i="94"/>
  <c r="G125" i="94"/>
  <c r="T124" i="94"/>
  <c r="S124" i="94"/>
  <c r="H124" i="94"/>
  <c r="G124" i="94"/>
  <c r="T123" i="94"/>
  <c r="S123" i="94"/>
  <c r="H123" i="94"/>
  <c r="G123" i="94"/>
  <c r="H122" i="94"/>
  <c r="G122" i="94"/>
  <c r="T121" i="94"/>
  <c r="S121" i="94"/>
  <c r="H121" i="94"/>
  <c r="G121" i="94"/>
  <c r="T120" i="94"/>
  <c r="S120" i="94"/>
  <c r="H120" i="94"/>
  <c r="G120" i="94"/>
  <c r="T119" i="94"/>
  <c r="S119" i="94"/>
  <c r="H119" i="94"/>
  <c r="G119" i="94"/>
  <c r="T118" i="94"/>
  <c r="S118" i="94"/>
  <c r="H118" i="94"/>
  <c r="G118" i="94"/>
  <c r="T117" i="94"/>
  <c r="S117" i="94"/>
  <c r="H117" i="94"/>
  <c r="G117" i="94"/>
  <c r="T116" i="94"/>
  <c r="S116" i="94"/>
  <c r="H116" i="94"/>
  <c r="G116" i="94"/>
  <c r="T115" i="94"/>
  <c r="S115" i="94"/>
  <c r="H115" i="94"/>
  <c r="G115" i="94"/>
  <c r="T114" i="94"/>
  <c r="S114" i="94"/>
  <c r="H114" i="94"/>
  <c r="G114" i="94"/>
  <c r="T113" i="94"/>
  <c r="S113" i="94"/>
  <c r="H113" i="94"/>
  <c r="G113" i="94"/>
  <c r="T112" i="94"/>
  <c r="S112" i="94"/>
  <c r="H112" i="94"/>
  <c r="G112" i="94"/>
  <c r="T111" i="94"/>
  <c r="S111" i="94"/>
  <c r="H111" i="94"/>
  <c r="G111" i="94"/>
  <c r="T110" i="94"/>
  <c r="S110" i="94"/>
  <c r="H110" i="94"/>
  <c r="G110" i="94"/>
  <c r="T109" i="94"/>
  <c r="S109" i="94"/>
  <c r="H109" i="94"/>
  <c r="G109" i="94"/>
  <c r="T108" i="94"/>
  <c r="S108" i="94"/>
  <c r="H108" i="94"/>
  <c r="G108" i="94"/>
  <c r="T107" i="94"/>
  <c r="S107" i="94"/>
  <c r="H107" i="94"/>
  <c r="G107" i="94"/>
  <c r="T106" i="94"/>
  <c r="S106" i="94"/>
  <c r="H106" i="94"/>
  <c r="G106" i="94"/>
  <c r="T105" i="94"/>
  <c r="S105" i="94"/>
  <c r="H105" i="94"/>
  <c r="G105" i="94"/>
  <c r="T104" i="94"/>
  <c r="S104" i="94"/>
  <c r="H104" i="94"/>
  <c r="G104" i="94"/>
  <c r="T103" i="94"/>
  <c r="S103" i="94"/>
  <c r="H103" i="94"/>
  <c r="G103" i="94"/>
  <c r="T102" i="94"/>
  <c r="S102" i="94"/>
  <c r="H102" i="94"/>
  <c r="G102" i="94"/>
  <c r="T101" i="94"/>
  <c r="S101" i="94"/>
  <c r="H101" i="94"/>
  <c r="G101" i="94"/>
  <c r="T100" i="94"/>
  <c r="S100" i="94"/>
  <c r="H100" i="94"/>
  <c r="G100" i="94"/>
  <c r="T99" i="94"/>
  <c r="S99" i="94"/>
  <c r="H99" i="94"/>
  <c r="G99" i="94"/>
  <c r="T98" i="94"/>
  <c r="S98" i="94"/>
  <c r="H98" i="94"/>
  <c r="G98" i="94"/>
  <c r="T97" i="94"/>
  <c r="S97" i="94"/>
  <c r="H97" i="94"/>
  <c r="G97" i="94"/>
  <c r="T96" i="94"/>
  <c r="S96" i="94"/>
  <c r="H96" i="94"/>
  <c r="G96" i="94"/>
  <c r="T95" i="94"/>
  <c r="S95" i="94"/>
  <c r="H95" i="94"/>
  <c r="G95" i="94"/>
  <c r="T94" i="94"/>
  <c r="S94" i="94"/>
  <c r="H94" i="94"/>
  <c r="G94" i="94"/>
  <c r="T93" i="94"/>
  <c r="S93" i="94"/>
  <c r="H93" i="94"/>
  <c r="G93" i="94"/>
  <c r="T92" i="94"/>
  <c r="S92" i="94"/>
  <c r="H92" i="94"/>
  <c r="G92" i="94"/>
  <c r="T91" i="94"/>
  <c r="S91" i="94"/>
  <c r="H91" i="94"/>
  <c r="G91" i="94"/>
  <c r="T90" i="94"/>
  <c r="S90" i="94"/>
  <c r="H90" i="94"/>
  <c r="G90" i="94"/>
  <c r="T89" i="94"/>
  <c r="S89" i="94"/>
  <c r="H89" i="94"/>
  <c r="G89" i="94"/>
  <c r="T88" i="94"/>
  <c r="S88" i="94"/>
  <c r="H88" i="94"/>
  <c r="G88" i="94"/>
  <c r="T87" i="94"/>
  <c r="S87" i="94"/>
  <c r="H87" i="94"/>
  <c r="G87" i="94"/>
  <c r="T86" i="94"/>
  <c r="S86" i="94"/>
  <c r="H86" i="94"/>
  <c r="G86" i="94"/>
  <c r="T85" i="94"/>
  <c r="S85" i="94"/>
  <c r="H85" i="94"/>
  <c r="G85" i="94"/>
  <c r="T84" i="94"/>
  <c r="S84" i="94"/>
  <c r="H84" i="94"/>
  <c r="G84" i="94"/>
  <c r="T83" i="94"/>
  <c r="S83" i="94"/>
  <c r="H83" i="94"/>
  <c r="G83" i="94"/>
  <c r="T82" i="94"/>
  <c r="S82" i="94"/>
  <c r="H82" i="94"/>
  <c r="G82" i="94"/>
  <c r="T81" i="94"/>
  <c r="S81" i="94"/>
  <c r="H81" i="94"/>
  <c r="G81" i="94"/>
  <c r="T80" i="94"/>
  <c r="S80" i="94"/>
  <c r="H80" i="94"/>
  <c r="G80" i="94"/>
  <c r="T79" i="94"/>
  <c r="S79" i="94"/>
  <c r="H79" i="94"/>
  <c r="G79" i="94"/>
  <c r="T78" i="94"/>
  <c r="S78" i="94"/>
  <c r="H78" i="94"/>
  <c r="G78" i="94"/>
  <c r="T77" i="94"/>
  <c r="S77" i="94"/>
  <c r="H77" i="94"/>
  <c r="G77" i="94"/>
  <c r="T76" i="94"/>
  <c r="S76" i="94"/>
  <c r="H76" i="94"/>
  <c r="G76" i="94"/>
  <c r="T75" i="94"/>
  <c r="S75" i="94"/>
  <c r="H75" i="94"/>
  <c r="G75" i="94"/>
  <c r="T74" i="94"/>
  <c r="S74" i="94"/>
  <c r="H74" i="94"/>
  <c r="G74" i="94"/>
  <c r="T73" i="94"/>
  <c r="S73" i="94"/>
  <c r="H73" i="94"/>
  <c r="G73" i="94"/>
  <c r="T72" i="94"/>
  <c r="S72" i="94"/>
  <c r="H72" i="94"/>
  <c r="G72" i="94"/>
  <c r="T71" i="94"/>
  <c r="S71" i="94"/>
  <c r="H71" i="94"/>
  <c r="G71" i="94"/>
  <c r="T70" i="94"/>
  <c r="S70" i="94"/>
  <c r="H70" i="94"/>
  <c r="G70" i="94"/>
  <c r="T69" i="94"/>
  <c r="S69" i="94"/>
  <c r="H69" i="94"/>
  <c r="G69" i="94"/>
  <c r="T68" i="94"/>
  <c r="S68" i="94"/>
  <c r="H68" i="94"/>
  <c r="G68" i="94"/>
  <c r="T67" i="94"/>
  <c r="S67" i="94"/>
  <c r="H67" i="94"/>
  <c r="G67" i="94"/>
  <c r="T66" i="94"/>
  <c r="S66" i="94"/>
  <c r="H66" i="94"/>
  <c r="G66" i="94"/>
  <c r="T65" i="94"/>
  <c r="S65" i="94"/>
  <c r="H65" i="94"/>
  <c r="G65" i="94"/>
  <c r="T64" i="94"/>
  <c r="S64" i="94"/>
  <c r="H64" i="94"/>
  <c r="G64" i="94"/>
  <c r="T63" i="94"/>
  <c r="S63" i="94"/>
  <c r="H63" i="94"/>
  <c r="G63" i="94"/>
  <c r="T62" i="94"/>
  <c r="S62" i="94"/>
  <c r="H62" i="94"/>
  <c r="G62" i="94"/>
  <c r="T61" i="94"/>
  <c r="S61" i="94"/>
  <c r="H61" i="94"/>
  <c r="G61" i="94"/>
  <c r="T60" i="94"/>
  <c r="S60" i="94"/>
  <c r="H60" i="94"/>
  <c r="G60" i="94"/>
  <c r="T59" i="94"/>
  <c r="S59" i="94"/>
  <c r="H59" i="94"/>
  <c r="G59" i="94"/>
  <c r="T58" i="94"/>
  <c r="S58" i="94"/>
  <c r="H58" i="94"/>
  <c r="G58" i="94"/>
  <c r="T57" i="94"/>
  <c r="S57" i="94"/>
  <c r="H57" i="94"/>
  <c r="G57" i="94"/>
  <c r="T56" i="94"/>
  <c r="S56" i="94"/>
  <c r="H56" i="94"/>
  <c r="G56" i="94"/>
  <c r="T55" i="94"/>
  <c r="S55" i="94"/>
  <c r="H55" i="94"/>
  <c r="G55" i="94"/>
  <c r="T54" i="94"/>
  <c r="S54" i="94"/>
  <c r="H54" i="94"/>
  <c r="G54" i="94"/>
  <c r="T53" i="94"/>
  <c r="S53" i="94"/>
  <c r="H53" i="94"/>
  <c r="G53" i="94"/>
  <c r="T52" i="94"/>
  <c r="S52" i="94"/>
  <c r="H52" i="94"/>
  <c r="G52" i="94"/>
  <c r="T51" i="94"/>
  <c r="S51" i="94"/>
  <c r="H51" i="94"/>
  <c r="G51" i="94"/>
  <c r="T50" i="94"/>
  <c r="S50" i="94"/>
  <c r="H50" i="94"/>
  <c r="G50" i="94"/>
  <c r="T49" i="94"/>
  <c r="S49" i="94"/>
  <c r="H49" i="94"/>
  <c r="G49" i="94"/>
  <c r="T48" i="94"/>
  <c r="S48" i="94"/>
  <c r="H48" i="94"/>
  <c r="G48" i="94"/>
  <c r="T47" i="94"/>
  <c r="S47" i="94"/>
  <c r="H47" i="94"/>
  <c r="G47" i="94"/>
  <c r="T46" i="94"/>
  <c r="S46" i="94"/>
  <c r="H46" i="94"/>
  <c r="G46" i="94"/>
  <c r="T45" i="94"/>
  <c r="S45" i="94"/>
  <c r="H45" i="94"/>
  <c r="G45" i="94"/>
  <c r="T44" i="94"/>
  <c r="S44" i="94"/>
  <c r="H44" i="94"/>
  <c r="G44" i="94"/>
  <c r="T43" i="94"/>
  <c r="S43" i="94"/>
  <c r="H43" i="94"/>
  <c r="G43" i="94"/>
  <c r="T42" i="94"/>
  <c r="S42" i="94"/>
  <c r="H42" i="94"/>
  <c r="G42" i="94"/>
  <c r="T41" i="94"/>
  <c r="S41" i="94"/>
  <c r="H41" i="94"/>
  <c r="G41" i="94"/>
  <c r="T40" i="94"/>
  <c r="S40" i="94"/>
  <c r="H40" i="94"/>
  <c r="G40" i="94"/>
  <c r="T39" i="94"/>
  <c r="S39" i="94"/>
  <c r="H39" i="94"/>
  <c r="G39" i="94"/>
  <c r="T38" i="94"/>
  <c r="S38" i="94"/>
  <c r="H38" i="94"/>
  <c r="G38" i="94"/>
  <c r="T37" i="94"/>
  <c r="S37" i="94"/>
  <c r="H37" i="94"/>
  <c r="G37" i="94"/>
  <c r="T36" i="94"/>
  <c r="S36" i="94"/>
  <c r="H36" i="94"/>
  <c r="G36" i="94"/>
  <c r="T35" i="94"/>
  <c r="S35" i="94"/>
  <c r="H35" i="94"/>
  <c r="G35" i="94"/>
  <c r="T34" i="94"/>
  <c r="S34" i="94"/>
  <c r="H34" i="94"/>
  <c r="G34" i="94"/>
  <c r="T33" i="94"/>
  <c r="S33" i="94"/>
  <c r="H33" i="94"/>
  <c r="G33" i="94"/>
  <c r="T32" i="94"/>
  <c r="S32" i="94"/>
  <c r="H32" i="94"/>
  <c r="G32" i="94"/>
  <c r="T31" i="94"/>
  <c r="S31" i="94"/>
  <c r="H31" i="94"/>
  <c r="G31" i="94"/>
  <c r="T30" i="94"/>
  <c r="S30" i="94"/>
  <c r="H30" i="94"/>
  <c r="G30" i="94"/>
  <c r="T29" i="94"/>
  <c r="S29" i="94"/>
  <c r="H29" i="94"/>
  <c r="G29" i="94"/>
  <c r="T28" i="94"/>
  <c r="S28" i="94"/>
  <c r="H28" i="94"/>
  <c r="G28" i="94"/>
  <c r="T27" i="94"/>
  <c r="S27" i="94"/>
  <c r="H27" i="94"/>
  <c r="G27" i="94"/>
  <c r="T26" i="94"/>
  <c r="S26" i="94"/>
  <c r="H26" i="94"/>
  <c r="G26" i="94"/>
  <c r="T25" i="94"/>
  <c r="S25" i="94"/>
  <c r="H25" i="94"/>
  <c r="G25" i="94"/>
  <c r="T24" i="94"/>
  <c r="S24" i="94"/>
  <c r="H24" i="94"/>
  <c r="G24" i="94"/>
  <c r="T23" i="94"/>
  <c r="S23" i="94"/>
  <c r="H23" i="94"/>
  <c r="G23" i="94"/>
  <c r="T22" i="94"/>
  <c r="S22" i="94"/>
  <c r="H22" i="94"/>
  <c r="G22" i="94"/>
  <c r="N35" i="140"/>
  <c r="A35" i="140"/>
  <c r="X34" i="140"/>
  <c r="Q34" i="140"/>
  <c r="N34" i="140"/>
  <c r="J34" i="140"/>
  <c r="I34" i="140"/>
  <c r="H34" i="140"/>
  <c r="G34" i="140"/>
  <c r="E34" i="140"/>
  <c r="A34" i="140"/>
  <c r="Q33" i="140"/>
  <c r="N33" i="140"/>
  <c r="A33" i="140"/>
  <c r="X32" i="140"/>
  <c r="N32" i="140"/>
  <c r="X31" i="140"/>
  <c r="N31" i="140"/>
  <c r="L31" i="140"/>
  <c r="K31" i="140"/>
  <c r="J31" i="140"/>
  <c r="I31" i="140"/>
  <c r="H31" i="140"/>
  <c r="G31" i="140"/>
  <c r="F31" i="140"/>
  <c r="E31" i="140"/>
  <c r="D31" i="140"/>
  <c r="C31" i="140"/>
  <c r="Q30" i="140"/>
  <c r="N30" i="140"/>
  <c r="Q29" i="140"/>
  <c r="N29" i="140"/>
  <c r="L29" i="140"/>
  <c r="K29" i="140"/>
  <c r="J29" i="140"/>
  <c r="I29" i="140"/>
  <c r="H29" i="140"/>
  <c r="G29" i="140"/>
  <c r="F29" i="140"/>
  <c r="E29" i="140"/>
  <c r="D29" i="140"/>
  <c r="C29" i="140"/>
  <c r="N28" i="140"/>
  <c r="L28" i="140"/>
  <c r="K28" i="140"/>
  <c r="J28" i="140"/>
  <c r="I28" i="140"/>
  <c r="H28" i="140"/>
  <c r="G28" i="140"/>
  <c r="F28" i="140"/>
  <c r="E28" i="140"/>
  <c r="D28" i="140"/>
  <c r="C28" i="140"/>
  <c r="X27" i="140"/>
  <c r="N27" i="140"/>
  <c r="A27" i="140"/>
  <c r="X26" i="140"/>
  <c r="Q26" i="140"/>
  <c r="N26" i="140"/>
  <c r="Q25" i="140"/>
  <c r="N25" i="140"/>
  <c r="N24" i="140"/>
  <c r="L24" i="140"/>
  <c r="K24" i="140"/>
  <c r="J24" i="140"/>
  <c r="I24" i="140"/>
  <c r="H24" i="140"/>
  <c r="G24" i="140"/>
  <c r="F24" i="140"/>
  <c r="E24" i="140"/>
  <c r="D24" i="140"/>
  <c r="C24" i="140"/>
  <c r="N23" i="140"/>
  <c r="L23" i="140"/>
  <c r="K23" i="140"/>
  <c r="J23" i="140"/>
  <c r="I23" i="140"/>
  <c r="H23" i="140"/>
  <c r="G23" i="140"/>
  <c r="F23" i="140"/>
  <c r="E23" i="140"/>
  <c r="D23" i="140"/>
  <c r="C23" i="140"/>
  <c r="N22" i="140"/>
  <c r="A22" i="140"/>
  <c r="X21" i="140"/>
  <c r="Q21" i="140"/>
  <c r="N21" i="140"/>
  <c r="X20" i="140"/>
  <c r="Q20" i="140"/>
  <c r="N20" i="140"/>
  <c r="N19" i="140"/>
  <c r="L19" i="140"/>
  <c r="K19" i="140"/>
  <c r="J19" i="140"/>
  <c r="I19" i="140"/>
  <c r="H19" i="140"/>
  <c r="G19" i="140"/>
  <c r="F19" i="140"/>
  <c r="E19" i="140"/>
  <c r="D19" i="140"/>
  <c r="C19" i="140"/>
  <c r="N18" i="140"/>
  <c r="L18" i="140"/>
  <c r="K18" i="140"/>
  <c r="J18" i="140"/>
  <c r="I18" i="140"/>
  <c r="H18" i="140"/>
  <c r="G18" i="140"/>
  <c r="F18" i="140"/>
  <c r="E18" i="140"/>
  <c r="D18" i="140"/>
  <c r="C18" i="140"/>
  <c r="X17" i="140"/>
  <c r="Q17" i="140"/>
  <c r="N17" i="140"/>
  <c r="A17" i="140"/>
  <c r="X16" i="140"/>
  <c r="Q16" i="140"/>
  <c r="N16" i="140"/>
  <c r="N15" i="1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Alexander Bergholtz</author>
  </authors>
  <commentList>
    <comment ref="S18" authorId="0" shapeId="0" xr:uid="{00000000-0006-0000-0800-000001000000}">
      <text>
        <r>
          <rPr>
            <b/>
            <sz val="9"/>
            <color indexed="81"/>
            <rFont val="Tahoma"/>
            <family val="2"/>
          </rPr>
          <t>Alexander Bergholtz:</t>
        </r>
        <r>
          <rPr>
            <sz val="9"/>
            <color indexed="81"/>
            <rFont val="Tahoma"/>
            <family val="2"/>
          </rPr>
          <t xml:space="preserve">
Cpk is calculated with square root of standard deviation (meaning Ppk)</t>
        </r>
      </text>
    </comment>
    <comment ref="T21" authorId="0" shapeId="0" xr:uid="{00000000-0006-0000-0800-000002000000}">
      <text>
        <r>
          <rPr>
            <b/>
            <sz val="9"/>
            <color indexed="81"/>
            <rFont val="Tahoma"/>
            <family val="2"/>
          </rPr>
          <t>Alexander Bergholtz:</t>
        </r>
        <r>
          <rPr>
            <sz val="9"/>
            <color indexed="81"/>
            <rFont val="Tahoma"/>
            <family val="2"/>
          </rPr>
          <t xml:space="preserve">
Cpk is calculated with square root of standard deviation (meaning Ppk)</t>
        </r>
      </text>
    </comment>
    <comment ref="T122" authorId="0" shapeId="0" xr:uid="{00000000-0006-0000-0800-000003000000}">
      <text>
        <r>
          <rPr>
            <b/>
            <sz val="9"/>
            <color indexed="81"/>
            <rFont val="Tahoma"/>
            <family val="2"/>
          </rPr>
          <t>Alexander Bergholtz:</t>
        </r>
        <r>
          <rPr>
            <sz val="9"/>
            <color indexed="81"/>
            <rFont val="Tahoma"/>
            <family val="2"/>
          </rPr>
          <t xml:space="preserve">
Cpk is calculated with standard deviation (meaning Ppk)</t>
        </r>
      </text>
    </comment>
    <comment ref="T131" authorId="0" shapeId="0" xr:uid="{00000000-0006-0000-0800-000004000000}">
      <text>
        <r>
          <rPr>
            <b/>
            <sz val="9"/>
            <color indexed="81"/>
            <rFont val="Tahoma"/>
            <family val="2"/>
          </rPr>
          <t>Alexander Bergholtz:</t>
        </r>
        <r>
          <rPr>
            <sz val="9"/>
            <color indexed="81"/>
            <rFont val="Tahoma"/>
            <family val="2"/>
          </rPr>
          <t xml:space="preserve">
Cpk is calculated with standard deviation (meaning Ppk)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tc={B6FB62D2-DC10-48D7-ADE8-0A085FA8F7DA}</author>
  </authors>
  <commentList>
    <comment ref="M4" authorId="0" shapeId="0" xr:uid="{B6FB62D2-DC10-48D7-ADE8-0A085FA8F7DA}">
      <text>
        <t>[Threaded comment]
Your version of Excel allows you to read this threaded comment; however, any edits to it will get removed if the file is opened in a newer version of Excel. Learn more: https://go.microsoft.com/fwlink/?linkid=870924
Comment:
    Attached the picture of ABB assets as an object link (Insert&gt; Object)</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tc={333C64D4-597C-40FF-B380-C2BE20569B5B}</author>
  </authors>
  <commentList>
    <comment ref="C14" authorId="0" shapeId="0" xr:uid="{333C64D4-597C-40FF-B380-C2BE20569B5B}">
      <text>
        <t>[Threaded comment]
Your version of Excel allows you to read this threaded comment; however, any edits to it will get removed if the file is opened in a newer version of Excel. Learn more: https://go.microsoft.com/fwlink/?linkid=870924
Comment:
    Please indicate how the preventive maintenance plan is managed, via ERP system, excel, other</t>
      </text>
    </comment>
  </commentList>
</comments>
</file>

<file path=xl/sharedStrings.xml><?xml version="1.0" encoding="utf-8"?>
<sst xmlns="http://schemas.openxmlformats.org/spreadsheetml/2006/main" count="1075" uniqueCount="553">
  <si>
    <t>Serial production</t>
  </si>
  <si>
    <t>Yes</t>
  </si>
  <si>
    <t>No</t>
  </si>
  <si>
    <t>Date</t>
  </si>
  <si>
    <t>Calibrated</t>
  </si>
  <si>
    <t>Nr</t>
  </si>
  <si>
    <t>-</t>
  </si>
  <si>
    <t>Supplier name</t>
  </si>
  <si>
    <t>Please use following standard symbols to visualise the production process flow</t>
  </si>
  <si>
    <t>Start / End of process</t>
  </si>
  <si>
    <t>Checking aid identification number</t>
  </si>
  <si>
    <t>Checking aid description</t>
  </si>
  <si>
    <t>Checking aid manufacturer and type code</t>
  </si>
  <si>
    <t>Value range</t>
  </si>
  <si>
    <t>Last calibration date</t>
  </si>
  <si>
    <t>List of approved sub-suppliers</t>
  </si>
  <si>
    <t>Sub-supplier name</t>
  </si>
  <si>
    <t>Sub-supplier country</t>
  </si>
  <si>
    <t>Qualified</t>
  </si>
  <si>
    <t>Not qualified</t>
  </si>
  <si>
    <t>Production Process flow diagram</t>
  </si>
  <si>
    <t>Audited by Supplier</t>
  </si>
  <si>
    <t>Sub-supplier field of activity</t>
  </si>
  <si>
    <t>Prepared by (name &amp; title)</t>
  </si>
  <si>
    <t>List of checking aids used in Production Process</t>
  </si>
  <si>
    <t>Age (yrs.)</t>
  </si>
  <si>
    <t>Comments:</t>
  </si>
  <si>
    <t>Document no.</t>
  </si>
  <si>
    <t>Drawing Revision</t>
  </si>
  <si>
    <t>Supplier no.</t>
  </si>
  <si>
    <t>Supplier contact</t>
  </si>
  <si>
    <t>Temp. during measurement</t>
  </si>
  <si>
    <t>Specification/Drawing</t>
  </si>
  <si>
    <t>Sample Measurement Report</t>
  </si>
  <si>
    <t>Capability</t>
  </si>
  <si>
    <t>Pos</t>
  </si>
  <si>
    <t>Gauge</t>
  </si>
  <si>
    <t>Nominal</t>
  </si>
  <si>
    <t xml:space="preserve"> +Tol</t>
  </si>
  <si>
    <t xml:space="preserve"> -Tol</t>
  </si>
  <si>
    <t>N.C.</t>
  </si>
  <si>
    <t>Material, surface, etc.</t>
  </si>
  <si>
    <t>Visual Inspection</t>
  </si>
  <si>
    <t>Sample Approved/Not approved:</t>
  </si>
  <si>
    <t>Other</t>
  </si>
  <si>
    <t>ABB Part number</t>
  </si>
  <si>
    <t>Part description</t>
  </si>
  <si>
    <t>Purchase order no.</t>
  </si>
  <si>
    <t>ABB Part description</t>
  </si>
  <si>
    <t>Supplier Part number</t>
  </si>
  <si>
    <t xml:space="preserve"> Measurement System Analysis (MSA)
Gauge Repeatability &amp; Reproducibility (GR&amp;R)</t>
  </si>
  <si>
    <t>Next calibration date</t>
  </si>
  <si>
    <t>Minimum requirement: please list all machines and tools referred to in the 'Production Process control plan'</t>
  </si>
  <si>
    <t>Machine/Tool description</t>
  </si>
  <si>
    <t>Machine/Tool identification number</t>
  </si>
  <si>
    <t>Please list all 1st tier sub-suppliers delivering Raw Material, components, machining/painting services, chemicals and/or welding consumables</t>
  </si>
  <si>
    <t>Minimum requirement: please list all checking aids/measurement devices referred to in the 'Production Process control plan'</t>
  </si>
  <si>
    <t>Audit result</t>
  </si>
  <si>
    <t>Last audit date</t>
  </si>
  <si>
    <t>Production Process visualised with standard flow diagram symbols</t>
  </si>
  <si>
    <t>ABB Sourcing Manager</t>
  </si>
  <si>
    <t>ABB Supplier Quality Engineer</t>
  </si>
  <si>
    <t>Supplier operator</t>
  </si>
  <si>
    <t xml:space="preserve">Comments: </t>
  </si>
  <si>
    <t>Submit</t>
  </si>
  <si>
    <t>Part Submission Warrant (PSW)</t>
  </si>
  <si>
    <t>Supplier Deviation Request &amp; Approval Acknowledgement</t>
  </si>
  <si>
    <t>Frozen Process Change Request &amp; Approval Acknowledgement</t>
  </si>
  <si>
    <t>Rework &amp; Repair</t>
  </si>
  <si>
    <t>Preventative Maintenance</t>
  </si>
  <si>
    <t>ABB owned assets</t>
  </si>
  <si>
    <t>Packaging</t>
  </si>
  <si>
    <t>Run-at-Rate (GP9)</t>
  </si>
  <si>
    <t>Production Trial Run (PTR) at ABB Plants</t>
  </si>
  <si>
    <t xml:space="preserve">Sub-Tier Supplier Oversight </t>
  </si>
  <si>
    <t xml:space="preserve">Enhanced Control Plan for Launch (GP12) </t>
  </si>
  <si>
    <t>Compliance Requirements (RoHS, etc.)</t>
  </si>
  <si>
    <t>Reverse Engineering of  existing parts</t>
  </si>
  <si>
    <t>Measurement Tools / Checking Aids</t>
  </si>
  <si>
    <t>Master Sample</t>
  </si>
  <si>
    <t>Sample Product</t>
  </si>
  <si>
    <t>Appearance Approval</t>
  </si>
  <si>
    <t>Approval of Lab</t>
  </si>
  <si>
    <t>Process Studies (SPC / Cpk)</t>
  </si>
  <si>
    <t>Mat'l &amp;/or Performance Tests</t>
  </si>
  <si>
    <t>Dimensional Results</t>
  </si>
  <si>
    <t>Measurement System Analysis</t>
  </si>
  <si>
    <t>Control Plan</t>
  </si>
  <si>
    <t>PFMEA</t>
  </si>
  <si>
    <t>Process Flow Diagram</t>
  </si>
  <si>
    <t>DFMEA</t>
  </si>
  <si>
    <t>Engineering Trial Approval</t>
  </si>
  <si>
    <t>Engineering Change Documents</t>
  </si>
  <si>
    <t>Design Records</t>
  </si>
  <si>
    <t>Comments:     </t>
  </si>
  <si>
    <t>3. Supplier reason for submission / Comments</t>
  </si>
  <si>
    <t>City, State/Prov, Country</t>
  </si>
  <si>
    <t>Address</t>
  </si>
  <si>
    <t>Supplier Name</t>
  </si>
  <si>
    <t>Supplier Name:</t>
  </si>
  <si>
    <t>Manufacturing site (if different location)</t>
  </si>
  <si>
    <t>2. Supplier and Manufacturing site information</t>
  </si>
  <si>
    <t>PPAP level</t>
  </si>
  <si>
    <t>Required PPAP Date:</t>
  </si>
  <si>
    <t>Drawing Rev:</t>
  </si>
  <si>
    <t xml:space="preserve">ABB Part Name: </t>
  </si>
  <si>
    <t>na</t>
  </si>
  <si>
    <t>Part Revision:</t>
  </si>
  <si>
    <t>ABB Part No:</t>
  </si>
  <si>
    <t>1. Part Information</t>
  </si>
  <si>
    <t>Define what rework or repair requires ABB involvement or approval / what is allowable without ABB involvement.</t>
  </si>
  <si>
    <t>List all ABB owned tooling, equipment, machines, etc.  Define how are they tagged or identified.  Capture pictures.  Define end-of-life for all assets.</t>
  </si>
  <si>
    <t>Define adherence to ABB Packaging Standards.  Also capture here the type of packing that will be used.  Load pictures, drawings, etc.</t>
  </si>
  <si>
    <t>This Shall be conducted when volume is critical to ABB.  Run-at-Rate proves the ability to run production and yield  the defined volume with the expected quality.  The volume produced during Run-at-Rate shall define the maximum that the supplier is contracted to manufacturer.</t>
  </si>
  <si>
    <t>Coordinate a low-volume trials with ABB Plant(s.)  ABB Plants will likely a.) conduct First Article Inspection (FAI) to compare results to suppliers lab results, and b.) place parts in production to ensure they meet assembly &amp; quality requirements.</t>
  </si>
  <si>
    <t>Define the oversight with sub-tier suppliers  (Approve suppliers, qualify parts, surveillance audits, etc.).  Heavy emphasis on Critical Manufacturing Processes like castings, forgings, heat treat, painting, coatings, welding.  Load critical sub-tier PSW's when required.</t>
  </si>
  <si>
    <t xml:space="preserve">This is in-place for the first 3-months of production.  It involves redundant inspection and controls to ensure Zero defects during launch.  The Launch Control Plan is more rigorous than the serial production Control Plan. </t>
  </si>
  <si>
    <t>Customer Specific Requirements</t>
  </si>
  <si>
    <t>A detailed list of all the tools used to inspect, test, or measure parts.  Reference the part, describe the tool and document the calibration schedule for the tool.</t>
  </si>
  <si>
    <t>Verification that ABB has inspected the final product and it meets all the required appearance specifications for the design. The report includes color, textures as well as fit (gaps between parts), etc.</t>
  </si>
  <si>
    <t>Full GD&amp;T dimensional lay-out of the part.   100% of the of dimensions called out on dwg are measured, recorded, &amp; must be in-spec.  And excluded dimension shall be justified &amp; approved by ABB.  Any out-of-spec dimensions should have been addressed &amp; resolved prior to PPAP submission (ie: drawings revised.)</t>
  </si>
  <si>
    <t>Identifies all inspection stations, including incoming inspection, on-line tests, quality inspection &amp; final test.  Inspection should be a result of the risk identified in the PFMEA, &amp; should link to the Process Flow Diagram. Control Plan shall have approval &amp; revision.  All CTQ's shall be shown on the Control Plan.</t>
  </si>
  <si>
    <t>Not Required at this time.</t>
  </si>
  <si>
    <t>Capture all ECN's during the PPAP process.  Highlight those ECN's that are not compete &amp; implemented at the time of PPAP submission.</t>
  </si>
  <si>
    <t>Description</t>
  </si>
  <si>
    <t>PPAP
Deliverable</t>
  </si>
  <si>
    <t>Material / Performance Test</t>
  </si>
  <si>
    <t>ABB
Motors and Generators</t>
  </si>
  <si>
    <t>OEE</t>
  </si>
  <si>
    <t>Projected Quality Rate (%)</t>
  </si>
  <si>
    <t>Days/week</t>
  </si>
  <si>
    <t>Personal breaks: lunch, breaks    (minutes/shift)</t>
  </si>
  <si>
    <t>Total hours/shift</t>
  </si>
  <si>
    <t>Process 6</t>
  </si>
  <si>
    <t>Process 5</t>
  </si>
  <si>
    <t>Process 4</t>
  </si>
  <si>
    <t>Process 3</t>
  </si>
  <si>
    <t>Process 2</t>
  </si>
  <si>
    <t>Process 1</t>
  </si>
  <si>
    <t>Shifts/day</t>
  </si>
  <si>
    <t>DOCUMENT</t>
  </si>
  <si>
    <t xml:space="preserve">List of ABB owned machines and tools </t>
  </si>
  <si>
    <t xml:space="preserve">Preventive Maintenance Plan </t>
  </si>
  <si>
    <t>Rework and Repair</t>
  </si>
  <si>
    <t>Additional Requirements</t>
  </si>
  <si>
    <t>Placeholder for other requirements identified by the qualification team.</t>
  </si>
  <si>
    <t>A summary of the entire PPAP submission.  This is signed by the supplier &amp; ABB at the time of completion of PPAP.</t>
  </si>
  <si>
    <t>High K52
+B23:G24Risk</t>
  </si>
  <si>
    <t>A document signed by supplier leadership, stating they will request and obtain approval from ABB prior to shipping non-conforming parts to ABB.</t>
  </si>
  <si>
    <t>A document signed by supplier leadership, stating they will request and obtain approval from ABB prior to any  serial-production process changes.</t>
  </si>
  <si>
    <t>Define the Preventative Maintenance Plan for a.) ABB owned tooling / equipment, and b.) suppler owned tooling / equipment.  A predictive maintenance systems like Maximo is preferred.  End of life for all tooling / equipment should be defined in the PM system, triggering discussions between supplier &amp; ABB.</t>
  </si>
  <si>
    <t>PPAP Element</t>
  </si>
  <si>
    <t>Reports demonstrating that the product meets all tests &amp; specifications outlined by ABB.  Defined test location (supplier, 3rd Party, ABB Lab.)</t>
  </si>
  <si>
    <t>Outlines the manufacturing process, including incoming inspection, machining, assembly, final assembly, quality  inspection stations, final test, rework, shipping, etc.  Also captured here is any outsourced activities.</t>
  </si>
  <si>
    <t>ABB Drawing identifying CTQ's / CTP's (Red-Line drawing showing CTQ's is acceptable.)  These CTQ's / CTP's define the MSA, Process Study &amp; some Control Plan items.  Also loaded here is the supplier drawing.</t>
  </si>
  <si>
    <t>Good</t>
  </si>
  <si>
    <t>Bad conditions</t>
  </si>
  <si>
    <t>Back-up sub-supplier, contingency plan</t>
  </si>
  <si>
    <t>Back-up machine / tool, contingency plan</t>
  </si>
  <si>
    <t>Normal</t>
  </si>
  <si>
    <t>Very bad conditions</t>
  </si>
  <si>
    <t>Machine/Tool manufacturer and serial number</t>
  </si>
  <si>
    <t xml:space="preserve">Identification Plate with ABB name and part code number </t>
  </si>
  <si>
    <t>Number of cavities</t>
  </si>
  <si>
    <t>ABB Part Submission Warrant 
                     PSW</t>
  </si>
  <si>
    <t>Max</t>
  </si>
  <si>
    <t>Min</t>
  </si>
  <si>
    <t xml:space="preserve">Valid from </t>
  </si>
  <si>
    <t>ECN number</t>
  </si>
  <si>
    <t>Drawing Number</t>
  </si>
  <si>
    <t xml:space="preserve">List of open ECN </t>
  </si>
  <si>
    <t>2.  Forged, Molded or Cast Part Identification</t>
  </si>
  <si>
    <t>If there is no specification on the drawing, answer the following questions.  
If there are multiple cavities, is the cavity identified on the part?  
Do castings include date code and foundry mark?
If molded part requires a date code, is the date code on the part?</t>
  </si>
  <si>
    <t>Colour evaluation</t>
  </si>
  <si>
    <t>Gloss evaluation</t>
  </si>
  <si>
    <t>Include results in the drawing conformance section</t>
  </si>
  <si>
    <t>Adhesion evaluation</t>
  </si>
  <si>
    <t>Picture</t>
  </si>
  <si>
    <r>
      <t>C</t>
    </r>
    <r>
      <rPr>
        <b/>
        <sz val="6"/>
        <rFont val="ABBvoiceOffice"/>
        <family val="2"/>
        <charset val="238"/>
      </rPr>
      <t>PK</t>
    </r>
  </si>
  <si>
    <r>
      <t>1. General Appearance evaluation</t>
    </r>
    <r>
      <rPr>
        <sz val="11"/>
        <rFont val="ABBvoiceOffice"/>
        <family val="2"/>
        <charset val="238"/>
      </rPr>
      <t xml:space="preserve">  </t>
    </r>
    <r>
      <rPr>
        <sz val="9"/>
        <rFont val="ABBvoiceOffice"/>
        <family val="2"/>
        <charset val="238"/>
      </rPr>
      <t>(Does the part meet the supplier's appearance standards if no ABB specification is given)</t>
    </r>
  </si>
  <si>
    <t xml:space="preserve">Capture here certifications or proof of capability for any lab (dimensional, test, etc.) involved in PPAP or forthcoming serial production.  External labs or test facilities should be ISO/IEC 17025 certified, or equivalent national standard.   Internal lab should list key testers, &amp; calibration certificate shall be provided. </t>
  </si>
  <si>
    <t>Process Capability Studies (SPC / Cpk)</t>
  </si>
  <si>
    <t>Each CTQ / CTP requires a process capability study (and MSA, element 8) to determine process capability.  Cpk shall be higher than 1.33.  When Cpk value is lower, then action is required (ie: increased inspection as defined on the Control Plan.)</t>
  </si>
  <si>
    <t xml:space="preserve">Sample Product
</t>
  </si>
  <si>
    <t>Maintenance frequency</t>
  </si>
  <si>
    <t>System to manage PM</t>
  </si>
  <si>
    <t>SAMPLE</t>
  </si>
  <si>
    <t>Expected end of life</t>
  </si>
  <si>
    <t>Excellent</t>
  </si>
  <si>
    <t>Status</t>
  </si>
  <si>
    <t>Write in name as electronic signature</t>
  </si>
  <si>
    <t>Acronyms</t>
  </si>
  <si>
    <t>CTF: Critical to function</t>
  </si>
  <si>
    <t>EAU: Estimated annual usage</t>
  </si>
  <si>
    <t>FMEA: Failure Mode Effects Analysis</t>
  </si>
  <si>
    <t>FAI: First Article Inspection</t>
  </si>
  <si>
    <t>MSA: Measurement System Analysis</t>
  </si>
  <si>
    <t>PPAP: Production Part Approval Process</t>
  </si>
  <si>
    <t>PSW: Part Submission Warrant</t>
  </si>
  <si>
    <t>City, State/ProvCountry</t>
  </si>
  <si>
    <r>
      <t>Mechanism to assign risk (RPN) for each work station.  This is a living document, capturing all new failure modes, risk-reduction progress &amp; lessons learned. High RPN's during PPAP shall be actively worked. Corrective action is required  in cases where severity &gt; =  7 rating, if RPN's</t>
    </r>
    <r>
      <rPr>
        <sz val="14"/>
        <color rgb="FFFF0000"/>
        <rFont val="ABBvoiceOffice"/>
        <family val="2"/>
        <charset val="238"/>
      </rPr>
      <t xml:space="preserve"> </t>
    </r>
    <r>
      <rPr>
        <sz val="14"/>
        <color theme="1"/>
        <rFont val="ABBvoiceOffice"/>
        <family val="2"/>
        <charset val="238"/>
      </rPr>
      <t>&gt;100</t>
    </r>
  </si>
  <si>
    <t xml:space="preserve">Documented proof of conducted MSA's.  A full MSA (and process capability study, element 11) is required for each CTQ / CTP.  </t>
  </si>
  <si>
    <t>Please attach material analysis &amp; / or other test report.</t>
  </si>
  <si>
    <t xml:space="preserve"> PPAP Level 2</t>
  </si>
  <si>
    <t>PPAP Level 3</t>
  </si>
  <si>
    <t xml:space="preserve">Level 3 </t>
  </si>
  <si>
    <t xml:space="preserve"> PPAP Level 3</t>
  </si>
  <si>
    <t xml:space="preserve">PPAP Element </t>
  </si>
  <si>
    <t>ABB internal kick of meeting</t>
  </si>
  <si>
    <t>PPAP kick of meeting with supplier</t>
  </si>
  <si>
    <t>Pre-production activities at supplier</t>
  </si>
  <si>
    <t>Samples production at supplier</t>
  </si>
  <si>
    <t>Samples at ABB Plant</t>
  </si>
  <si>
    <t>PPAP sumbssion/approval</t>
  </si>
  <si>
    <t>1. Design records (Drawing identifying CTQ's / CTP's)</t>
  </si>
  <si>
    <t>2. Engineering Change Documents</t>
  </si>
  <si>
    <t>5. Process Flow Diagram</t>
  </si>
  <si>
    <t>6. PFMEA</t>
  </si>
  <si>
    <t>7. Control Plan</t>
  </si>
  <si>
    <t>8. Measurement System Analysis</t>
  </si>
  <si>
    <t>9. Dimensional Results</t>
  </si>
  <si>
    <t>10. Mat'l &amp;/or Performance Tests</t>
  </si>
  <si>
    <t>11. Process Studies (SPC/CpK)</t>
  </si>
  <si>
    <t>12. Approval Lab</t>
  </si>
  <si>
    <t>13. Appearance Approval</t>
  </si>
  <si>
    <t>14. Sample Product</t>
  </si>
  <si>
    <t>15. Master Sample</t>
  </si>
  <si>
    <t>16. Measurement Tools/ Checking Aids</t>
  </si>
  <si>
    <t>17.1 Reverse Engineering of existing parts</t>
  </si>
  <si>
    <t>17.2 Compliance Requirements (RoHs, etc)</t>
  </si>
  <si>
    <t>17.3 Pre-Launch Control Plan (Enhanced Control Plan)</t>
  </si>
  <si>
    <t>17.4 Sub-Tier Supplier Oversight</t>
  </si>
  <si>
    <t>17.5 Production Trial Run (PTR) at ABB plans</t>
  </si>
  <si>
    <t>17.6 Run-at-Rate</t>
  </si>
  <si>
    <t>17.7 Packaging</t>
  </si>
  <si>
    <t>17.8 ABB owned assets</t>
  </si>
  <si>
    <t>17.9 Preventive Maintenance</t>
  </si>
  <si>
    <t>17.10 Rework&amp;Repair</t>
  </si>
  <si>
    <t>17.11Frozen Process Change Request &amp; Approval</t>
  </si>
  <si>
    <t>17.12 Supplier Deviation Request &amp; Approval</t>
  </si>
  <si>
    <t>17.13 Other</t>
  </si>
  <si>
    <t>18.PSW</t>
  </si>
  <si>
    <t>Attach your Preventive Maintenance Plan on line 2 as an object link (Insert&gt; Object) OR use the sheet below</t>
  </si>
  <si>
    <t>Retain</t>
  </si>
  <si>
    <t>not required</t>
  </si>
  <si>
    <t>Level 4
Customized</t>
  </si>
  <si>
    <t>Supplier submission</t>
  </si>
  <si>
    <t>ABB SQE instructions to supplier (selection of elements)</t>
  </si>
  <si>
    <t>Level 2</t>
  </si>
  <si>
    <t>Frozen Process Change Request (FPCR) &amp; Approval - Acknowledgement</t>
  </si>
  <si>
    <t>Supplier Deviation Request (SDR) &amp; Approval - Acknowledgement</t>
  </si>
  <si>
    <t>Comments</t>
  </si>
  <si>
    <t>Supplier Representative</t>
  </si>
  <si>
    <t>ABB Engineering (optional) *1</t>
  </si>
  <si>
    <t>5. ABB Disposition</t>
  </si>
  <si>
    <t>6. Signatures</t>
  </si>
  <si>
    <t>Gold Sections to be filled out by ABB</t>
  </si>
  <si>
    <t>Blue sections to be filled out by supplier</t>
  </si>
  <si>
    <t>All compliance requirements are defined &amp; captured here, including REACH, RoHS, Conflict Minerals, and ABB Prohibited &amp; Restricted Substances.</t>
  </si>
  <si>
    <t>9a.  Attach Deviation from ABB Engineering for any non-conformances</t>
  </si>
  <si>
    <t>1  Ballooned drawing (with numbered dimensions)</t>
  </si>
  <si>
    <t>9 Dimensional results</t>
  </si>
  <si>
    <t>Corrective action (if needed)</t>
  </si>
  <si>
    <t>14 Sample Product</t>
  </si>
  <si>
    <t>In what location are samples retained?</t>
  </si>
  <si>
    <t>For what duration will samples be retained?</t>
  </si>
  <si>
    <t>15 Master Sample</t>
  </si>
  <si>
    <t>Attach picture of golden sample signed by ABB &amp; Supplier on line 27 as an object link (Insert&gt; Object)</t>
  </si>
  <si>
    <r>
      <t>4.</t>
    </r>
    <r>
      <rPr>
        <sz val="14"/>
        <rFont val="ABBvoiceOffice"/>
        <family val="2"/>
        <charset val="238"/>
      </rPr>
      <t xml:space="preserve"> </t>
    </r>
    <r>
      <rPr>
        <b/>
        <sz val="10"/>
        <rFont val="ABBvoiceOffice"/>
        <family val="2"/>
        <charset val="238"/>
      </rPr>
      <t>PPAP Element Review</t>
    </r>
  </si>
  <si>
    <r>
      <rPr>
        <b/>
        <u/>
        <sz val="14"/>
        <color theme="1"/>
        <rFont val="ABBvoiceOffice"/>
        <family val="2"/>
        <charset val="238"/>
      </rPr>
      <t>NOTE:  THIS STEP MUST BE COMPLETE, PRIOR TO PPAP KICK-OFF.</t>
    </r>
    <r>
      <rPr>
        <u/>
        <sz val="14"/>
        <color theme="1"/>
        <rFont val="ABBvoiceOffice"/>
        <family val="2"/>
        <charset val="238"/>
      </rPr>
      <t xml:space="preserve"> REQUIRED if this part is, or has been in production by a different supplier or ABB</t>
    </r>
    <r>
      <rPr>
        <sz val="14"/>
        <color theme="1"/>
        <rFont val="ABBvoiceOffice"/>
        <family val="2"/>
        <charset val="238"/>
      </rPr>
      <t>.  This is a part-to-drawing comparison, with the part coming from the prior manufacturer.  This is in-place to protect against prior-undocumented design changes, or drift in manufacturing.  Revisions to the ABB drawing may result from this comparison.</t>
    </r>
  </si>
  <si>
    <t>Instruction: 
1. Supplier: "In the Part Submission Warrant"  Provide any explanatory details on the submission results, additional information may be attached as needed.
2. ABB: After verifying that the results show conformance to all customer requirements and that all required documentation is available, SQE will approve the declaration. In case of dimensional checks, functional checks, process capability, reverse engineering of existing parts will be approved by Design Engineer.</t>
  </si>
  <si>
    <t>Submit
Retain
not required
na - not applicable</t>
  </si>
  <si>
    <t>PPAP Level 4 Customized</t>
  </si>
  <si>
    <t>Attached pictures of packaging and labels on line 3 as jpg or complete packaging instructions an object link (Insert&gt; Object)</t>
  </si>
  <si>
    <t>Attached your picture of the part as an object link (Insert&gt; Object)</t>
  </si>
  <si>
    <t>Suppliers Specification including version and date:</t>
  </si>
  <si>
    <t>ABB Specification including version and date (if provided)</t>
  </si>
  <si>
    <t>Instruction:
The purpose of this element is to specify the necessary information that allow ABB to authorize potential rework/repair done by a supplier.
The supplier has to send a detailed description about the method of
 - repair
- modification
- correction
done on a part.
NOTE: all parts need to be  re-inspected to confirm the conformity</t>
  </si>
  <si>
    <t xml:space="preserve">Attach your process flow chart on line 2 as an object link (Insert&gt; Object) OR use flow diagram below.
</t>
  </si>
  <si>
    <t>Attach your  drawing on line 4 as an object link (Insert&gt; Object)</t>
  </si>
  <si>
    <t>Production Process FMEA</t>
  </si>
  <si>
    <t>Production Process Control Plan</t>
  </si>
  <si>
    <t>Design Records and Dimensional Results</t>
  </si>
  <si>
    <t>Capability study</t>
  </si>
  <si>
    <r>
      <t>Attach your process capability study (</t>
    </r>
    <r>
      <rPr>
        <b/>
        <sz val="14"/>
        <rFont val="ABBvoiceOffice"/>
        <family val="2"/>
        <charset val="238"/>
      </rPr>
      <t>NOTE: Preferred is Minitab CpK study</t>
    </r>
    <r>
      <rPr>
        <sz val="14"/>
        <rFont val="ABBvoiceOffice"/>
        <family val="2"/>
        <charset val="238"/>
      </rPr>
      <t xml:space="preserve">)on line 2 as an object link (Insert&gt; Object) OR use the sheet below
</t>
    </r>
  </si>
  <si>
    <t>Suppliers Specification including version and date</t>
  </si>
  <si>
    <t xml:space="preserve">Appearance Approval Report            </t>
  </si>
  <si>
    <t>Reverse Engineering</t>
  </si>
  <si>
    <t>Compliance Requirements</t>
  </si>
  <si>
    <t xml:space="preserve">Instructions for dimensional layout:
1.Check all dimensions, features, notes, material and specifications listed on the drawing
2.Attach evidence that part meets material test results
3.Show on the dimensional layout upper and lower tolerances with clear status pass/fail for each dimension
4.Each dimension/feature show as a unique measurement (example, diameter of 4 holes should show individual measurement results for each of the 4 holes).
</t>
  </si>
  <si>
    <t xml:space="preserve">Enhanced Control plan for the first 3- months of production
     (Re-inforce Control Plan  - SAFE LAUNCH CONCEPT)  </t>
  </si>
  <si>
    <t xml:space="preserve">Frozen Process Change Request &amp; Approval      </t>
  </si>
  <si>
    <t xml:space="preserve">             Supplier Deviation Request &amp; Approval  </t>
  </si>
  <si>
    <t xml:space="preserve"> Part Number</t>
  </si>
  <si>
    <t xml:space="preserve"> Gage Name</t>
  </si>
  <si>
    <t xml:space="preserve"> Appraiser A</t>
  </si>
  <si>
    <t xml:space="preserve"> Part Name</t>
  </si>
  <si>
    <t xml:space="preserve"> Gage Number</t>
  </si>
  <si>
    <t xml:space="preserve"> Appraiser B </t>
  </si>
  <si>
    <t xml:space="preserve"> Characteristic</t>
  </si>
  <si>
    <t xml:space="preserve"> Gage Type</t>
  </si>
  <si>
    <t xml:space="preserve"> Appraiser C </t>
  </si>
  <si>
    <t xml:space="preserve"> Specification</t>
  </si>
  <si>
    <t>Upper</t>
  </si>
  <si>
    <t>Lower</t>
  </si>
  <si>
    <t>Trials</t>
  </si>
  <si>
    <t>Parts</t>
  </si>
  <si>
    <t>Appraisers</t>
  </si>
  <si>
    <t>Date Performed</t>
  </si>
  <si>
    <t xml:space="preserve"> Performed By</t>
  </si>
  <si>
    <t>APPRAISER/</t>
  </si>
  <si>
    <t>PART</t>
  </si>
  <si>
    <t>AVERAGE</t>
  </si>
  <si>
    <t>Measurement Unit Analysis</t>
  </si>
  <si>
    <t>% Tolerance (Tol)</t>
  </si>
  <si>
    <t>TRIAL #</t>
  </si>
  <si>
    <t xml:space="preserve">  Repeatability - Equipment Variation (EV)</t>
  </si>
  <si>
    <r>
      <t xml:space="preserve">1.  </t>
    </r>
    <r>
      <rPr>
        <b/>
        <sz val="10"/>
        <rFont val="Arial"/>
        <family val="2"/>
      </rPr>
      <t>A</t>
    </r>
  </si>
  <si>
    <t>EV</t>
  </si>
  <si>
    <t>=</t>
  </si>
  <si>
    <r>
      <t>R</t>
    </r>
    <r>
      <rPr>
        <sz val="10"/>
        <rFont val="Lucida Sans Unicode"/>
        <family val="2"/>
      </rPr>
      <t>̿ x K</t>
    </r>
    <r>
      <rPr>
        <vertAlign val="subscript"/>
        <sz val="10"/>
        <rFont val="Lucida Sans Unicode"/>
        <family val="2"/>
      </rPr>
      <t>1</t>
    </r>
  </si>
  <si>
    <t>K1</t>
  </si>
  <si>
    <t>% EV</t>
  </si>
  <si>
    <t>100 (EV/Tol)</t>
  </si>
  <si>
    <t>4.     Average</t>
  </si>
  <si>
    <r>
      <t>X</t>
    </r>
    <r>
      <rPr>
        <sz val="12"/>
        <rFont val="Lucida Sans Unicode"/>
        <family val="2"/>
      </rPr>
      <t>̅</t>
    </r>
    <r>
      <rPr>
        <vertAlign val="subscript"/>
        <sz val="12"/>
        <rFont val="Lucida Sans Unicode"/>
        <family val="2"/>
      </rPr>
      <t>a</t>
    </r>
    <r>
      <rPr>
        <sz val="12"/>
        <rFont val="Lucida Sans Unicode"/>
        <family val="2"/>
      </rPr>
      <t>=</t>
    </r>
  </si>
  <si>
    <t xml:space="preserve">  Reproducibility - Appraiser Variation (AV)</t>
  </si>
  <si>
    <t>5.        Range</t>
  </si>
  <si>
    <r>
      <t>R</t>
    </r>
    <r>
      <rPr>
        <sz val="12"/>
        <rFont val="Lucida Sans Unicode"/>
        <family val="2"/>
      </rPr>
      <t>̅</t>
    </r>
    <r>
      <rPr>
        <vertAlign val="subscript"/>
        <sz val="12"/>
        <rFont val="Lucida Sans Unicode"/>
        <family val="2"/>
      </rPr>
      <t>a</t>
    </r>
    <r>
      <rPr>
        <sz val="12"/>
        <rFont val="Lucida Sans Unicode"/>
        <family val="2"/>
      </rPr>
      <t>=</t>
    </r>
  </si>
  <si>
    <t>AV</t>
  </si>
  <si>
    <r>
      <t>{(</t>
    </r>
    <r>
      <rPr>
        <sz val="12"/>
        <rFont val="Statistical Symbols"/>
      </rPr>
      <t>x</t>
    </r>
    <r>
      <rPr>
        <vertAlign val="subscript"/>
        <sz val="10"/>
        <rFont val="Arial"/>
        <family val="2"/>
      </rPr>
      <t>DIFF</t>
    </r>
    <r>
      <rPr>
        <sz val="10"/>
        <rFont val="Arial"/>
        <family val="2"/>
      </rPr>
      <t xml:space="preserve"> x K</t>
    </r>
    <r>
      <rPr>
        <vertAlign val="subscript"/>
        <sz val="10"/>
        <rFont val="Arial"/>
        <family val="2"/>
      </rPr>
      <t>2</t>
    </r>
    <r>
      <rPr>
        <sz val="10"/>
        <rFont val="Arial"/>
        <family val="2"/>
      </rPr>
      <t>)</t>
    </r>
    <r>
      <rPr>
        <vertAlign val="superscript"/>
        <sz val="10"/>
        <rFont val="Arial"/>
        <family val="2"/>
      </rPr>
      <t>2</t>
    </r>
    <r>
      <rPr>
        <sz val="10"/>
        <rFont val="Arial"/>
        <family val="2"/>
      </rPr>
      <t xml:space="preserve"> - (EV</t>
    </r>
    <r>
      <rPr>
        <vertAlign val="superscript"/>
        <sz val="10"/>
        <rFont val="Arial"/>
        <family val="2"/>
      </rPr>
      <t>2</t>
    </r>
    <r>
      <rPr>
        <sz val="10"/>
        <rFont val="Arial"/>
        <family val="2"/>
      </rPr>
      <t>/nr)}</t>
    </r>
    <r>
      <rPr>
        <vertAlign val="superscript"/>
        <sz val="10"/>
        <rFont val="Arial"/>
        <family val="2"/>
      </rPr>
      <t>1/2</t>
    </r>
  </si>
  <si>
    <t>% AV</t>
  </si>
  <si>
    <t>100 (AV/Tol)</t>
  </si>
  <si>
    <r>
      <t xml:space="preserve">6.  </t>
    </r>
    <r>
      <rPr>
        <b/>
        <sz val="10"/>
        <rFont val="Arial"/>
        <family val="2"/>
      </rPr>
      <t>B</t>
    </r>
  </si>
  <si>
    <r>
      <t>K</t>
    </r>
    <r>
      <rPr>
        <vertAlign val="subscript"/>
        <sz val="10"/>
        <rFont val="Arial"/>
        <family val="2"/>
      </rPr>
      <t>2</t>
    </r>
  </si>
  <si>
    <t xml:space="preserve">   n = number of parts</t>
  </si>
  <si>
    <t>9.     Average</t>
  </si>
  <si>
    <r>
      <t>X</t>
    </r>
    <r>
      <rPr>
        <sz val="12"/>
        <rFont val="Lucida Sans Unicode"/>
        <family val="2"/>
      </rPr>
      <t>̅</t>
    </r>
    <r>
      <rPr>
        <vertAlign val="subscript"/>
        <sz val="12"/>
        <rFont val="Lucida Sans Unicode"/>
        <family val="2"/>
      </rPr>
      <t>b</t>
    </r>
    <r>
      <rPr>
        <sz val="12"/>
        <rFont val="Lucida Sans Unicode"/>
        <family val="2"/>
      </rPr>
      <t>=</t>
    </r>
  </si>
  <si>
    <t xml:space="preserve">  Repeatability &amp; Reproducibility (R &amp; R)</t>
  </si>
  <si>
    <t xml:space="preserve">   r = number of trials</t>
  </si>
  <si>
    <t>10.      Range</t>
  </si>
  <si>
    <r>
      <t>R</t>
    </r>
    <r>
      <rPr>
        <sz val="12"/>
        <rFont val="Lucida Sans Unicode"/>
        <family val="2"/>
      </rPr>
      <t>̅</t>
    </r>
    <r>
      <rPr>
        <vertAlign val="subscript"/>
        <sz val="12"/>
        <rFont val="Lucida Sans Unicode"/>
        <family val="2"/>
      </rPr>
      <t>b</t>
    </r>
    <r>
      <rPr>
        <sz val="12"/>
        <rFont val="Lucida Sans Unicode"/>
        <family val="2"/>
      </rPr>
      <t>=</t>
    </r>
  </si>
  <si>
    <t>R &amp; R</t>
  </si>
  <si>
    <r>
      <t>{(EV</t>
    </r>
    <r>
      <rPr>
        <vertAlign val="superscript"/>
        <sz val="10"/>
        <rFont val="Arial"/>
        <family val="2"/>
      </rPr>
      <t>2</t>
    </r>
    <r>
      <rPr>
        <sz val="10"/>
        <rFont val="Arial"/>
        <family val="2"/>
      </rPr>
      <t xml:space="preserve"> + AV</t>
    </r>
    <r>
      <rPr>
        <vertAlign val="superscript"/>
        <sz val="10"/>
        <rFont val="Arial"/>
        <family val="2"/>
      </rPr>
      <t>2</t>
    </r>
    <r>
      <rPr>
        <sz val="10"/>
        <rFont val="Arial"/>
        <family val="2"/>
      </rPr>
      <t>)}</t>
    </r>
    <r>
      <rPr>
        <vertAlign val="superscript"/>
        <sz val="10"/>
        <rFont val="Arial"/>
        <family val="2"/>
      </rPr>
      <t>1/2</t>
    </r>
  </si>
  <si>
    <r>
      <t>K</t>
    </r>
    <r>
      <rPr>
        <b/>
        <vertAlign val="subscript"/>
        <sz val="8"/>
        <rFont val="Arial"/>
        <family val="2"/>
      </rPr>
      <t>3</t>
    </r>
  </si>
  <si>
    <r>
      <t xml:space="preserve">11. </t>
    </r>
    <r>
      <rPr>
        <b/>
        <sz val="10"/>
        <rFont val="Arial"/>
        <family val="2"/>
      </rPr>
      <t>C</t>
    </r>
  </si>
  <si>
    <t>% R&amp;R</t>
  </si>
  <si>
    <t>100 (R&amp;R/Tol)</t>
  </si>
  <si>
    <t xml:space="preserve">  Part Variation (PV)</t>
  </si>
  <si>
    <t>14.   Average</t>
  </si>
  <si>
    <r>
      <t>X</t>
    </r>
    <r>
      <rPr>
        <sz val="12"/>
        <rFont val="Lucida Sans Unicode"/>
        <family val="2"/>
      </rPr>
      <t>̅</t>
    </r>
    <r>
      <rPr>
        <vertAlign val="subscript"/>
        <sz val="12"/>
        <rFont val="Lucida Sans Unicode"/>
        <family val="2"/>
      </rPr>
      <t>c</t>
    </r>
    <r>
      <rPr>
        <sz val="12"/>
        <rFont val="Lucida Sans Unicode"/>
        <family val="2"/>
      </rPr>
      <t>=</t>
    </r>
  </si>
  <si>
    <t>PV</t>
  </si>
  <si>
    <r>
      <t>R</t>
    </r>
    <r>
      <rPr>
        <vertAlign val="subscript"/>
        <sz val="10"/>
        <rFont val="Arial"/>
        <family val="2"/>
      </rPr>
      <t>P</t>
    </r>
    <r>
      <rPr>
        <sz val="10"/>
        <rFont val="Arial"/>
        <family val="2"/>
      </rPr>
      <t xml:space="preserve"> x K</t>
    </r>
    <r>
      <rPr>
        <vertAlign val="subscript"/>
        <sz val="10"/>
        <rFont val="Arial"/>
        <family val="2"/>
      </rPr>
      <t>3</t>
    </r>
  </si>
  <si>
    <t>15.      Range</t>
  </si>
  <si>
    <r>
      <t>R</t>
    </r>
    <r>
      <rPr>
        <sz val="12"/>
        <rFont val="Lucida Sans Unicode"/>
        <family val="2"/>
      </rPr>
      <t>̅</t>
    </r>
    <r>
      <rPr>
        <vertAlign val="subscript"/>
        <sz val="12"/>
        <rFont val="Lucida Sans Unicode"/>
        <family val="2"/>
      </rPr>
      <t>c</t>
    </r>
    <r>
      <rPr>
        <sz val="12"/>
        <rFont val="Lucida Sans Unicode"/>
        <family val="2"/>
      </rPr>
      <t>=</t>
    </r>
  </si>
  <si>
    <t xml:space="preserve">16. Part </t>
  </si>
  <si>
    <r>
      <t>X</t>
    </r>
    <r>
      <rPr>
        <sz val="12"/>
        <rFont val="Lucida Sans Unicode"/>
        <family val="2"/>
      </rPr>
      <t>̿=</t>
    </r>
  </si>
  <si>
    <t>% PV</t>
  </si>
  <si>
    <t>100 (PV/Tol)</t>
  </si>
  <si>
    <r>
      <t xml:space="preserve"> Average (X</t>
    </r>
    <r>
      <rPr>
        <sz val="10"/>
        <rFont val="Lucida Sans Unicode"/>
        <family val="2"/>
      </rPr>
      <t>̅</t>
    </r>
    <r>
      <rPr>
        <vertAlign val="subscript"/>
        <sz val="10"/>
        <rFont val="Lucida Sans Unicode"/>
        <family val="2"/>
      </rPr>
      <t>P</t>
    </r>
    <r>
      <rPr>
        <sz val="10"/>
        <rFont val="Lucida Sans Unicode"/>
        <family val="2"/>
      </rPr>
      <t>)</t>
    </r>
  </si>
  <si>
    <r>
      <t>R</t>
    </r>
    <r>
      <rPr>
        <vertAlign val="subscript"/>
        <sz val="12"/>
        <rFont val="Arial"/>
        <family val="2"/>
      </rPr>
      <t>p</t>
    </r>
    <r>
      <rPr>
        <sz val="12"/>
        <rFont val="Arial"/>
        <family val="2"/>
      </rPr>
      <t>=</t>
    </r>
  </si>
  <si>
    <t>Tolerance</t>
  </si>
  <si>
    <r>
      <t>(R</t>
    </r>
    <r>
      <rPr>
        <sz val="12"/>
        <rFont val="Lucida Sans Unicode"/>
        <family val="2"/>
      </rPr>
      <t>̅</t>
    </r>
    <r>
      <rPr>
        <vertAlign val="subscript"/>
        <sz val="12"/>
        <rFont val="Lucida Sans Unicode"/>
        <family val="2"/>
      </rPr>
      <t>a</t>
    </r>
    <r>
      <rPr>
        <sz val="12"/>
        <rFont val="Lucida Sans Unicode"/>
        <family val="2"/>
      </rPr>
      <t>+</t>
    </r>
  </si>
  <si>
    <r>
      <t xml:space="preserve"> R</t>
    </r>
    <r>
      <rPr>
        <sz val="12"/>
        <rFont val="Lucida Sans Unicode"/>
        <family val="2"/>
      </rPr>
      <t>̅</t>
    </r>
    <r>
      <rPr>
        <vertAlign val="subscript"/>
        <sz val="12"/>
        <rFont val="Lucida Sans Unicode"/>
        <family val="2"/>
      </rPr>
      <t>b</t>
    </r>
    <r>
      <rPr>
        <sz val="12"/>
        <rFont val="Lucida Sans Unicode"/>
        <family val="2"/>
      </rPr>
      <t>+</t>
    </r>
  </si>
  <si>
    <r>
      <t>R</t>
    </r>
    <r>
      <rPr>
        <sz val="12"/>
        <rFont val="Lucida Sans Unicode"/>
        <family val="2"/>
      </rPr>
      <t>̅</t>
    </r>
    <r>
      <rPr>
        <vertAlign val="subscript"/>
        <sz val="12"/>
        <rFont val="Lucida Sans Unicode"/>
        <family val="2"/>
      </rPr>
      <t>c</t>
    </r>
    <r>
      <rPr>
        <sz val="12"/>
        <rFont val="Lucida Sans Unicode"/>
        <family val="2"/>
      </rPr>
      <t>) /</t>
    </r>
  </si>
  <si>
    <t>(# OF APPRAISERS) =</t>
  </si>
  <si>
    <r>
      <t>R</t>
    </r>
    <r>
      <rPr>
        <sz val="12"/>
        <rFont val="Lucida Sans Unicode"/>
        <family val="2"/>
      </rPr>
      <t>̿=</t>
    </r>
  </si>
  <si>
    <t>Tol</t>
  </si>
  <si>
    <t>Upper - Lower</t>
  </si>
  <si>
    <r>
      <t>(Max X</t>
    </r>
    <r>
      <rPr>
        <sz val="10"/>
        <rFont val="Lucida Sans Unicode"/>
        <family val="2"/>
      </rPr>
      <t>̅  -</t>
    </r>
  </si>
  <si>
    <r>
      <t>Min X</t>
    </r>
    <r>
      <rPr>
        <sz val="10"/>
        <rFont val="Lucida Sans Unicode"/>
        <family val="2"/>
      </rPr>
      <t>̅)</t>
    </r>
  </si>
  <si>
    <r>
      <t xml:space="preserve"> =X</t>
    </r>
    <r>
      <rPr>
        <sz val="10"/>
        <rFont val="Lucida Sans Unicode"/>
        <family val="2"/>
      </rPr>
      <t>̅</t>
    </r>
    <r>
      <rPr>
        <vertAlign val="subscript"/>
        <sz val="10"/>
        <rFont val="Lucida Sans Unicode"/>
        <family val="2"/>
      </rPr>
      <t>DIFF</t>
    </r>
  </si>
  <si>
    <r>
      <t>X</t>
    </r>
    <r>
      <rPr>
        <sz val="10"/>
        <rFont val="Lucida Sans Unicode"/>
        <family val="2"/>
      </rPr>
      <t>̅</t>
    </r>
    <r>
      <rPr>
        <vertAlign val="subscript"/>
        <sz val="10"/>
        <rFont val="Lucida Sans Unicode"/>
        <family val="2"/>
      </rPr>
      <t>DIFF</t>
    </r>
    <r>
      <rPr>
        <vertAlign val="subscript"/>
        <sz val="10"/>
        <rFont val="Lucida Sans Unicode"/>
        <family val="2"/>
      </rPr>
      <t>=</t>
    </r>
  </si>
  <si>
    <t>ndc</t>
  </si>
  <si>
    <t xml:space="preserve"> =</t>
  </si>
  <si>
    <t>1.41(PV/R&amp;R)</t>
  </si>
  <si>
    <r>
      <t>R</t>
    </r>
    <r>
      <rPr>
        <sz val="10"/>
        <rFont val="Lucida Sans Unicode"/>
        <family val="2"/>
      </rPr>
      <t>̿ x D</t>
    </r>
    <r>
      <rPr>
        <vertAlign val="subscript"/>
        <sz val="10"/>
        <rFont val="Lucida Sans Unicode"/>
        <family val="2"/>
      </rPr>
      <t>4</t>
    </r>
    <r>
      <rPr>
        <sz val="10"/>
        <rFont val="Lucida Sans Unicode"/>
        <family val="2"/>
      </rPr>
      <t xml:space="preserve"> = UCL</t>
    </r>
    <r>
      <rPr>
        <vertAlign val="subscript"/>
        <sz val="10"/>
        <rFont val="Lucida Sans Unicode"/>
        <family val="2"/>
      </rPr>
      <t>R</t>
    </r>
  </si>
  <si>
    <r>
      <t>UCL</t>
    </r>
    <r>
      <rPr>
        <vertAlign val="subscript"/>
        <sz val="10"/>
        <rFont val="Arial"/>
        <family val="2"/>
      </rPr>
      <t>R</t>
    </r>
    <r>
      <rPr>
        <sz val="10"/>
        <rFont val="Arial"/>
        <family val="2"/>
      </rPr>
      <t>=</t>
    </r>
  </si>
  <si>
    <r>
      <t>R</t>
    </r>
    <r>
      <rPr>
        <sz val="10"/>
        <rFont val="Lucida Sans Unicode"/>
        <family val="2"/>
      </rPr>
      <t>̿ x D</t>
    </r>
    <r>
      <rPr>
        <vertAlign val="subscript"/>
        <sz val="10"/>
        <rFont val="Lucida Sans Unicode"/>
        <family val="2"/>
      </rPr>
      <t>3</t>
    </r>
    <r>
      <rPr>
        <sz val="10"/>
        <rFont val="Lucida Sans Unicode"/>
        <family val="2"/>
      </rPr>
      <t xml:space="preserve"> = LCL</t>
    </r>
    <r>
      <rPr>
        <vertAlign val="subscript"/>
        <sz val="10"/>
        <rFont val="Lucida Sans Unicode"/>
        <family val="2"/>
      </rPr>
      <t>R</t>
    </r>
  </si>
  <si>
    <r>
      <t>LCL</t>
    </r>
    <r>
      <rPr>
        <vertAlign val="subscript"/>
        <sz val="10"/>
        <rFont val="Arial"/>
        <family val="2"/>
      </rPr>
      <t>R</t>
    </r>
    <r>
      <rPr>
        <sz val="10"/>
        <rFont val="Arial"/>
        <family val="2"/>
      </rPr>
      <t>=</t>
    </r>
  </si>
  <si>
    <t>All calculations are based upon predicting 5.15 sigma (99.0% of the area under the normal distribution curve).</t>
  </si>
  <si>
    <r>
      <t>* D</t>
    </r>
    <r>
      <rPr>
        <vertAlign val="subscript"/>
        <sz val="8"/>
        <rFont val="Arial"/>
        <family val="2"/>
      </rPr>
      <t>4</t>
    </r>
    <r>
      <rPr>
        <sz val="8"/>
        <rFont val="Arial"/>
        <family val="2"/>
      </rPr>
      <t xml:space="preserve"> =3.27 for 2 trials and 2.58 for 3 trials;  D</t>
    </r>
    <r>
      <rPr>
        <vertAlign val="subscript"/>
        <sz val="8"/>
        <rFont val="Arial"/>
        <family val="2"/>
      </rPr>
      <t>3</t>
    </r>
    <r>
      <rPr>
        <sz val="8"/>
        <rFont val="Arial"/>
        <family val="2"/>
      </rPr>
      <t xml:space="preserve"> = 0 for up to 7 trials.  UCL</t>
    </r>
    <r>
      <rPr>
        <vertAlign val="subscript"/>
        <sz val="8"/>
        <rFont val="Arial"/>
        <family val="2"/>
      </rPr>
      <t>R</t>
    </r>
    <r>
      <rPr>
        <sz val="8"/>
        <rFont val="Arial"/>
        <family val="2"/>
      </rPr>
      <t xml:space="preserve"> represents the limit of individual R's.  Circle those </t>
    </r>
  </si>
  <si>
    <r>
      <t>K</t>
    </r>
    <r>
      <rPr>
        <vertAlign val="subscript"/>
        <sz val="8"/>
        <rFont val="Arial"/>
        <family val="2"/>
      </rPr>
      <t>1</t>
    </r>
    <r>
      <rPr>
        <sz val="8"/>
        <rFont val="Arial"/>
        <family val="2"/>
      </rPr>
      <t xml:space="preserve"> is 5.15/d</t>
    </r>
    <r>
      <rPr>
        <vertAlign val="subscript"/>
        <sz val="8"/>
        <rFont val="Arial"/>
        <family val="2"/>
      </rPr>
      <t>2</t>
    </r>
    <r>
      <rPr>
        <sz val="8"/>
        <rFont val="Arial"/>
        <family val="2"/>
      </rPr>
      <t>, where d</t>
    </r>
    <r>
      <rPr>
        <vertAlign val="subscript"/>
        <sz val="8"/>
        <rFont val="Arial"/>
        <family val="2"/>
      </rPr>
      <t>2</t>
    </r>
    <r>
      <rPr>
        <sz val="8"/>
        <rFont val="Arial"/>
        <family val="2"/>
      </rPr>
      <t xml:space="preserve"> is dependent on the number of trials (m) and the number of parts times the number of operators (g) </t>
    </r>
  </si>
  <si>
    <t xml:space="preserve">that are beyond this limit.  Identify the cause and correct.  Repeat these readings using the same appraiser and unit as </t>
  </si>
  <si>
    <t>which is assumed to be greater than 15.</t>
  </si>
  <si>
    <t>originally used or discard values and re-average and recompute R and the limiting value from the remaining observations.</t>
  </si>
  <si>
    <t>AV - If a negative value is calculated under the square root sign, the appraiser variation (AV) defaults to zero (0).</t>
  </si>
  <si>
    <r>
      <t>K</t>
    </r>
    <r>
      <rPr>
        <vertAlign val="subscript"/>
        <sz val="8"/>
        <rFont val="Arial"/>
        <family val="2"/>
      </rPr>
      <t>2</t>
    </r>
    <r>
      <rPr>
        <sz val="8"/>
        <rFont val="Arial"/>
        <family val="2"/>
      </rPr>
      <t xml:space="preserve"> is 5.15/d</t>
    </r>
    <r>
      <rPr>
        <vertAlign val="subscript"/>
        <sz val="8"/>
        <rFont val="Arial"/>
        <family val="2"/>
      </rPr>
      <t>2</t>
    </r>
    <r>
      <rPr>
        <sz val="8"/>
        <rFont val="Arial"/>
        <family val="2"/>
      </rPr>
      <t>, where d</t>
    </r>
    <r>
      <rPr>
        <vertAlign val="subscript"/>
        <sz val="8"/>
        <rFont val="Arial"/>
        <family val="2"/>
      </rPr>
      <t>2</t>
    </r>
    <r>
      <rPr>
        <sz val="8"/>
        <rFont val="Arial"/>
        <family val="2"/>
      </rPr>
      <t xml:space="preserve"> is dependent on the number of operators (m) and (g) is 1, since there is only one range calculation.</t>
    </r>
  </si>
  <si>
    <r>
      <t>K</t>
    </r>
    <r>
      <rPr>
        <vertAlign val="subscript"/>
        <sz val="8"/>
        <rFont val="Arial"/>
        <family val="2"/>
      </rPr>
      <t>2</t>
    </r>
    <r>
      <rPr>
        <sz val="8"/>
        <rFont val="Arial"/>
        <family val="2"/>
      </rPr>
      <t xml:space="preserve"> is 5.15/d</t>
    </r>
    <r>
      <rPr>
        <vertAlign val="subscript"/>
        <sz val="8"/>
        <rFont val="Arial"/>
        <family val="2"/>
      </rPr>
      <t>2</t>
    </r>
    <r>
      <rPr>
        <sz val="8"/>
        <rFont val="Arial"/>
        <family val="2"/>
      </rPr>
      <t>, where d</t>
    </r>
    <r>
      <rPr>
        <vertAlign val="subscript"/>
        <sz val="8"/>
        <rFont val="Arial"/>
        <family val="2"/>
      </rPr>
      <t>2</t>
    </r>
    <r>
      <rPr>
        <sz val="8"/>
        <rFont val="Arial"/>
        <family val="2"/>
      </rPr>
      <t xml:space="preserve"> is dependent on the number of parts (m) and (g) is 1, since there is only one range calculation.</t>
    </r>
  </si>
  <si>
    <r>
      <t>d</t>
    </r>
    <r>
      <rPr>
        <vertAlign val="subscript"/>
        <sz val="8"/>
        <rFont val="Arial"/>
        <family val="2"/>
      </rPr>
      <t>2</t>
    </r>
    <r>
      <rPr>
        <sz val="8"/>
        <rFont val="Arial"/>
        <family val="2"/>
      </rPr>
      <t xml:space="preserve"> is obtained from Table D</t>
    </r>
    <r>
      <rPr>
        <vertAlign val="subscript"/>
        <sz val="8"/>
        <rFont val="Arial"/>
        <family val="2"/>
      </rPr>
      <t>3</t>
    </r>
    <r>
      <rPr>
        <sz val="8"/>
        <rFont val="Arial"/>
        <family val="2"/>
      </rPr>
      <t>, "Quality Control and Industrial Statistics", A.J. Duncan.</t>
    </r>
  </si>
  <si>
    <t xml:space="preserve">   Results:</t>
  </si>
  <si>
    <t xml:space="preserve"> Comments:</t>
  </si>
  <si>
    <t>Operation/ Activity</t>
  </si>
  <si>
    <t>100% Inspection</t>
  </si>
  <si>
    <t>Decision</t>
  </si>
  <si>
    <t>Transportation</t>
  </si>
  <si>
    <t>Operation with inspection</t>
  </si>
  <si>
    <t>Storage</t>
  </si>
  <si>
    <t>Delay</t>
  </si>
  <si>
    <t>Full Time Operator</t>
  </si>
  <si>
    <t>Part Time Operator</t>
  </si>
  <si>
    <t>A part that has been inspected and signed off by the ABB.  This is a 'golden part' or boundary sample, typically retained by the supplier and used to train operators on appearance, etc.  It is a best practice to retain exact samples used for PPAP Element 13.</t>
  </si>
  <si>
    <t>Document here if  it is desired or required to maintain original parts at either the supplier's site or ABB.  It is a best practice to retain exact samples used for PPAP Elements 9 and 11.</t>
  </si>
  <si>
    <t>Gauge R&amp;R: Gauge Repeatability and Reproducibility</t>
  </si>
  <si>
    <t>ABB SQE or Quality Engineer</t>
  </si>
  <si>
    <t>*1 - SQE or Quality Engineer determines when ABB Engineering sign-off is required (typically elements 9, 10, 11, 17.1)</t>
  </si>
  <si>
    <r>
      <t>Attach your Gauge R&amp;R study (</t>
    </r>
    <r>
      <rPr>
        <b/>
        <sz val="10"/>
        <rFont val="ABBvoice"/>
        <family val="2"/>
        <charset val="238"/>
      </rPr>
      <t>NOTE: Preferred is Minitab Gauge R&amp;R study</t>
    </r>
    <r>
      <rPr>
        <sz val="10"/>
        <rFont val="ABBvoice"/>
        <family val="2"/>
        <charset val="238"/>
      </rPr>
      <t>)on line 2 as an object link (Insert&gt; Object) OR use the sheet below</t>
    </r>
  </si>
  <si>
    <t xml:space="preserve"> Please attach Lab certifications, key testers &amp; proof of lab equipment calibration</t>
  </si>
  <si>
    <t>When a Production Trial Run (PTR) is a required element of PPAP, the PTR takes place at an ABB Plant.  The SQE managing the PPAP shall obtain from the ABB plant an e-mail stating the positive results of the PTR.  If multiple ABB plants will use the same part, only the lead-plant's input is required.   E-mail screenshot should to be uploaded in PPAP file in 17.5 tab.</t>
  </si>
  <si>
    <r>
      <t>Attach your control plan on line 3 as an object link (Insert&gt; Object) OR use ABB Control Plan template
The ABB CP (</t>
    </r>
    <r>
      <rPr>
        <b/>
        <sz val="14"/>
        <rFont val="ABBvoiceOffice"/>
        <family val="2"/>
        <charset val="238"/>
      </rPr>
      <t>02-04-15-T-003)</t>
    </r>
    <r>
      <rPr>
        <sz val="14"/>
        <rFont val="ABBvoiceOffice"/>
        <family val="2"/>
        <charset val="238"/>
      </rPr>
      <t xml:space="preserve"> can be downloaded from ABB  Web Site by clicking on the link https://new.abb.com/motors-generators/supplying</t>
    </r>
  </si>
  <si>
    <t>Supplier acknowledge completion</t>
  </si>
  <si>
    <t xml:space="preserve">REV level </t>
  </si>
  <si>
    <t>DESCRIPTION of modification</t>
  </si>
  <si>
    <t>UPDATED by</t>
  </si>
  <si>
    <t>DATE</t>
  </si>
  <si>
    <t>creation</t>
  </si>
  <si>
    <r>
      <t xml:space="preserve">PPAP  </t>
    </r>
    <r>
      <rPr>
        <b/>
        <sz val="24"/>
        <rFont val="ABBvoiceOffice"/>
        <family val="2"/>
      </rPr>
      <t>-</t>
    </r>
    <r>
      <rPr>
        <b/>
        <sz val="28"/>
        <rFont val="ABBvoiceOffice"/>
        <family val="2"/>
      </rPr>
      <t xml:space="preserve"> Revision / Changes</t>
    </r>
  </si>
  <si>
    <t>PPAP</t>
  </si>
  <si>
    <t>M.Majewska</t>
  </si>
  <si>
    <t>ABB SQE review of supplier submission</t>
  </si>
  <si>
    <t>Approve/Reject</t>
  </si>
  <si>
    <t>add level 4 in PSW and instruction</t>
  </si>
  <si>
    <t>http://search.abb.com/library/Download.aspx?DocumentID=9AKK107991A1331&amp;LanguageCode=en&amp;DocumentPartId=&amp;Action=Launch</t>
  </si>
  <si>
    <r>
      <t>Attach your PFMEA  on line 3 as an object link (Insert&gt; Object) or use ABB FMEA template
The file ABB FMEA (</t>
    </r>
    <r>
      <rPr>
        <b/>
        <sz val="14"/>
        <rFont val="ABBvoiceOffice"/>
        <family val="2"/>
        <charset val="238"/>
      </rPr>
      <t>02-04-15-T-002</t>
    </r>
    <r>
      <rPr>
        <sz val="14"/>
        <rFont val="ABBvoiceOffice"/>
        <family val="2"/>
        <charset val="238"/>
      </rPr>
      <t xml:space="preserve">)can be dowloaded from ABB  Web Site by clicking on the link: </t>
    </r>
  </si>
  <si>
    <r>
      <t>Attach your control plan on line 3 as an object link (Insert&gt; Object) OR use ABB Control Plan template
The ABB CP (</t>
    </r>
    <r>
      <rPr>
        <b/>
        <sz val="14"/>
        <rFont val="ABBvoiceOffice"/>
        <family val="2"/>
        <charset val="238"/>
      </rPr>
      <t>02-04-15-T-003</t>
    </r>
    <r>
      <rPr>
        <sz val="14"/>
        <rFont val="ABBvoiceOffice"/>
        <family val="2"/>
        <charset val="238"/>
      </rPr>
      <t>) can be downloaded from ABB  Web Site by clicking on the link:</t>
    </r>
  </si>
  <si>
    <t>http://search.abb.com/library/Download.aspx?DocumentID=9AKK107991A1332&amp;LanguageCode=en&amp;DocumentPartId=&amp;Action=Launch</t>
  </si>
  <si>
    <r>
      <t>Attach your dimensional results report (.pdf is preferred)on line 7 as an object link (Insert&gt; Object) OR use the ABB layout template
The ABB Dimensional Layout (</t>
    </r>
    <r>
      <rPr>
        <b/>
        <sz val="14"/>
        <rFont val="ABBvoiceOffice"/>
        <family val="2"/>
        <charset val="238"/>
      </rPr>
      <t>9AKK106327</t>
    </r>
    <r>
      <rPr>
        <sz val="14"/>
        <rFont val="ABBvoiceOffice"/>
        <family val="2"/>
        <charset val="238"/>
      </rPr>
      <t>) can be downloaded from ABB  Web Site by clicking on the link:</t>
    </r>
  </si>
  <si>
    <t>http://search.abb.com/library/Download.aspx?DocumentID=9AKK106327&amp;LanguageCode=en&amp;DocumentPartId=&amp;Action=Launch</t>
  </si>
  <si>
    <r>
      <t xml:space="preserve">The ABB </t>
    </r>
    <r>
      <rPr>
        <b/>
        <sz val="10"/>
        <rFont val="ABBvoice"/>
        <family val="2"/>
        <charset val="238"/>
      </rPr>
      <t>Dimensional Layout</t>
    </r>
    <r>
      <rPr>
        <sz val="10"/>
        <rFont val="ABBvoice"/>
        <family val="2"/>
        <charset val="238"/>
      </rPr>
      <t xml:space="preserve"> (9AKK106327) can be uploaded from ABB Web Site by clicking on the link</t>
    </r>
  </si>
  <si>
    <r>
      <t>Instructions: 
1.The"Frozen Process Change Request &amp; Approval" form is NOT a form to be used during the PPAP process. The reason that it is an element of PPAP is only because we need the supplier to acknowledge ABB's requirement that this form must be used during serial production / regular production, where Supplier will notify ABB of any and all process changes
2. The supplier's signed acknowledgement of this requirement during PPAP is managed by their mark on checking box on the PSW. 
3. The ABB FPCR form (</t>
    </r>
    <r>
      <rPr>
        <b/>
        <sz val="10"/>
        <rFont val="ABBvoiceOffice"/>
        <family val="2"/>
        <charset val="238"/>
      </rPr>
      <t>02-04-15-T-005</t>
    </r>
    <r>
      <rPr>
        <sz val="10"/>
        <rFont val="ABBvoiceOffice"/>
        <family val="2"/>
        <charset val="238"/>
      </rPr>
      <t>) can be found under the link:</t>
    </r>
  </si>
  <si>
    <t>http://search.abb.com/library/Download.aspx?DocumentID=9AKK107991A1334&amp;LanguageCode=en&amp;DocumentPartId=&amp;Action=Launch</t>
  </si>
  <si>
    <r>
      <t>Instructions: 
1.This "Supplier Deviation Request and Approval" form is NOT a form to be used during the PPAP process. The reason that it is an element of PPAP is only because we need the supplier to acknowledge ABB's requirement that this form must be used during serial production / regular production, where they will request and obtain approval from ABB prior to shipping non-conforming parts to ABB.
2. The supplier's signed acknowledgement of this requirement during PPAP is managed by their mark on checking box on the PSW. 
3. The ABB SDR form (</t>
    </r>
    <r>
      <rPr>
        <b/>
        <sz val="10"/>
        <rFont val="ABBvoiceOffice"/>
        <family val="2"/>
        <charset val="238"/>
      </rPr>
      <t>02-04-15-T-006</t>
    </r>
    <r>
      <rPr>
        <sz val="10"/>
        <rFont val="ABBvoiceOffice"/>
        <family val="2"/>
        <charset val="238"/>
      </rPr>
      <t>) can be found under the link:</t>
    </r>
  </si>
  <si>
    <t>http://search.abb.com/library/Download.aspx?DocumentID=9AKK107991A1333&amp;LanguageCode=en&amp;DocumentPartId=&amp;Action=Launch</t>
  </si>
  <si>
    <t>Measurement System Analysis (MSA)
Gauge Repeatability &amp; Reproducibility (GR&amp;R)</t>
  </si>
  <si>
    <t xml:space="preserve">Instruction:
It is supplier's responsibility to be in compliance with regulations such as REACH, RoHS, Conflict Minerals, and ABB Prohibited &amp; Restricted Substances.The Acknowledgement of supplier's compliance is captured on PSW.
Acknowledgment of the compliance noted by supplier on PSW form
All ABB requirements can be found under the link 
</t>
  </si>
  <si>
    <t>https://global.abb/group/en/about/supplying/material-compliance</t>
  </si>
  <si>
    <r>
      <t xml:space="preserve">I. Key Information:                            </t>
    </r>
    <r>
      <rPr>
        <b/>
        <sz val="14"/>
        <rFont val="Arial"/>
        <family val="2"/>
      </rPr>
      <t xml:space="preserve">   A)  </t>
    </r>
    <r>
      <rPr>
        <b/>
        <u/>
        <sz val="14"/>
        <rFont val="Arial"/>
        <family val="2"/>
      </rPr>
      <t>Product</t>
    </r>
    <r>
      <rPr>
        <b/>
        <sz val="14"/>
        <rFont val="Arial"/>
        <family val="2"/>
      </rPr>
      <t xml:space="preserve"> </t>
    </r>
  </si>
  <si>
    <r>
      <t xml:space="preserve">B)  </t>
    </r>
    <r>
      <rPr>
        <b/>
        <u/>
        <sz val="14"/>
        <rFont val="Arial"/>
        <family val="2"/>
      </rPr>
      <t>Customer Production</t>
    </r>
    <r>
      <rPr>
        <b/>
        <sz val="14"/>
        <rFont val="Arial"/>
        <family val="2"/>
      </rPr>
      <t xml:space="preserve"> </t>
    </r>
  </si>
  <si>
    <r>
      <t xml:space="preserve">C)  </t>
    </r>
    <r>
      <rPr>
        <b/>
        <u/>
        <sz val="14"/>
        <rFont val="Arial"/>
        <family val="2"/>
      </rPr>
      <t>Capacity Revision Record</t>
    </r>
    <r>
      <rPr>
        <sz val="11"/>
        <color theme="1"/>
        <rFont val="Arial"/>
        <family val="2"/>
        <scheme val="minor"/>
      </rPr>
      <t xml:space="preserve"> (e.g. Run at Rate)</t>
    </r>
  </si>
  <si>
    <t>Site Location</t>
  </si>
  <si>
    <t>X  Cust. Demand / Week (without Service Parts)</t>
  </si>
  <si>
    <t>Vendor Code</t>
  </si>
  <si>
    <t>Y  Number of days customer/supplier works/week</t>
  </si>
  <si>
    <t xml:space="preserve">Date of Study </t>
  </si>
  <si>
    <t>Z  Customer Demand per Day (DPV)</t>
  </si>
  <si>
    <t>Part Name</t>
  </si>
  <si>
    <t xml:space="preserve">Part Number </t>
  </si>
  <si>
    <t xml:space="preserve">        Service Parts Annual Volume</t>
  </si>
  <si>
    <t xml:space="preserve"> </t>
  </si>
  <si>
    <r>
      <t xml:space="preserve">II. </t>
    </r>
    <r>
      <rPr>
        <b/>
        <u/>
        <sz val="18"/>
        <rFont val="Arial"/>
        <family val="2"/>
      </rPr>
      <t>Capacity Planning</t>
    </r>
  </si>
  <si>
    <t>Operating pattern for the specific part</t>
  </si>
  <si>
    <t>Process 7</t>
  </si>
  <si>
    <t>Process description</t>
  </si>
  <si>
    <r>
      <t>Dedicated</t>
    </r>
    <r>
      <rPr>
        <sz val="11"/>
        <color theme="1"/>
        <rFont val="Arial"/>
        <family val="2"/>
        <scheme val="minor"/>
      </rPr>
      <t xml:space="preserve"> or </t>
    </r>
    <r>
      <rPr>
        <b/>
        <sz val="10"/>
        <rFont val="Arial"/>
        <family val="2"/>
      </rPr>
      <t>Shared</t>
    </r>
    <r>
      <rPr>
        <sz val="11"/>
        <color theme="1"/>
        <rFont val="Arial"/>
        <family val="2"/>
        <scheme val="minor"/>
      </rPr>
      <t xml:space="preserve"> process      (by shared process, show only operating pattern for the specific part)</t>
    </r>
  </si>
  <si>
    <t>A.</t>
  </si>
  <si>
    <t>B.</t>
  </si>
  <si>
    <t>C</t>
  </si>
  <si>
    <t>Planned Maintenance    (minutes/shift)</t>
  </si>
  <si>
    <t>D</t>
  </si>
  <si>
    <t>E</t>
  </si>
  <si>
    <r>
      <t>Net available time</t>
    </r>
    <r>
      <rPr>
        <sz val="11"/>
        <color theme="1"/>
        <rFont val="Arial"/>
        <family val="2"/>
        <scheme val="minor"/>
      </rPr>
      <t xml:space="preserve">   (production hours/week)  </t>
    </r>
    <r>
      <rPr>
        <b/>
        <sz val="10"/>
        <rFont val="Arial"/>
        <family val="2"/>
      </rPr>
      <t xml:space="preserve">
</t>
    </r>
    <r>
      <rPr>
        <sz val="11"/>
        <color theme="1"/>
        <rFont val="Arial"/>
        <family val="2"/>
        <scheme val="minor"/>
      </rPr>
      <t>[</t>
    </r>
    <r>
      <rPr>
        <sz val="8"/>
        <rFont val="Arial"/>
        <family val="2"/>
      </rPr>
      <t>A*(B-(C/60))*D]</t>
    </r>
  </si>
  <si>
    <t>Projected Downtime</t>
  </si>
  <si>
    <t>F</t>
  </si>
  <si>
    <t>Tool / Variant / Consumable Tools changeover (minutes)</t>
  </si>
  <si>
    <t>G</t>
  </si>
  <si>
    <t>Changeovers per shift</t>
  </si>
  <si>
    <t>H</t>
  </si>
  <si>
    <t>Inspections of facilities per shift  (minutes)</t>
  </si>
  <si>
    <t>I</t>
  </si>
  <si>
    <t>Breakdowns per shift  (unscheduled downtime)   (minutes)</t>
  </si>
  <si>
    <t>J</t>
  </si>
  <si>
    <r>
      <t xml:space="preserve">Total projected downtime/week </t>
    </r>
    <r>
      <rPr>
        <sz val="11"/>
        <color theme="1"/>
        <rFont val="Arial"/>
        <family val="2"/>
        <scheme val="minor"/>
      </rPr>
      <t>(hours)      [</t>
    </r>
    <r>
      <rPr>
        <sz val="8"/>
        <rFont val="Arial"/>
        <family val="2"/>
      </rPr>
      <t>(FxG+H)/60xAxD]</t>
    </r>
  </si>
  <si>
    <t>K</t>
  </si>
  <si>
    <r>
      <t xml:space="preserve">Equipment Availability  </t>
    </r>
    <r>
      <rPr>
        <sz val="8"/>
        <rFont val="Arial"/>
        <family val="2"/>
      </rPr>
      <t xml:space="preserve"> [(E-J)/E]</t>
    </r>
  </si>
  <si>
    <t>Projected percent of parts scrapped and reworked
For linked processes, please see note in training material</t>
  </si>
  <si>
    <t>L</t>
  </si>
  <si>
    <t>Planned Cycle time / Capacity</t>
  </si>
  <si>
    <r>
      <t>Required Cycle time needed to cover exact customer demand</t>
    </r>
    <r>
      <rPr>
        <sz val="11"/>
        <color theme="1"/>
        <rFont val="Arial"/>
        <family val="2"/>
        <scheme val="minor"/>
      </rPr>
      <t xml:space="preserve">  (sec/part) </t>
    </r>
    <r>
      <rPr>
        <b/>
        <sz val="10"/>
        <rFont val="Arial"/>
        <family val="2"/>
      </rPr>
      <t xml:space="preserve">      </t>
    </r>
    <r>
      <rPr>
        <sz val="11"/>
        <color theme="1"/>
        <rFont val="Arial"/>
        <family val="2"/>
        <scheme val="minor"/>
      </rPr>
      <t>[</t>
    </r>
    <r>
      <rPr>
        <sz val="8"/>
        <rFont val="Arial"/>
        <family val="2"/>
      </rPr>
      <t>E*3600*K/ X*L]</t>
    </r>
  </si>
  <si>
    <t>M</t>
  </si>
  <si>
    <r>
      <t>Planned ideal cycle time</t>
    </r>
    <r>
      <rPr>
        <sz val="11"/>
        <color theme="1"/>
        <rFont val="Arial"/>
        <family val="2"/>
        <scheme val="minor"/>
      </rPr>
      <t xml:space="preserve"> (taken with watch)      (sec/part)
</t>
    </r>
    <r>
      <rPr>
        <sz val="8"/>
        <rFont val="Arial"/>
        <family val="2"/>
      </rPr>
      <t>For multiple cavities in one tool, see note in training material</t>
    </r>
  </si>
  <si>
    <r>
      <t>Planned production capacity / week     [</t>
    </r>
    <r>
      <rPr>
        <sz val="8"/>
        <rFont val="Arial"/>
        <family val="2"/>
      </rPr>
      <t>(E-J)*3600/M*L]</t>
    </r>
  </si>
  <si>
    <r>
      <t>Planned production capacity / day       [</t>
    </r>
    <r>
      <rPr>
        <sz val="8"/>
        <rFont val="Arial"/>
        <family val="2"/>
      </rPr>
      <t>(E-J)*3600/M*L/D]</t>
    </r>
  </si>
  <si>
    <r>
      <t xml:space="preserve">III. </t>
    </r>
    <r>
      <rPr>
        <b/>
        <u/>
        <sz val="18"/>
        <rFont val="Arial"/>
        <family val="2"/>
      </rPr>
      <t>Production Run</t>
    </r>
    <r>
      <rPr>
        <b/>
        <sz val="18"/>
        <rFont val="Arial"/>
        <family val="2"/>
      </rPr>
      <t xml:space="preserve"> </t>
    </r>
    <r>
      <rPr>
        <b/>
        <sz val="10"/>
        <rFont val="Arial"/>
        <family val="2"/>
      </rPr>
      <t>(tick the appropiate box)</t>
    </r>
  </si>
  <si>
    <t xml:space="preserve">Run-at-Rate </t>
  </si>
  <si>
    <t>Capacity</t>
  </si>
  <si>
    <t>e.g. Trial  Run</t>
  </si>
  <si>
    <t>Duration data of production run</t>
  </si>
  <si>
    <t>(Phase 0)</t>
  </si>
  <si>
    <t xml:space="preserve"> Verification (Phase 3)</t>
  </si>
  <si>
    <t>N</t>
  </si>
  <si>
    <t>Total duration of production run  (min)</t>
  </si>
  <si>
    <t>O1</t>
  </si>
  <si>
    <t>Total planned downtime  (lunch, breaks, maint.)         (min)</t>
  </si>
  <si>
    <t>O2</t>
  </si>
  <si>
    <t xml:space="preserve">                                       (changeovers, inspections)   (min)</t>
  </si>
  <si>
    <t>P</t>
  </si>
  <si>
    <t>Total unplanned downtime    (i.e. breakdowns, unscheduled adjustments, unscheduled setups, etc.)                 (min)</t>
  </si>
  <si>
    <t>Reasons for breakdown</t>
  </si>
  <si>
    <t>Part quantity data of production run</t>
  </si>
  <si>
    <t>Q</t>
  </si>
  <si>
    <t>Total parts run</t>
  </si>
  <si>
    <t>R</t>
  </si>
  <si>
    <t>Total rejected parts</t>
  </si>
  <si>
    <t>S</t>
  </si>
  <si>
    <t>Total parts reworked, retested or repaired off line</t>
  </si>
  <si>
    <t>T</t>
  </si>
  <si>
    <r>
      <t>Total good parts</t>
    </r>
    <r>
      <rPr>
        <sz val="11"/>
        <color theme="1"/>
        <rFont val="Arial"/>
        <family val="2"/>
        <scheme val="minor"/>
      </rPr>
      <t xml:space="preserve">      (first time through only- do not include parts that were rejected, re-processed or reworked)</t>
    </r>
  </si>
  <si>
    <t>Reasons for rejected parts</t>
  </si>
  <si>
    <t>U</t>
  </si>
  <si>
    <r>
      <t xml:space="preserve">Process total actual cycle time (sec/part) 
</t>
    </r>
    <r>
      <rPr>
        <sz val="8"/>
        <rFont val="Arial"/>
        <family val="2"/>
      </rPr>
      <t>[(N-O1-O2-P) x 60 / Q]</t>
    </r>
  </si>
  <si>
    <r>
      <t xml:space="preserve">IV. </t>
    </r>
    <r>
      <rPr>
        <b/>
        <u/>
        <sz val="18"/>
        <rFont val="Arial"/>
        <family val="2"/>
      </rPr>
      <t>Capacity Calculation</t>
    </r>
  </si>
  <si>
    <t>V</t>
  </si>
  <si>
    <r>
      <t>Weekly Parts Available for Shipment</t>
    </r>
    <r>
      <rPr>
        <sz val="8"/>
        <rFont val="Arial"/>
        <family val="2"/>
      </rPr>
      <t xml:space="preserve">    [E*3600 / ((N-O)*60/T)]</t>
    </r>
  </si>
  <si>
    <t>W</t>
  </si>
  <si>
    <r>
      <t>Daily Parts Available for Shipment        [</t>
    </r>
    <r>
      <rPr>
        <sz val="8"/>
        <rFont val="Arial"/>
        <family val="2"/>
      </rPr>
      <t>V/Y]</t>
    </r>
  </si>
  <si>
    <t>Z</t>
  </si>
  <si>
    <t>DPV</t>
  </si>
  <si>
    <t>AA</t>
  </si>
  <si>
    <r>
      <t>Percent above/below DPV                     [</t>
    </r>
    <r>
      <rPr>
        <sz val="8"/>
        <rFont val="Arial"/>
        <family val="2"/>
      </rPr>
      <t>W/Z]</t>
    </r>
  </si>
  <si>
    <r>
      <t xml:space="preserve">V. </t>
    </r>
    <r>
      <rPr>
        <b/>
        <u/>
        <sz val="18"/>
        <rFont val="Arial"/>
        <family val="2"/>
      </rPr>
      <t>Overall Equipment Effectiveness</t>
    </r>
  </si>
  <si>
    <r>
      <t xml:space="preserve">Equipment Availability        </t>
    </r>
    <r>
      <rPr>
        <sz val="8"/>
        <rFont val="Arial"/>
        <family val="2"/>
      </rPr>
      <t>[(N-O1-O2-P)/(N-O1)]</t>
    </r>
  </si>
  <si>
    <r>
      <t>Performance Efficiency</t>
    </r>
    <r>
      <rPr>
        <sz val="8"/>
        <rFont val="Arial"/>
        <family val="2"/>
      </rPr>
      <t xml:space="preserve">      [(M*Q)/(N-O1)]</t>
    </r>
  </si>
  <si>
    <r>
      <t>Quality Rate</t>
    </r>
    <r>
      <rPr>
        <sz val="8"/>
        <rFont val="Arial"/>
        <family val="2"/>
      </rPr>
      <t xml:space="preserve">                          [T/Q]</t>
    </r>
  </si>
  <si>
    <t>DEDICATED</t>
  </si>
  <si>
    <t>SHARED</t>
  </si>
  <si>
    <r>
      <t xml:space="preserve">VI. </t>
    </r>
    <r>
      <rPr>
        <b/>
        <u/>
        <sz val="18"/>
        <rFont val="Arial"/>
        <family val="2"/>
      </rPr>
      <t>Manufacturing Bottleneck</t>
    </r>
  </si>
  <si>
    <t>Process #</t>
  </si>
  <si>
    <t xml:space="preserve"> % above DPV:</t>
  </si>
  <si>
    <r>
      <t xml:space="preserve">VII. </t>
    </r>
    <r>
      <rPr>
        <b/>
        <u/>
        <sz val="11"/>
        <rFont val="Arial"/>
        <family val="2"/>
      </rPr>
      <t xml:space="preserve">SUPPLIER OPERATION MANAGEMENT APPROVAL </t>
    </r>
  </si>
  <si>
    <t>FOR CUSTOMER USE ONLY</t>
  </si>
  <si>
    <t>STA Review Results:</t>
  </si>
  <si>
    <t>Title</t>
  </si>
  <si>
    <t xml:space="preserve">                                                Phone Number                                  FAX Number</t>
  </si>
  <si>
    <t>Customer Name</t>
  </si>
  <si>
    <t xml:space="preserve">Supplier Name </t>
  </si>
  <si>
    <t>Supplier Authorized Signature</t>
  </si>
  <si>
    <t>Customer Signature</t>
  </si>
  <si>
    <t>Run @ Rate</t>
  </si>
  <si>
    <t>ABB NEMA Motors</t>
  </si>
  <si>
    <t>Submit
Retain
nr - not required
na - not applicable</t>
  </si>
  <si>
    <t>Level 2 NEMA</t>
  </si>
  <si>
    <t>Level 4
Custom</t>
  </si>
  <si>
    <t>Submitted</t>
  </si>
  <si>
    <t>Supplier Comments</t>
  </si>
  <si>
    <t>Design Records (Drawing)</t>
  </si>
  <si>
    <t>nr</t>
  </si>
  <si>
    <t>Compliance Requirements: RoHS, REACH, Conflict Mineral, ABB Prohibitred and Restricted Substances</t>
  </si>
  <si>
    <t>ABB Quality*</t>
  </si>
  <si>
    <t>ABB Supplier Quality Engineer*</t>
  </si>
  <si>
    <t>ABB Engineering (for deviations)</t>
  </si>
  <si>
    <t>* Requires Quality or SQE signature</t>
  </si>
  <si>
    <r>
      <t xml:space="preserve">Instructions:
1. ABB personnel coordinates dimensional layout of current part to current drawing (at ABB facilities or current supplier facility) and provides report to new supplier
2. ABB personnel provides current part to new supplier
3. ABB personnel provides current drawing to new supplier
4. New supplier compares current part dimensional layout (step 1) to current drawing (step 3) - fills out ABB </t>
    </r>
    <r>
      <rPr>
        <b/>
        <sz val="10"/>
        <rFont val="ABBvoice"/>
        <family val="2"/>
        <charset val="238"/>
      </rPr>
      <t xml:space="preserve">Dimensional Layout </t>
    </r>
    <r>
      <rPr>
        <sz val="10"/>
        <rFont val="ABBvoice"/>
        <family val="2"/>
        <charset val="238"/>
      </rPr>
      <t xml:space="preserve">report. 
5. New supplier performs a new dimensional layout at their facility of current part (step 2)
6. New supplier compares their current part dimensional layout (step 5) to current drawing (step 3) - fills out ABB </t>
    </r>
    <r>
      <rPr>
        <b/>
        <sz val="10"/>
        <rFont val="ABBvoice"/>
        <family val="2"/>
        <charset val="238"/>
      </rPr>
      <t>Dimensional Layou</t>
    </r>
    <r>
      <rPr>
        <sz val="10"/>
        <rFont val="ABBvoice"/>
        <family val="2"/>
        <charset val="238"/>
      </rPr>
      <t>t report. 
7. New supplier compares the two different dimensional layouts (step 1 vs. step 6).  Reviews with ABB personnel (Gauge to Gauge variation)
8. New supplier and ABB personnel review all out-of-spec conditions identified in dimensional layouts (step 4 and step 6) 
9. ABB personnel provides resolution and formal direction on all step 7 and step 8 discrepancies (i.e. drawing changes)</t>
    </r>
  </si>
  <si>
    <t>Doc. no: T-01-001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</si>
</sst>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quot;$&quot;* #,##0.00_);_(&quot;$&quot;* \(#,##0.00\);_(&quot;$&quot;* &quot;-&quot;??_);_(@_)"/>
    <numFmt numFmtId="165" formatCode="_(* #,##0.00_);_(* \(#,##0.00\);_(* &quot;-&quot;??_);_(@_)"/>
    <numFmt numFmtId="166" formatCode="_-* #,##0\ _D_M_-;\-* #,##0\ _D_M_-;_-* &quot;-&quot;\ _D_M_-;_-@_-"/>
    <numFmt numFmtId="167" formatCode="_-* #,##0.00\ _D_M_-;\-* #,##0.00\ _D_M_-;_-* &quot;-&quot;??\ _D_M_-;_-@_-"/>
    <numFmt numFmtId="168" formatCode="_-* #,##0\ &quot;DM&quot;_-;\-* #,##0\ &quot;DM&quot;_-;_-* &quot;-&quot;\ &quot;DM&quot;_-;_-@_-"/>
    <numFmt numFmtId="169" formatCode="_-* #,##0.00\ &quot;DM&quot;_-;\-* #,##0.00\ &quot;DM&quot;_-;_-* &quot;-&quot;??\ &quot;DM&quot;_-;_-@_-"/>
    <numFmt numFmtId="170" formatCode="0.000"/>
    <numFmt numFmtId="171" formatCode="dd\.mm\.yyyy;@"/>
    <numFmt numFmtId="172" formatCode="yyyy/mm/dd;@"/>
    <numFmt numFmtId="173" formatCode="0.0000"/>
    <numFmt numFmtId="174" formatCode="[$-409]d\-mmm\-yy;@"/>
    <numFmt numFmtId="175" formatCode="0."/>
    <numFmt numFmtId="176" formatCode="[$-409]mmmm\ d\,\ yyyy;@"/>
  </numFmts>
  <fonts count="142">
    <font>
      <sz val="11"/>
      <color theme="1"/>
      <name val="Arial"/>
      <family val="2"/>
      <scheme val="minor"/>
    </font>
    <font>
      <sz val="11"/>
      <color theme="1"/>
      <name val="Arial"/>
      <family val="2"/>
      <charset val="238"/>
      <scheme val="minor"/>
    </font>
    <font>
      <sz val="11"/>
      <color theme="1"/>
      <name val="Arial"/>
      <family val="2"/>
      <charset val="238"/>
      <scheme val="minor"/>
    </font>
    <font>
      <sz val="11"/>
      <color theme="1"/>
      <name val="Arial"/>
      <family val="2"/>
      <charset val="238"/>
      <scheme val="minor"/>
    </font>
    <font>
      <sz val="11"/>
      <color theme="1"/>
      <name val="Arial"/>
      <family val="2"/>
      <charset val="186"/>
      <scheme val="minor"/>
    </font>
    <font>
      <sz val="11"/>
      <color theme="1"/>
      <name val="Arial"/>
      <family val="2"/>
      <charset val="186"/>
      <scheme val="minor"/>
    </font>
    <font>
      <sz val="11"/>
      <color theme="1"/>
      <name val="Arial"/>
      <family val="2"/>
      <charset val="186"/>
      <scheme val="minor"/>
    </font>
    <font>
      <sz val="12"/>
      <name val="宋体"/>
      <charset val="134"/>
    </font>
    <font>
      <sz val="10"/>
      <name val="Arial"/>
      <family val="2"/>
    </font>
    <font>
      <sz val="10"/>
      <name val="Arial"/>
      <family val="2"/>
    </font>
    <font>
      <sz val="10"/>
      <name val="Arial"/>
      <family val="2"/>
    </font>
    <font>
      <sz val="26"/>
      <name val="Arial"/>
      <family val="2"/>
      <scheme val="minor"/>
    </font>
    <font>
      <sz val="10"/>
      <color theme="1"/>
      <name val="Arial"/>
      <family val="2"/>
      <scheme val="minor"/>
    </font>
    <font>
      <sz val="10"/>
      <name val="Arial"/>
      <family val="2"/>
      <scheme val="minor"/>
    </font>
    <font>
      <sz val="10"/>
      <color theme="0"/>
      <name val="Arial"/>
      <family val="2"/>
      <scheme val="minor"/>
    </font>
    <font>
      <sz val="10"/>
      <name val="Arial"/>
      <family val="2"/>
      <scheme val="major"/>
    </font>
    <font>
      <sz val="10"/>
      <color rgb="FFFF0000"/>
      <name val="Arial"/>
      <family val="2"/>
      <scheme val="minor"/>
    </font>
    <font>
      <sz val="10"/>
      <name val="Times New Roman"/>
      <family val="1"/>
    </font>
    <font>
      <u/>
      <sz val="10"/>
      <color indexed="12"/>
      <name val="Arial"/>
      <family val="2"/>
    </font>
    <font>
      <sz val="11"/>
      <color theme="1"/>
      <name val="Arial"/>
      <family val="2"/>
    </font>
    <font>
      <b/>
      <sz val="9"/>
      <color indexed="81"/>
      <name val="Tahoma"/>
      <family val="2"/>
    </font>
    <font>
      <sz val="9"/>
      <color indexed="81"/>
      <name val="Tahoma"/>
      <family val="2"/>
    </font>
    <font>
      <b/>
      <sz val="11"/>
      <name val="Arial"/>
      <family val="2"/>
    </font>
    <font>
      <sz val="10"/>
      <name val="Arial"/>
      <family val="2"/>
      <charset val="238"/>
    </font>
    <font>
      <sz val="10"/>
      <name val="Arial"/>
      <family val="2"/>
    </font>
    <font>
      <sz val="14"/>
      <color theme="1"/>
      <name val="Arial"/>
      <family val="2"/>
      <scheme val="minor"/>
    </font>
    <font>
      <b/>
      <sz val="14"/>
      <color theme="0"/>
      <name val="Arial"/>
      <family val="2"/>
      <scheme val="minor"/>
    </font>
    <font>
      <sz val="10"/>
      <name val="Helv"/>
      <family val="2"/>
    </font>
    <font>
      <sz val="11"/>
      <name val="돋움"/>
      <family val="3"/>
      <charset val="129"/>
    </font>
    <font>
      <sz val="12"/>
      <color theme="1"/>
      <name val="Arial"/>
      <family val="2"/>
      <scheme val="minor"/>
    </font>
    <font>
      <u/>
      <sz val="11"/>
      <color theme="10"/>
      <name val="Arial"/>
      <family val="2"/>
      <scheme val="minor"/>
    </font>
    <font>
      <b/>
      <sz val="8"/>
      <name val="ABBvoiceOffice"/>
      <family val="2"/>
      <charset val="238"/>
    </font>
    <font>
      <b/>
      <sz val="12"/>
      <name val="ABBvoiceOffice"/>
      <family val="2"/>
      <charset val="238"/>
    </font>
    <font>
      <b/>
      <sz val="10"/>
      <name val="ABBvoiceOffice"/>
      <family val="2"/>
      <charset val="238"/>
    </font>
    <font>
      <sz val="8"/>
      <name val="ABBvoiceOffice"/>
      <family val="2"/>
      <charset val="238"/>
    </font>
    <font>
      <sz val="9"/>
      <name val="ABBvoiceOffice"/>
      <family val="2"/>
      <charset val="238"/>
    </font>
    <font>
      <b/>
      <sz val="11"/>
      <name val="ABBvoiceOffice"/>
      <family val="2"/>
      <charset val="238"/>
    </font>
    <font>
      <sz val="12"/>
      <name val="ABBvoiceOffice"/>
      <family val="2"/>
      <charset val="238"/>
    </font>
    <font>
      <sz val="10"/>
      <name val="ABBvoiceOffice"/>
      <family val="2"/>
      <charset val="238"/>
    </font>
    <font>
      <sz val="14"/>
      <name val="ABBvoiceOffice"/>
      <family val="2"/>
      <charset val="238"/>
    </font>
    <font>
      <b/>
      <sz val="9"/>
      <name val="ABBvoiceOffice"/>
      <family val="2"/>
      <charset val="238"/>
    </font>
    <font>
      <sz val="9"/>
      <color theme="1"/>
      <name val="ABBvoiceOffice"/>
      <family val="2"/>
      <charset val="238"/>
    </font>
    <font>
      <sz val="14"/>
      <color theme="1"/>
      <name val="ABBvoiceOffice"/>
      <family val="2"/>
      <charset val="238"/>
    </font>
    <font>
      <b/>
      <sz val="14"/>
      <color theme="1"/>
      <name val="ABBvoiceOffice"/>
      <family val="2"/>
      <charset val="238"/>
    </font>
    <font>
      <sz val="12"/>
      <color theme="1"/>
      <name val="ABBvoiceOffice"/>
      <family val="2"/>
      <charset val="238"/>
    </font>
    <font>
      <b/>
      <sz val="14"/>
      <color theme="0"/>
      <name val="ABBvoiceOffice"/>
      <family val="2"/>
      <charset val="238"/>
    </font>
    <font>
      <b/>
      <sz val="14"/>
      <name val="ABBvoiceOffice"/>
      <family val="2"/>
      <charset val="238"/>
    </font>
    <font>
      <sz val="14"/>
      <color rgb="FFFF0000"/>
      <name val="ABBvoiceOffice"/>
      <family val="2"/>
      <charset val="238"/>
    </font>
    <font>
      <b/>
      <u/>
      <sz val="14"/>
      <color theme="1"/>
      <name val="ABBvoiceOffice"/>
      <family val="2"/>
      <charset val="238"/>
    </font>
    <font>
      <u/>
      <sz val="14"/>
      <color theme="1"/>
      <name val="ABBvoiceOffice"/>
      <family val="2"/>
      <charset val="238"/>
    </font>
    <font>
      <sz val="10"/>
      <color theme="1"/>
      <name val="ABBvoiceOffice"/>
      <family val="2"/>
      <charset val="238"/>
    </font>
    <font>
      <b/>
      <sz val="9"/>
      <color indexed="18"/>
      <name val="ABBvoiceOffice"/>
      <family val="2"/>
      <charset val="238"/>
    </font>
    <font>
      <sz val="26"/>
      <name val="ABBvoiceOffice"/>
      <family val="2"/>
      <charset val="238"/>
    </font>
    <font>
      <sz val="11"/>
      <color theme="1"/>
      <name val="ABBvoiceOffice"/>
      <family val="2"/>
      <charset val="238"/>
    </font>
    <font>
      <i/>
      <sz val="10"/>
      <color theme="1"/>
      <name val="ABBvoiceOffice"/>
      <family val="2"/>
      <charset val="238"/>
    </font>
    <font>
      <i/>
      <sz val="10"/>
      <name val="ABBvoiceOffice"/>
      <family val="2"/>
      <charset val="238"/>
    </font>
    <font>
      <sz val="10"/>
      <color rgb="FFFF0000"/>
      <name val="ABBvoiceOffice"/>
      <family val="2"/>
      <charset val="238"/>
    </font>
    <font>
      <sz val="10"/>
      <color theme="0"/>
      <name val="ABBvoiceOffice"/>
      <family val="2"/>
      <charset val="238"/>
    </font>
    <font>
      <b/>
      <sz val="11"/>
      <color theme="1"/>
      <name val="ABBvoiceOffice"/>
      <family val="2"/>
      <charset val="238"/>
    </font>
    <font>
      <b/>
      <sz val="10"/>
      <color theme="1"/>
      <name val="ABBvoiceOffice"/>
      <family val="2"/>
      <charset val="238"/>
    </font>
    <font>
      <b/>
      <sz val="10"/>
      <color rgb="FFFF0000"/>
      <name val="ABBvoiceOffice"/>
      <family val="2"/>
      <charset val="238"/>
    </font>
    <font>
      <sz val="11"/>
      <name val="ABBvoiceOffice"/>
      <family val="2"/>
      <charset val="238"/>
    </font>
    <font>
      <b/>
      <sz val="20"/>
      <name val="ABBvoiceOffice"/>
      <family val="2"/>
      <charset val="238"/>
    </font>
    <font>
      <b/>
      <sz val="20"/>
      <color theme="1"/>
      <name val="ABBvoiceOffice"/>
      <family val="2"/>
      <charset val="238"/>
    </font>
    <font>
      <sz val="18"/>
      <color theme="1"/>
      <name val="ABBvoiceOffice"/>
      <family val="2"/>
      <charset val="238"/>
    </font>
    <font>
      <b/>
      <sz val="6"/>
      <name val="ABBvoiceOffice"/>
      <family val="2"/>
      <charset val="238"/>
    </font>
    <font>
      <u/>
      <sz val="11"/>
      <color theme="10"/>
      <name val="ABBvoiceOffice"/>
      <family val="2"/>
      <charset val="238"/>
    </font>
    <font>
      <sz val="10"/>
      <color indexed="10"/>
      <name val="ABBvoiceOffice"/>
      <family val="2"/>
      <charset val="238"/>
    </font>
    <font>
      <sz val="10"/>
      <color indexed="18"/>
      <name val="ABBvoiceOffice"/>
      <family val="2"/>
      <charset val="238"/>
    </font>
    <font>
      <b/>
      <sz val="10"/>
      <color indexed="18"/>
      <name val="ABBvoiceOffice"/>
      <family val="2"/>
      <charset val="238"/>
    </font>
    <font>
      <sz val="10"/>
      <name val="ABBvoice Light"/>
      <family val="2"/>
      <charset val="238"/>
    </font>
    <font>
      <sz val="14"/>
      <color rgb="FFFF0000"/>
      <name val="Arial"/>
      <family val="2"/>
      <scheme val="minor"/>
    </font>
    <font>
      <b/>
      <sz val="14"/>
      <color rgb="FFFF0000"/>
      <name val="Arial"/>
      <family val="2"/>
      <scheme val="minor"/>
    </font>
    <font>
      <b/>
      <sz val="12"/>
      <name val="Arial"/>
      <family val="2"/>
    </font>
    <font>
      <sz val="9"/>
      <name val="Arial"/>
      <family val="2"/>
    </font>
    <font>
      <b/>
      <sz val="10"/>
      <name val="Arial"/>
      <family val="2"/>
    </font>
    <font>
      <i/>
      <sz val="10"/>
      <name val="Arial"/>
      <family val="2"/>
    </font>
    <font>
      <b/>
      <sz val="10"/>
      <color indexed="48"/>
      <name val="Arial"/>
      <family val="2"/>
    </font>
    <font>
      <b/>
      <sz val="14"/>
      <name val="Arial"/>
      <family val="2"/>
    </font>
    <font>
      <b/>
      <sz val="26"/>
      <name val="ABBvoiceOffice"/>
      <family val="2"/>
      <charset val="238"/>
    </font>
    <font>
      <b/>
      <sz val="18"/>
      <name val="ABBvoiceOffice"/>
      <family val="2"/>
      <charset val="238"/>
    </font>
    <font>
      <b/>
      <sz val="11"/>
      <color theme="1"/>
      <name val="Arial"/>
      <family val="2"/>
      <charset val="238"/>
      <scheme val="minor"/>
    </font>
    <font>
      <sz val="12"/>
      <color theme="1"/>
      <name val="Arial"/>
      <family val="2"/>
      <charset val="238"/>
      <scheme val="minor"/>
    </font>
    <font>
      <sz val="11"/>
      <color rgb="FFFF0000"/>
      <name val="Arial"/>
      <family val="2"/>
      <scheme val="minor"/>
    </font>
    <font>
      <sz val="10"/>
      <color rgb="FFFF0000"/>
      <name val="Arial"/>
      <family val="2"/>
    </font>
    <font>
      <sz val="10"/>
      <color rgb="FFFF0000"/>
      <name val="Arial"/>
      <family val="2"/>
      <charset val="238"/>
    </font>
    <font>
      <sz val="11"/>
      <color rgb="FFFF0000"/>
      <name val="ABBvoiceOffice"/>
      <family val="2"/>
      <charset val="238"/>
    </font>
    <font>
      <sz val="12"/>
      <color rgb="FFFF0000"/>
      <name val="Arial"/>
      <family val="2"/>
      <scheme val="minor"/>
    </font>
    <font>
      <sz val="9"/>
      <name val="Arial"/>
      <family val="2"/>
      <charset val="238"/>
    </font>
    <font>
      <b/>
      <sz val="26"/>
      <color theme="1"/>
      <name val="ABBvoiceOffice"/>
      <family val="2"/>
      <charset val="238"/>
    </font>
    <font>
      <sz val="10"/>
      <color theme="1"/>
      <name val="ABBvoice"/>
      <family val="2"/>
      <charset val="238"/>
    </font>
    <font>
      <sz val="10"/>
      <name val="ABBvoice"/>
      <family val="2"/>
      <charset val="238"/>
    </font>
    <font>
      <b/>
      <sz val="10"/>
      <name val="ABBvoice"/>
      <family val="2"/>
      <charset val="238"/>
    </font>
    <font>
      <sz val="10"/>
      <color indexed="10"/>
      <name val="ABBvoice"/>
      <family val="2"/>
      <charset val="238"/>
    </font>
    <font>
      <sz val="26"/>
      <name val="ABBvoice"/>
      <family val="2"/>
      <charset val="238"/>
    </font>
    <font>
      <sz val="26"/>
      <color theme="1"/>
      <name val="ABBvoice"/>
      <family val="2"/>
      <charset val="238"/>
    </font>
    <font>
      <sz val="22"/>
      <name val="ABBvoiceOffice"/>
      <family val="2"/>
      <charset val="238"/>
    </font>
    <font>
      <sz val="18"/>
      <name val="ABBvoice"/>
      <family val="2"/>
      <charset val="238"/>
    </font>
    <font>
      <b/>
      <sz val="8"/>
      <name val="Arial"/>
      <family val="2"/>
    </font>
    <font>
      <sz val="8"/>
      <name val="Arial"/>
      <family val="2"/>
    </font>
    <font>
      <sz val="10"/>
      <color indexed="8"/>
      <name val="Arial"/>
      <family val="2"/>
    </font>
    <font>
      <sz val="10"/>
      <name val="Lucida Sans Unicode"/>
      <family val="2"/>
    </font>
    <font>
      <vertAlign val="subscript"/>
      <sz val="10"/>
      <name val="Lucida Sans Unicode"/>
      <family val="2"/>
    </font>
    <font>
      <sz val="12"/>
      <name val="Times New Roman"/>
      <family val="1"/>
    </font>
    <font>
      <sz val="12"/>
      <name val="Lucida Sans Unicode"/>
      <family val="2"/>
    </font>
    <font>
      <vertAlign val="subscript"/>
      <sz val="12"/>
      <name val="Lucida Sans Unicode"/>
      <family val="2"/>
    </font>
    <font>
      <sz val="12"/>
      <name val="Statistical Symbols"/>
    </font>
    <font>
      <vertAlign val="subscript"/>
      <sz val="10"/>
      <name val="Arial"/>
      <family val="2"/>
    </font>
    <font>
      <vertAlign val="superscript"/>
      <sz val="10"/>
      <name val="Arial"/>
      <family val="2"/>
    </font>
    <font>
      <b/>
      <sz val="8"/>
      <name val="Small Fonts"/>
      <family val="2"/>
    </font>
    <font>
      <b/>
      <vertAlign val="subscript"/>
      <sz val="8"/>
      <name val="Arial"/>
      <family val="2"/>
    </font>
    <font>
      <sz val="12"/>
      <name val="Arial"/>
      <family val="2"/>
    </font>
    <font>
      <vertAlign val="subscript"/>
      <sz val="12"/>
      <name val="Arial"/>
      <family val="2"/>
    </font>
    <font>
      <sz val="10"/>
      <color indexed="10"/>
      <name val="Arial"/>
      <family val="2"/>
    </font>
    <font>
      <sz val="12"/>
      <name val="Romantic"/>
      <charset val="2"/>
    </font>
    <font>
      <vertAlign val="subscript"/>
      <sz val="8"/>
      <name val="Arial"/>
      <family val="2"/>
    </font>
    <font>
      <sz val="10"/>
      <color rgb="FFFF0000"/>
      <name val="ABBvoice"/>
      <family val="2"/>
      <charset val="238"/>
    </font>
    <font>
      <sz val="11"/>
      <color rgb="FFFF0000"/>
      <name val="Arial"/>
      <family val="2"/>
    </font>
    <font>
      <b/>
      <sz val="15"/>
      <name val="ABBvoiceOffice"/>
      <family val="2"/>
      <charset val="238"/>
    </font>
    <font>
      <sz val="15"/>
      <name val="ABBvoiceOffice"/>
      <family val="2"/>
      <charset val="238"/>
    </font>
    <font>
      <sz val="8"/>
      <color rgb="FF000000"/>
      <name val="Tahoma"/>
      <family val="2"/>
      <charset val="238"/>
    </font>
    <font>
      <b/>
      <sz val="36"/>
      <name val="ABBvoiceOffice"/>
      <family val="2"/>
    </font>
    <font>
      <b/>
      <sz val="24"/>
      <name val="ABBvoiceOffice"/>
      <family val="2"/>
    </font>
    <font>
      <b/>
      <sz val="28"/>
      <name val="ABBvoiceOffice"/>
      <family val="2"/>
    </font>
    <font>
      <b/>
      <sz val="9"/>
      <name val="Arial"/>
      <family val="2"/>
    </font>
    <font>
      <sz val="9"/>
      <color indexed="10"/>
      <name val="Arial"/>
      <family val="2"/>
    </font>
    <font>
      <sz val="20"/>
      <name val="ABBvoice"/>
      <family val="2"/>
      <charset val="238"/>
    </font>
    <font>
      <b/>
      <sz val="16"/>
      <name val="Arial"/>
      <family val="2"/>
    </font>
    <font>
      <b/>
      <u/>
      <sz val="14"/>
      <name val="Arial"/>
      <family val="2"/>
    </font>
    <font>
      <b/>
      <sz val="12"/>
      <color indexed="9"/>
      <name val="Arial"/>
      <family val="2"/>
    </font>
    <font>
      <b/>
      <sz val="18"/>
      <name val="Arial"/>
      <family val="2"/>
    </font>
    <font>
      <b/>
      <u/>
      <sz val="18"/>
      <name val="Arial"/>
      <family val="2"/>
    </font>
    <font>
      <b/>
      <sz val="12"/>
      <color indexed="22"/>
      <name val="Arial"/>
      <family val="2"/>
    </font>
    <font>
      <u/>
      <sz val="10"/>
      <name val="Arial"/>
      <family val="2"/>
    </font>
    <font>
      <b/>
      <sz val="15"/>
      <name val="Arial"/>
      <family val="2"/>
    </font>
    <font>
      <sz val="15"/>
      <name val="Arial"/>
      <family val="2"/>
    </font>
    <font>
      <sz val="10"/>
      <color indexed="9"/>
      <name val="Arial"/>
      <family val="2"/>
    </font>
    <font>
      <sz val="10"/>
      <name val="Wingdings"/>
      <charset val="2"/>
    </font>
    <font>
      <b/>
      <u/>
      <sz val="11"/>
      <name val="Arial"/>
      <family val="2"/>
    </font>
    <font>
      <b/>
      <sz val="10"/>
      <color indexed="12"/>
      <name val="Arial"/>
      <family val="2"/>
    </font>
    <font>
      <b/>
      <sz val="26"/>
      <name val="ABBvoice"/>
      <family val="2"/>
      <charset val="238"/>
    </font>
    <font>
      <sz val="10"/>
      <name val="ABBvoiceOffice"/>
      <family val="2"/>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theme="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FFFFFF"/>
        <bgColor indexed="64"/>
      </patternFill>
    </fill>
    <fill>
      <patternFill patternType="solid">
        <fgColor rgb="FFFFC000"/>
        <bgColor indexed="64"/>
      </patternFill>
    </fill>
    <fill>
      <patternFill patternType="solid">
        <fgColor theme="6" tint="0.59999389629810485"/>
        <bgColor indexed="64"/>
      </patternFill>
    </fill>
    <fill>
      <patternFill patternType="solid">
        <fgColor indexed="22"/>
        <bgColor indexed="64"/>
      </patternFill>
    </fill>
    <fill>
      <patternFill patternType="solid">
        <fgColor indexed="43"/>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theme="0"/>
      </left>
      <right style="thin">
        <color theme="0"/>
      </right>
      <top style="thin">
        <color auto="1"/>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theme="0"/>
      </right>
      <top style="thin">
        <color auto="1"/>
      </top>
      <bottom style="thin">
        <color auto="1"/>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theme="0"/>
      </left>
      <right style="thin">
        <color theme="0"/>
      </right>
      <top style="thin">
        <color theme="0"/>
      </top>
      <bottom/>
      <diagonal/>
    </border>
    <border>
      <left style="thin">
        <color theme="0"/>
      </left>
      <right style="thin">
        <color theme="0"/>
      </right>
      <top style="thin">
        <color auto="1"/>
      </top>
      <bottom/>
      <diagonal/>
    </border>
    <border>
      <left/>
      <right style="thin">
        <color theme="0"/>
      </right>
      <top style="thin">
        <color auto="1"/>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s>
  <cellStyleXfs count="38">
    <xf numFmtId="0" fontId="0" fillId="0" borderId="0"/>
    <xf numFmtId="0" fontId="7" fillId="0" borderId="0">
      <alignment vertical="center"/>
    </xf>
    <xf numFmtId="0" fontId="6" fillId="0" borderId="0"/>
    <xf numFmtId="0" fontId="9" fillId="0" borderId="0"/>
    <xf numFmtId="166" fontId="9" fillId="0" borderId="0" applyFont="0" applyFill="0" applyBorder="0" applyAlignment="0" applyProtection="0"/>
    <xf numFmtId="167" fontId="9"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10" fillId="0" borderId="0"/>
    <xf numFmtId="0" fontId="9" fillId="0" borderId="0"/>
    <xf numFmtId="0" fontId="8" fillId="0" borderId="0"/>
    <xf numFmtId="0" fontId="5" fillId="0" borderId="0"/>
    <xf numFmtId="0" fontId="18" fillId="0" borderId="0" applyNumberFormat="0" applyFill="0" applyBorder="0" applyAlignment="0" applyProtection="0">
      <alignment vertical="top"/>
      <protection locked="0"/>
    </xf>
    <xf numFmtId="0" fontId="8" fillId="0" borderId="0"/>
    <xf numFmtId="0" fontId="8" fillId="0" borderId="0"/>
    <xf numFmtId="0" fontId="8" fillId="0" borderId="0"/>
    <xf numFmtId="0" fontId="19" fillId="0" borderId="0"/>
    <xf numFmtId="0" fontId="8" fillId="0" borderId="0"/>
    <xf numFmtId="0" fontId="4" fillId="0" borderId="0"/>
    <xf numFmtId="0" fontId="8" fillId="0" borderId="0"/>
    <xf numFmtId="0" fontId="17" fillId="0" borderId="0"/>
    <xf numFmtId="165" fontId="8"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xf numFmtId="0" fontId="23" fillId="0" borderId="0"/>
    <xf numFmtId="0" fontId="24" fillId="0" borderId="0"/>
    <xf numFmtId="0" fontId="3" fillId="0" borderId="0"/>
    <xf numFmtId="9" fontId="3" fillId="0" borderId="0" applyFont="0" applyFill="0" applyBorder="0" applyAlignment="0" applyProtection="0"/>
    <xf numFmtId="9" fontId="23" fillId="0" borderId="0" applyFont="0" applyFill="0" applyBorder="0" applyAlignment="0" applyProtection="0"/>
    <xf numFmtId="0" fontId="2" fillId="0" borderId="0"/>
    <xf numFmtId="0" fontId="27" fillId="0" borderId="0"/>
    <xf numFmtId="0" fontId="28" fillId="0" borderId="0"/>
    <xf numFmtId="0" fontId="29" fillId="0" borderId="0"/>
    <xf numFmtId="0" fontId="30" fillId="0" borderId="0" applyNumberFormat="0" applyFill="0" applyBorder="0" applyAlignment="0" applyProtection="0"/>
    <xf numFmtId="0" fontId="8" fillId="0" borderId="0"/>
    <xf numFmtId="0" fontId="8" fillId="0" borderId="0"/>
    <xf numFmtId="0" fontId="1" fillId="0" borderId="0"/>
    <xf numFmtId="0" fontId="8" fillId="0" borderId="0"/>
  </cellStyleXfs>
  <cellXfs count="1063">
    <xf numFmtId="0" fontId="0" fillId="0" borderId="0" xfId="0"/>
    <xf numFmtId="0" fontId="13" fillId="0" borderId="0" xfId="0" applyFont="1" applyAlignment="1">
      <alignment vertical="center"/>
    </xf>
    <xf numFmtId="0" fontId="13" fillId="0" borderId="0" xfId="0" applyFont="1" applyBorder="1" applyAlignment="1">
      <alignment vertical="center"/>
    </xf>
    <xf numFmtId="0" fontId="13" fillId="3" borderId="0" xfId="0" applyFont="1" applyFill="1" applyBorder="1" applyAlignment="1">
      <alignment vertical="center"/>
    </xf>
    <xf numFmtId="0" fontId="13" fillId="0" borderId="0" xfId="0" quotePrefix="1" applyFont="1" applyAlignment="1">
      <alignment vertical="center"/>
    </xf>
    <xf numFmtId="0" fontId="12" fillId="0" borderId="0" xfId="0" applyFont="1" applyProtection="1">
      <protection locked="0"/>
    </xf>
    <xf numFmtId="0" fontId="13" fillId="0" borderId="0" xfId="0" applyFont="1" applyAlignment="1">
      <alignment horizontal="center" vertical="center"/>
    </xf>
    <xf numFmtId="0" fontId="12" fillId="0" borderId="0" xfId="0" applyFont="1" applyBorder="1" applyAlignment="1" applyProtection="1">
      <alignment horizontal="center" vertical="center"/>
      <protection locked="0"/>
    </xf>
    <xf numFmtId="0" fontId="14" fillId="0" borderId="0" xfId="0" applyFont="1" applyAlignment="1">
      <alignment vertical="center"/>
    </xf>
    <xf numFmtId="0" fontId="12" fillId="0" borderId="0" xfId="0" applyFont="1" applyBorder="1" applyAlignment="1">
      <alignment vertical="center"/>
    </xf>
    <xf numFmtId="0" fontId="15" fillId="0" borderId="0" xfId="0" applyFont="1" applyAlignment="1">
      <alignment vertical="center"/>
    </xf>
    <xf numFmtId="0" fontId="13" fillId="0" borderId="0" xfId="0" applyFont="1" applyAlignment="1">
      <alignment vertical="center"/>
    </xf>
    <xf numFmtId="0" fontId="13" fillId="0" borderId="0" xfId="0" applyFont="1" applyAlignment="1">
      <alignment vertical="center"/>
    </xf>
    <xf numFmtId="0" fontId="16" fillId="0" borderId="0" xfId="0" applyFont="1" applyAlignment="1">
      <alignment vertical="center"/>
    </xf>
    <xf numFmtId="0" fontId="23" fillId="0" borderId="0" xfId="24"/>
    <xf numFmtId="0" fontId="13" fillId="0" borderId="0" xfId="0" applyFont="1" applyFill="1" applyBorder="1" applyAlignment="1">
      <alignment vertical="center"/>
    </xf>
    <xf numFmtId="0" fontId="11" fillId="0" borderId="0" xfId="0" applyFont="1" applyAlignment="1">
      <alignment vertical="center"/>
    </xf>
    <xf numFmtId="0" fontId="13" fillId="0" borderId="8" xfId="0" applyFont="1" applyFill="1" applyBorder="1" applyAlignment="1">
      <alignment vertical="center"/>
    </xf>
    <xf numFmtId="0" fontId="13" fillId="0" borderId="12" xfId="0" applyFont="1" applyFill="1" applyBorder="1" applyAlignment="1">
      <alignment vertical="center"/>
    </xf>
    <xf numFmtId="0" fontId="13" fillId="0" borderId="5" xfId="0" applyFont="1" applyFill="1" applyBorder="1" applyAlignment="1">
      <alignment vertical="center"/>
    </xf>
    <xf numFmtId="0" fontId="13" fillId="0" borderId="7" xfId="0" applyFont="1" applyFill="1" applyBorder="1" applyAlignment="1">
      <alignment vertical="center"/>
    </xf>
    <xf numFmtId="0" fontId="13" fillId="0" borderId="13" xfId="0" applyFont="1" applyFill="1" applyBorder="1" applyAlignment="1">
      <alignment vertical="center"/>
    </xf>
    <xf numFmtId="0" fontId="29" fillId="0" borderId="0" xfId="32"/>
    <xf numFmtId="0" fontId="25" fillId="0" borderId="0" xfId="32" applyFont="1"/>
    <xf numFmtId="0" fontId="26" fillId="0" borderId="0" xfId="32" applyFont="1" applyAlignment="1">
      <alignment wrapText="1"/>
    </xf>
    <xf numFmtId="0" fontId="25" fillId="0" borderId="0" xfId="32" applyFont="1" applyAlignment="1">
      <alignment wrapText="1"/>
    </xf>
    <xf numFmtId="0" fontId="8" fillId="0" borderId="0" xfId="35"/>
    <xf numFmtId="49" fontId="22" fillId="4" borderId="0" xfId="35" applyNumberFormat="1" applyFont="1" applyFill="1" applyBorder="1" applyAlignment="1" applyProtection="1">
      <alignment horizontal="left"/>
      <protection locked="0"/>
    </xf>
    <xf numFmtId="0" fontId="37" fillId="8" borderId="0" xfId="24" applyFont="1" applyFill="1" applyBorder="1" applyAlignment="1">
      <alignment horizontal="left"/>
    </xf>
    <xf numFmtId="0" fontId="38" fillId="4" borderId="7" xfId="24" applyFont="1" applyFill="1" applyBorder="1" applyAlignment="1"/>
    <xf numFmtId="0" fontId="42" fillId="0" borderId="0" xfId="0" applyFont="1" applyAlignment="1">
      <alignment vertical="center"/>
    </xf>
    <xf numFmtId="0" fontId="42" fillId="8" borderId="0" xfId="24" applyFont="1" applyFill="1" applyBorder="1" applyAlignment="1">
      <alignment horizontal="left"/>
    </xf>
    <xf numFmtId="0" fontId="42" fillId="0" borderId="0" xfId="35" applyFont="1"/>
    <xf numFmtId="0" fontId="43" fillId="3" borderId="1" xfId="20" applyFont="1" applyFill="1" applyBorder="1" applyAlignment="1">
      <alignment horizontal="center"/>
    </xf>
    <xf numFmtId="0" fontId="42" fillId="0" borderId="0" xfId="0" applyFont="1" applyFill="1" applyBorder="1" applyAlignment="1">
      <alignment vertical="center"/>
    </xf>
    <xf numFmtId="0" fontId="42" fillId="0" borderId="50" xfId="32" applyFont="1" applyBorder="1" applyAlignment="1">
      <alignment horizontal="center" vertical="center" wrapText="1"/>
    </xf>
    <xf numFmtId="0" fontId="42" fillId="3" borderId="0" xfId="13" applyFont="1" applyFill="1"/>
    <xf numFmtId="0" fontId="42" fillId="0" borderId="10" xfId="0" applyFont="1" applyBorder="1" applyAlignment="1">
      <alignment vertical="center"/>
    </xf>
    <xf numFmtId="0" fontId="45" fillId="5" borderId="53" xfId="32" applyFont="1" applyFill="1" applyBorder="1" applyAlignment="1">
      <alignment horizontal="center" wrapText="1"/>
    </xf>
    <xf numFmtId="0" fontId="45" fillId="5" borderId="58" xfId="32" applyFont="1" applyFill="1" applyBorder="1" applyAlignment="1">
      <alignment horizontal="center" wrapText="1"/>
    </xf>
    <xf numFmtId="0" fontId="45" fillId="5" borderId="50" xfId="32" applyFont="1" applyFill="1" applyBorder="1" applyAlignment="1">
      <alignment horizontal="center" wrapText="1"/>
    </xf>
    <xf numFmtId="0" fontId="45" fillId="5" borderId="55" xfId="32" applyFont="1" applyFill="1" applyBorder="1" applyAlignment="1">
      <alignment horizontal="center" wrapText="1"/>
    </xf>
    <xf numFmtId="0" fontId="45" fillId="6" borderId="37" xfId="32" applyFont="1" applyFill="1" applyBorder="1" applyAlignment="1">
      <alignment horizontal="center"/>
    </xf>
    <xf numFmtId="0" fontId="45" fillId="3" borderId="51" xfId="32" applyFont="1" applyFill="1" applyBorder="1" applyAlignment="1">
      <alignment horizontal="center"/>
    </xf>
    <xf numFmtId="0" fontId="42" fillId="7" borderId="55" xfId="32" applyFont="1" applyFill="1" applyBorder="1" applyAlignment="1">
      <alignment horizontal="center" vertical="center"/>
    </xf>
    <xf numFmtId="0" fontId="42" fillId="0" borderId="55" xfId="32" applyFont="1" applyBorder="1" applyAlignment="1">
      <alignment wrapText="1"/>
    </xf>
    <xf numFmtId="0" fontId="42" fillId="8" borderId="55" xfId="32" applyFont="1" applyFill="1" applyBorder="1" applyAlignment="1">
      <alignment horizontal="center" vertical="center" wrapText="1"/>
    </xf>
    <xf numFmtId="0" fontId="42" fillId="0" borderId="55" xfId="32" quotePrefix="1" applyFont="1" applyFill="1" applyBorder="1" applyAlignment="1">
      <alignment horizontal="center" vertical="center"/>
    </xf>
    <xf numFmtId="0" fontId="42" fillId="0" borderId="55" xfId="32" applyFont="1" applyFill="1" applyBorder="1" applyAlignment="1">
      <alignment wrapText="1"/>
    </xf>
    <xf numFmtId="0" fontId="42" fillId="0" borderId="59" xfId="32" applyFont="1" applyBorder="1" applyAlignment="1">
      <alignment horizontal="center" vertical="center" wrapText="1"/>
    </xf>
    <xf numFmtId="0" fontId="42" fillId="7" borderId="50" xfId="32" applyFont="1" applyFill="1" applyBorder="1" applyAlignment="1">
      <alignment horizontal="center" vertical="center"/>
    </xf>
    <xf numFmtId="0" fontId="42" fillId="0" borderId="13" xfId="32" applyFont="1" applyBorder="1" applyAlignment="1">
      <alignment horizontal="center" vertical="center" wrapText="1"/>
    </xf>
    <xf numFmtId="0" fontId="42" fillId="0" borderId="50" xfId="32" applyFont="1" applyFill="1" applyBorder="1" applyAlignment="1">
      <alignment horizontal="center" vertical="center" wrapText="1"/>
    </xf>
    <xf numFmtId="2" fontId="45" fillId="6" borderId="37" xfId="32" applyNumberFormat="1" applyFont="1" applyFill="1" applyBorder="1" applyAlignment="1">
      <alignment horizontal="center"/>
    </xf>
    <xf numFmtId="0" fontId="42" fillId="0" borderId="52" xfId="32" applyFont="1" applyBorder="1" applyAlignment="1">
      <alignment horizontal="center" vertical="center" wrapText="1"/>
    </xf>
    <xf numFmtId="0" fontId="45" fillId="6" borderId="38" xfId="32" applyFont="1" applyFill="1" applyBorder="1" applyAlignment="1">
      <alignment horizontal="center" vertical="center" textRotation="90"/>
    </xf>
    <xf numFmtId="0" fontId="42" fillId="0" borderId="54" xfId="32" applyFont="1" applyBorder="1" applyAlignment="1">
      <alignment horizontal="center" vertical="center" wrapText="1"/>
    </xf>
    <xf numFmtId="49" fontId="40" fillId="0" borderId="54" xfId="24" applyNumberFormat="1" applyFont="1" applyFill="1" applyBorder="1" applyAlignment="1" applyProtection="1">
      <alignment horizontal="left"/>
      <protection locked="0"/>
    </xf>
    <xf numFmtId="0" fontId="35" fillId="4" borderId="57" xfId="24" applyFont="1" applyFill="1" applyBorder="1" applyAlignment="1" applyProtection="1">
      <alignment horizontal="left"/>
      <protection locked="0"/>
    </xf>
    <xf numFmtId="0" fontId="38" fillId="0" borderId="55" xfId="24" applyFont="1" applyBorder="1" applyAlignment="1">
      <alignment horizontal="center" vertical="center" wrapText="1"/>
    </xf>
    <xf numFmtId="0" fontId="38" fillId="0" borderId="55" xfId="24" applyFont="1" applyBorder="1" applyAlignment="1">
      <alignment horizontal="center" vertical="center"/>
    </xf>
    <xf numFmtId="0" fontId="38" fillId="0" borderId="55" xfId="24" applyFont="1" applyBorder="1" applyAlignment="1">
      <alignment vertical="center" wrapText="1"/>
    </xf>
    <xf numFmtId="0" fontId="38" fillId="4" borderId="0" xfId="24" applyFont="1" applyFill="1" applyBorder="1"/>
    <xf numFmtId="0" fontId="38" fillId="4" borderId="7" xfId="24" applyFont="1" applyFill="1" applyBorder="1"/>
    <xf numFmtId="0" fontId="35" fillId="0" borderId="0" xfId="24" applyFont="1" applyFill="1" applyBorder="1"/>
    <xf numFmtId="0" fontId="35" fillId="0" borderId="0" xfId="24" applyFont="1" applyFill="1" applyBorder="1" applyAlignment="1"/>
    <xf numFmtId="0" fontId="50" fillId="0" borderId="55" xfId="0" applyFont="1" applyBorder="1" applyAlignment="1" applyProtection="1">
      <alignment horizontal="center" vertical="center"/>
      <protection locked="0"/>
    </xf>
    <xf numFmtId="0" fontId="50" fillId="0" borderId="55" xfId="0" applyFont="1" applyFill="1" applyBorder="1" applyAlignment="1" applyProtection="1">
      <alignment horizontal="center" vertical="center" wrapText="1"/>
      <protection locked="0"/>
    </xf>
    <xf numFmtId="0" fontId="46" fillId="0" borderId="0" xfId="0" applyFont="1" applyAlignment="1">
      <alignment vertical="center"/>
    </xf>
    <xf numFmtId="0" fontId="38" fillId="0" borderId="0" xfId="0" applyFont="1" applyAlignment="1">
      <alignment vertical="center"/>
    </xf>
    <xf numFmtId="0" fontId="38" fillId="0" borderId="55" xfId="0" applyFont="1" applyBorder="1" applyAlignment="1">
      <alignment vertical="center"/>
    </xf>
    <xf numFmtId="0" fontId="38" fillId="0" borderId="0" xfId="0" applyFont="1" applyAlignment="1">
      <alignment horizontal="center" vertical="center"/>
    </xf>
    <xf numFmtId="0" fontId="38" fillId="0" borderId="0" xfId="0" quotePrefix="1" applyFont="1" applyAlignment="1">
      <alignment vertical="center"/>
    </xf>
    <xf numFmtId="0" fontId="38" fillId="3" borderId="0" xfId="0" applyFont="1" applyFill="1" applyBorder="1" applyAlignment="1">
      <alignment vertical="center"/>
    </xf>
    <xf numFmtId="0" fontId="38" fillId="0" borderId="0" xfId="0" applyFont="1" applyBorder="1" applyAlignment="1">
      <alignment vertical="center"/>
    </xf>
    <xf numFmtId="0" fontId="54" fillId="0" borderId="2" xfId="0" applyFont="1" applyBorder="1" applyAlignment="1">
      <alignment horizontal="left" vertical="center" indent="1"/>
    </xf>
    <xf numFmtId="0" fontId="54" fillId="0" borderId="10" xfId="0" applyFont="1" applyBorder="1" applyAlignment="1">
      <alignment vertical="center"/>
    </xf>
    <xf numFmtId="0" fontId="50" fillId="0" borderId="10" xfId="0" applyFont="1" applyBorder="1" applyAlignment="1">
      <alignment vertical="center"/>
    </xf>
    <xf numFmtId="0" fontId="50" fillId="0" borderId="9" xfId="0" applyFont="1" applyBorder="1" applyAlignment="1">
      <alignment vertical="center"/>
    </xf>
    <xf numFmtId="0" fontId="50" fillId="0" borderId="12" xfId="0" applyFont="1" applyFill="1" applyBorder="1" applyAlignment="1">
      <alignment vertical="center"/>
    </xf>
    <xf numFmtId="0" fontId="50" fillId="0" borderId="0" xfId="0" applyFont="1" applyFill="1" applyBorder="1" applyAlignment="1">
      <alignment vertical="center"/>
    </xf>
    <xf numFmtId="0" fontId="50" fillId="0" borderId="8" xfId="0" applyFont="1" applyFill="1" applyBorder="1" applyAlignment="1">
      <alignment vertical="center"/>
    </xf>
    <xf numFmtId="0" fontId="38" fillId="0" borderId="12" xfId="0" applyFont="1" applyFill="1" applyBorder="1" applyAlignment="1">
      <alignment horizontal="left" vertical="center"/>
    </xf>
    <xf numFmtId="0" fontId="38" fillId="0" borderId="0" xfId="0" applyFont="1" applyFill="1" applyBorder="1" applyAlignment="1">
      <alignment vertical="center"/>
    </xf>
    <xf numFmtId="0" fontId="38" fillId="0" borderId="8" xfId="0" applyFont="1" applyFill="1" applyBorder="1" applyAlignment="1">
      <alignment vertical="center"/>
    </xf>
    <xf numFmtId="0" fontId="38" fillId="0" borderId="12" xfId="0" applyFont="1" applyFill="1" applyBorder="1" applyAlignment="1">
      <alignment vertical="center"/>
    </xf>
    <xf numFmtId="0" fontId="55" fillId="0" borderId="0" xfId="0" applyFont="1" applyFill="1" applyBorder="1" applyAlignment="1">
      <alignment vertical="center"/>
    </xf>
    <xf numFmtId="0" fontId="56" fillId="0" borderId="0" xfId="0" applyFont="1" applyAlignment="1">
      <alignment vertical="center"/>
    </xf>
    <xf numFmtId="0" fontId="57" fillId="0" borderId="0" xfId="0" applyFont="1" applyAlignment="1">
      <alignment vertical="center"/>
    </xf>
    <xf numFmtId="0" fontId="50" fillId="0" borderId="0" xfId="0" applyFont="1" applyAlignment="1">
      <alignment vertical="center"/>
    </xf>
    <xf numFmtId="0" fontId="38" fillId="0" borderId="0" xfId="0" applyFont="1" applyFill="1" applyAlignment="1">
      <alignment vertical="center"/>
    </xf>
    <xf numFmtId="0" fontId="56" fillId="0" borderId="0" xfId="0" applyFont="1" applyFill="1" applyAlignment="1">
      <alignment vertical="center"/>
    </xf>
    <xf numFmtId="0" fontId="38" fillId="0" borderId="0" xfId="0" applyFont="1" applyBorder="1" applyAlignment="1">
      <alignment wrapText="1"/>
    </xf>
    <xf numFmtId="0" fontId="63" fillId="0" borderId="0" xfId="0" applyFont="1" applyBorder="1" applyAlignment="1">
      <alignment vertical="center"/>
    </xf>
    <xf numFmtId="0" fontId="38" fillId="0" borderId="55" xfId="0" applyFont="1" applyBorder="1" applyAlignment="1"/>
    <xf numFmtId="0" fontId="38" fillId="0" borderId="55" xfId="0" applyFont="1" applyBorder="1" applyAlignment="1">
      <alignment wrapText="1"/>
    </xf>
    <xf numFmtId="0" fontId="62" fillId="0" borderId="0" xfId="0" applyFont="1" applyBorder="1" applyAlignment="1">
      <alignment vertical="center"/>
    </xf>
    <xf numFmtId="0" fontId="50" fillId="0" borderId="0" xfId="0" applyFont="1" applyProtection="1">
      <protection locked="0"/>
    </xf>
    <xf numFmtId="0" fontId="33" fillId="3" borderId="2" xfId="13" applyFont="1" applyFill="1" applyBorder="1" applyAlignment="1">
      <alignment horizontal="left" vertical="center"/>
    </xf>
    <xf numFmtId="0" fontId="33" fillId="3" borderId="10" xfId="13" applyFont="1" applyFill="1" applyBorder="1" applyAlignment="1">
      <alignment horizontal="left" vertical="center"/>
    </xf>
    <xf numFmtId="0" fontId="33" fillId="3" borderId="9" xfId="13" applyFont="1" applyFill="1" applyBorder="1" applyAlignment="1">
      <alignment horizontal="left" vertical="center"/>
    </xf>
    <xf numFmtId="0" fontId="38" fillId="3" borderId="0" xfId="13" applyFont="1" applyFill="1"/>
    <xf numFmtId="49" fontId="38" fillId="3" borderId="0" xfId="20" applyNumberFormat="1" applyFont="1" applyFill="1" applyBorder="1" applyAlignment="1">
      <alignment horizontal="center"/>
    </xf>
    <xf numFmtId="171" fontId="38" fillId="3" borderId="0" xfId="20" applyNumberFormat="1" applyFont="1" applyFill="1" applyBorder="1" applyAlignment="1">
      <alignment horizontal="center"/>
    </xf>
    <xf numFmtId="0" fontId="38" fillId="3" borderId="0" xfId="20" applyFont="1" applyFill="1" applyBorder="1"/>
    <xf numFmtId="0" fontId="33" fillId="3" borderId="0" xfId="20" applyFont="1" applyFill="1" applyBorder="1" applyAlignment="1">
      <alignment vertical="center"/>
    </xf>
    <xf numFmtId="0" fontId="38" fillId="3" borderId="0" xfId="20" applyFont="1" applyFill="1" applyBorder="1" applyAlignment="1">
      <alignment horizontal="center"/>
    </xf>
    <xf numFmtId="0" fontId="38" fillId="3" borderId="0" xfId="20" applyFont="1" applyFill="1"/>
    <xf numFmtId="0" fontId="33" fillId="3" borderId="1" xfId="20" applyFont="1" applyFill="1" applyBorder="1" applyAlignment="1">
      <alignment horizontal="center"/>
    </xf>
    <xf numFmtId="1" fontId="33" fillId="3" borderId="2" xfId="20" applyNumberFormat="1" applyFont="1" applyFill="1" applyBorder="1" applyAlignment="1"/>
    <xf numFmtId="1" fontId="33" fillId="3" borderId="10" xfId="20" applyNumberFormat="1" applyFont="1" applyFill="1" applyBorder="1" applyAlignment="1"/>
    <xf numFmtId="1" fontId="33" fillId="3" borderId="9" xfId="20" applyNumberFormat="1" applyFont="1" applyFill="1" applyBorder="1" applyAlignment="1"/>
    <xf numFmtId="0" fontId="33" fillId="3" borderId="9" xfId="20" applyFont="1" applyFill="1" applyBorder="1" applyAlignment="1">
      <alignment horizontal="left" vertical="top"/>
    </xf>
    <xf numFmtId="0" fontId="33" fillId="3" borderId="0" xfId="20" applyFont="1" applyFill="1"/>
    <xf numFmtId="0" fontId="33" fillId="3" borderId="1" xfId="20" applyFont="1" applyFill="1" applyBorder="1" applyAlignment="1">
      <alignment horizontal="center" wrapText="1"/>
    </xf>
    <xf numFmtId="49" fontId="33" fillId="3" borderId="1" xfId="20" applyNumberFormat="1" applyFont="1" applyFill="1" applyBorder="1" applyAlignment="1">
      <alignment horizontal="center"/>
    </xf>
    <xf numFmtId="0" fontId="38" fillId="3" borderId="1" xfId="20" applyFont="1" applyFill="1" applyBorder="1"/>
    <xf numFmtId="0" fontId="38" fillId="3" borderId="4" xfId="20" applyFont="1" applyFill="1" applyBorder="1" applyAlignment="1">
      <alignment horizontal="center"/>
    </xf>
    <xf numFmtId="0" fontId="38" fillId="0" borderId="4" xfId="20" applyFont="1" applyFill="1" applyBorder="1" applyAlignment="1">
      <alignment horizontal="center"/>
    </xf>
    <xf numFmtId="170" fontId="38" fillId="0" borderId="4" xfId="13" applyNumberFormat="1" applyFont="1" applyFill="1" applyBorder="1"/>
    <xf numFmtId="170" fontId="38" fillId="0" borderId="4" xfId="20" applyNumberFormat="1" applyFont="1" applyFill="1" applyBorder="1"/>
    <xf numFmtId="2" fontId="38" fillId="3" borderId="4" xfId="20" applyNumberFormat="1" applyFont="1" applyFill="1" applyBorder="1"/>
    <xf numFmtId="0" fontId="38" fillId="3" borderId="1" xfId="20" applyFont="1" applyFill="1" applyBorder="1" applyAlignment="1">
      <alignment horizontal="center"/>
    </xf>
    <xf numFmtId="0" fontId="38" fillId="0" borderId="1" xfId="20" applyFont="1" applyFill="1" applyBorder="1" applyAlignment="1">
      <alignment horizontal="center"/>
    </xf>
    <xf numFmtId="170" fontId="38" fillId="0" borderId="1" xfId="13" applyNumberFormat="1" applyFont="1" applyFill="1" applyBorder="1"/>
    <xf numFmtId="170" fontId="38" fillId="0" borderId="1" xfId="20" applyNumberFormat="1" applyFont="1" applyFill="1" applyBorder="1"/>
    <xf numFmtId="170" fontId="38" fillId="3" borderId="1" xfId="13" applyNumberFormat="1" applyFont="1" applyFill="1" applyBorder="1"/>
    <xf numFmtId="170" fontId="38" fillId="3" borderId="1" xfId="20" applyNumberFormat="1" applyFont="1" applyFill="1" applyBorder="1"/>
    <xf numFmtId="170" fontId="38" fillId="3" borderId="0" xfId="20" applyNumberFormat="1" applyFont="1" applyFill="1" applyBorder="1"/>
    <xf numFmtId="2" fontId="38" fillId="3" borderId="1" xfId="20" applyNumberFormat="1" applyFont="1" applyFill="1" applyBorder="1"/>
    <xf numFmtId="49" fontId="38" fillId="0" borderId="1" xfId="20" applyNumberFormat="1" applyFont="1" applyFill="1" applyBorder="1"/>
    <xf numFmtId="0" fontId="33" fillId="3" borderId="0" xfId="20" applyFont="1" applyFill="1" applyBorder="1"/>
    <xf numFmtId="0" fontId="66" fillId="3" borderId="0" xfId="33" quotePrefix="1" applyFont="1" applyFill="1"/>
    <xf numFmtId="0" fontId="33" fillId="3" borderId="1" xfId="20" applyFont="1" applyFill="1" applyBorder="1" applyAlignment="1">
      <alignment vertical="center"/>
    </xf>
    <xf numFmtId="0" fontId="38" fillId="4" borderId="25" xfId="34" applyFont="1" applyFill="1" applyBorder="1" applyAlignment="1"/>
    <xf numFmtId="0" fontId="38" fillId="4" borderId="27" xfId="34" applyFont="1" applyFill="1" applyBorder="1" applyAlignment="1"/>
    <xf numFmtId="0" fontId="32" fillId="3" borderId="30" xfId="35" applyFont="1" applyFill="1" applyBorder="1" applyAlignment="1">
      <alignment vertical="center"/>
    </xf>
    <xf numFmtId="49" fontId="36" fillId="4" borderId="17" xfId="35" applyNumberFormat="1" applyFont="1" applyFill="1" applyBorder="1" applyAlignment="1" applyProtection="1">
      <alignment horizontal="left" vertical="center"/>
      <protection locked="0"/>
    </xf>
    <xf numFmtId="49" fontId="33" fillId="4" borderId="18" xfId="35" applyNumberFormat="1" applyFont="1" applyFill="1" applyBorder="1" applyAlignment="1" applyProtection="1">
      <alignment horizontal="left"/>
      <protection locked="0"/>
    </xf>
    <xf numFmtId="0" fontId="38" fillId="0" borderId="60" xfId="35" applyFont="1" applyBorder="1" applyAlignment="1">
      <alignment horizontal="right" vertical="top" wrapText="1"/>
    </xf>
    <xf numFmtId="0" fontId="50" fillId="0" borderId="33" xfId="35" applyFont="1" applyBorder="1" applyAlignment="1">
      <alignment horizontal="left" vertical="top"/>
    </xf>
    <xf numFmtId="0" fontId="38" fillId="0" borderId="61" xfId="35" applyFont="1" applyBorder="1" applyAlignment="1">
      <alignment horizontal="right" vertical="top"/>
    </xf>
    <xf numFmtId="0" fontId="68" fillId="0" borderId="33" xfId="35" applyFont="1" applyBorder="1" applyAlignment="1">
      <alignment horizontal="left" vertical="top" wrapText="1"/>
    </xf>
    <xf numFmtId="0" fontId="38" fillId="0" borderId="25" xfId="35" applyFont="1" applyBorder="1" applyAlignment="1">
      <alignment horizontal="right" vertical="top"/>
    </xf>
    <xf numFmtId="0" fontId="54" fillId="0" borderId="62" xfId="35" applyFont="1" applyBorder="1" applyAlignment="1">
      <alignment horizontal="left" vertical="top" wrapText="1"/>
    </xf>
    <xf numFmtId="0" fontId="69" fillId="0" borderId="27" xfId="35" applyFont="1" applyBorder="1" applyAlignment="1"/>
    <xf numFmtId="0" fontId="69" fillId="0" borderId="34" xfId="35" applyFont="1" applyBorder="1" applyAlignment="1"/>
    <xf numFmtId="49" fontId="33" fillId="4" borderId="36" xfId="35" applyNumberFormat="1" applyFont="1" applyFill="1" applyBorder="1" applyAlignment="1" applyProtection="1">
      <alignment horizontal="left"/>
      <protection locked="0"/>
    </xf>
    <xf numFmtId="0" fontId="50" fillId="0" borderId="35" xfId="35" applyFont="1" applyBorder="1" applyAlignment="1">
      <alignment horizontal="left" vertical="top" wrapText="1"/>
    </xf>
    <xf numFmtId="0" fontId="69" fillId="0" borderId="21" xfId="35" applyFont="1" applyBorder="1" applyAlignment="1"/>
    <xf numFmtId="49" fontId="36" fillId="4" borderId="55" xfId="35" applyNumberFormat="1" applyFont="1" applyFill="1" applyBorder="1" applyAlignment="1" applyProtection="1">
      <alignment horizontal="left" vertical="center"/>
      <protection locked="0"/>
    </xf>
    <xf numFmtId="49" fontId="33" fillId="4" borderId="55" xfId="35" applyNumberFormat="1" applyFont="1" applyFill="1" applyBorder="1" applyAlignment="1" applyProtection="1">
      <alignment horizontal="left"/>
      <protection locked="0"/>
    </xf>
    <xf numFmtId="0" fontId="54" fillId="0" borderId="0" xfId="0" applyFont="1" applyAlignment="1">
      <alignment vertical="center"/>
    </xf>
    <xf numFmtId="0" fontId="50" fillId="0" borderId="1" xfId="0" applyFont="1" applyBorder="1" applyAlignment="1" applyProtection="1">
      <alignment horizontal="center" vertical="center"/>
      <protection locked="0"/>
    </xf>
    <xf numFmtId="0" fontId="50" fillId="0" borderId="1" xfId="0" applyFont="1" applyFill="1" applyBorder="1" applyAlignment="1" applyProtection="1">
      <alignment horizontal="left" vertical="center" wrapText="1"/>
      <protection locked="0"/>
    </xf>
    <xf numFmtId="0" fontId="50" fillId="0" borderId="1" xfId="0" applyFont="1" applyFill="1" applyBorder="1" applyAlignment="1" applyProtection="1">
      <alignment horizontal="center" vertical="center"/>
      <protection locked="0"/>
    </xf>
    <xf numFmtId="14" fontId="50" fillId="0" borderId="1" xfId="0" applyNumberFormat="1" applyFont="1" applyFill="1" applyBorder="1" applyAlignment="1" applyProtection="1">
      <alignment horizontal="left" vertical="center" wrapText="1"/>
      <protection locked="0"/>
    </xf>
    <xf numFmtId="0" fontId="50" fillId="3" borderId="0" xfId="0" applyFont="1" applyFill="1" applyProtection="1">
      <protection locked="0"/>
    </xf>
    <xf numFmtId="0" fontId="53" fillId="0" borderId="0" xfId="0" applyFont="1" applyAlignment="1">
      <alignment vertical="center"/>
    </xf>
    <xf numFmtId="0" fontId="52" fillId="0" borderId="0" xfId="0" applyFont="1" applyAlignment="1">
      <alignment vertical="center"/>
    </xf>
    <xf numFmtId="0" fontId="50" fillId="3" borderId="0" xfId="13" applyFont="1" applyFill="1"/>
    <xf numFmtId="0" fontId="50" fillId="0" borderId="1" xfId="0" applyFont="1" applyFill="1" applyBorder="1" applyAlignment="1" applyProtection="1">
      <alignment horizontal="left" vertical="center"/>
      <protection locked="0"/>
    </xf>
    <xf numFmtId="0" fontId="53" fillId="0" borderId="0" xfId="29" applyFont="1"/>
    <xf numFmtId="0" fontId="50" fillId="0" borderId="0" xfId="0" applyFont="1" applyBorder="1" applyAlignment="1" applyProtection="1">
      <alignment horizontal="center" vertical="center"/>
      <protection locked="0"/>
    </xf>
    <xf numFmtId="0" fontId="50" fillId="0" borderId="55" xfId="0" applyFont="1" applyFill="1" applyBorder="1" applyAlignment="1" applyProtection="1">
      <alignment horizontal="left" vertical="center" wrapText="1"/>
      <protection locked="0"/>
    </xf>
    <xf numFmtId="0" fontId="50" fillId="3" borderId="0" xfId="0" applyFont="1" applyFill="1" applyBorder="1" applyAlignment="1" applyProtection="1">
      <alignment horizontal="left"/>
      <protection locked="0"/>
    </xf>
    <xf numFmtId="0" fontId="60" fillId="0" borderId="0" xfId="0" applyFont="1" applyAlignment="1">
      <alignment vertical="center"/>
    </xf>
    <xf numFmtId="0" fontId="38" fillId="0" borderId="0" xfId="24" applyFont="1"/>
    <xf numFmtId="0" fontId="45" fillId="6" borderId="63" xfId="32" applyFont="1" applyFill="1" applyBorder="1" applyAlignment="1">
      <alignment horizontal="center"/>
    </xf>
    <xf numFmtId="0" fontId="45" fillId="3" borderId="64" xfId="32" applyFont="1" applyFill="1" applyBorder="1" applyAlignment="1">
      <alignment horizontal="center"/>
    </xf>
    <xf numFmtId="0" fontId="42" fillId="0" borderId="65" xfId="32" applyFont="1" applyBorder="1" applyAlignment="1">
      <alignment horizontal="center" vertical="center" wrapText="1"/>
    </xf>
    <xf numFmtId="0" fontId="42" fillId="7" borderId="53" xfId="32" applyFont="1" applyFill="1" applyBorder="1" applyAlignment="1">
      <alignment horizontal="center" vertical="center"/>
    </xf>
    <xf numFmtId="0" fontId="42" fillId="0" borderId="53" xfId="32" applyFont="1" applyBorder="1" applyAlignment="1">
      <alignment wrapText="1"/>
    </xf>
    <xf numFmtId="0" fontId="23" fillId="0" borderId="55" xfId="24" applyBorder="1" applyAlignment="1">
      <alignment vertical="top"/>
    </xf>
    <xf numFmtId="0" fontId="50" fillId="0" borderId="55" xfId="0" applyFont="1" applyFill="1" applyBorder="1" applyAlignment="1" applyProtection="1">
      <alignment horizontal="left" vertical="center" wrapText="1"/>
      <protection locked="0"/>
    </xf>
    <xf numFmtId="0" fontId="53" fillId="0" borderId="0" xfId="0" applyFont="1" applyAlignment="1">
      <alignment vertical="center"/>
    </xf>
    <xf numFmtId="0" fontId="23" fillId="0" borderId="0" xfId="24" applyFill="1"/>
    <xf numFmtId="49" fontId="22" fillId="0" borderId="0" xfId="0" applyNumberFormat="1" applyFont="1" applyAlignment="1" applyProtection="1">
      <alignment horizontal="left"/>
      <protection locked="0"/>
    </xf>
    <xf numFmtId="0" fontId="0" fillId="0" borderId="0" xfId="0" applyProtection="1">
      <protection locked="0"/>
    </xf>
    <xf numFmtId="0" fontId="8" fillId="9" borderId="28" xfId="34" applyFill="1" applyBorder="1" applyProtection="1">
      <protection locked="0"/>
    </xf>
    <xf numFmtId="49" fontId="75" fillId="0" borderId="0" xfId="0" applyNumberFormat="1" applyFont="1" applyAlignment="1" applyProtection="1">
      <alignment horizontal="left"/>
      <protection locked="0"/>
    </xf>
    <xf numFmtId="49" fontId="78" fillId="0" borderId="0" xfId="0" applyNumberFormat="1" applyFont="1" applyAlignment="1" applyProtection="1">
      <alignment horizontal="left"/>
      <protection locked="0"/>
    </xf>
    <xf numFmtId="0" fontId="29" fillId="0" borderId="0" xfId="32" applyFill="1"/>
    <xf numFmtId="0" fontId="8" fillId="9" borderId="0" xfId="34" applyFill="1" applyBorder="1" applyProtection="1">
      <protection locked="0"/>
    </xf>
    <xf numFmtId="0" fontId="0" fillId="0" borderId="54" xfId="0" applyFill="1" applyBorder="1" applyProtection="1">
      <protection locked="0"/>
    </xf>
    <xf numFmtId="49" fontId="75" fillId="0" borderId="54" xfId="0" applyNumberFormat="1" applyFont="1" applyFill="1" applyBorder="1" applyAlignment="1" applyProtection="1">
      <alignment horizontal="left"/>
      <protection locked="0"/>
    </xf>
    <xf numFmtId="49" fontId="75" fillId="0" borderId="0" xfId="0" applyNumberFormat="1" applyFont="1" applyFill="1" applyAlignment="1" applyProtection="1">
      <alignment horizontal="left"/>
      <protection locked="0"/>
    </xf>
    <xf numFmtId="49" fontId="75" fillId="0" borderId="0" xfId="0" applyNumberFormat="1" applyFont="1" applyFill="1" applyBorder="1" applyAlignment="1" applyProtection="1">
      <protection locked="0"/>
    </xf>
    <xf numFmtId="49" fontId="75" fillId="0" borderId="7" xfId="0" applyNumberFormat="1" applyFont="1" applyFill="1" applyBorder="1" applyAlignment="1" applyProtection="1">
      <alignment horizontal="left"/>
      <protection locked="0"/>
    </xf>
    <xf numFmtId="49" fontId="22" fillId="0" borderId="0" xfId="0" applyNumberFormat="1" applyFont="1" applyFill="1" applyAlignment="1" applyProtection="1">
      <alignment horizontal="left"/>
      <protection locked="0"/>
    </xf>
    <xf numFmtId="49" fontId="78" fillId="0" borderId="0" xfId="0" applyNumberFormat="1" applyFont="1" applyFill="1" applyAlignment="1" applyProtection="1">
      <alignment horizontal="left"/>
      <protection locked="0"/>
    </xf>
    <xf numFmtId="49" fontId="75" fillId="0" borderId="0" xfId="0" applyNumberFormat="1" applyFont="1" applyFill="1" applyBorder="1" applyAlignment="1" applyProtection="1">
      <alignment horizontal="left"/>
      <protection locked="0"/>
    </xf>
    <xf numFmtId="49" fontId="75" fillId="0" borderId="56" xfId="0" applyNumberFormat="1" applyFont="1" applyFill="1" applyBorder="1" applyAlignment="1" applyProtection="1">
      <alignment horizontal="left"/>
      <protection locked="0"/>
    </xf>
    <xf numFmtId="0" fontId="73" fillId="0" borderId="54" xfId="0" applyFont="1" applyFill="1" applyBorder="1" applyAlignment="1" applyProtection="1">
      <alignment vertical="center" textRotation="180" wrapText="1"/>
      <protection locked="0"/>
    </xf>
    <xf numFmtId="49" fontId="75" fillId="0" borderId="52" xfId="0" applyNumberFormat="1" applyFont="1" applyFill="1" applyBorder="1" applyAlignment="1" applyProtection="1">
      <alignment horizontal="left"/>
      <protection locked="0"/>
    </xf>
    <xf numFmtId="49" fontId="75" fillId="0" borderId="12" xfId="0" applyNumberFormat="1" applyFont="1" applyFill="1" applyBorder="1" applyAlignment="1" applyProtection="1">
      <alignment horizontal="left"/>
      <protection locked="0"/>
    </xf>
    <xf numFmtId="0" fontId="73" fillId="0" borderId="0" xfId="0" applyFont="1" applyFill="1" applyBorder="1" applyAlignment="1" applyProtection="1">
      <alignment vertical="center" textRotation="180" wrapText="1"/>
      <protection locked="0"/>
    </xf>
    <xf numFmtId="49" fontId="75" fillId="0" borderId="8" xfId="0" applyNumberFormat="1" applyFont="1" applyFill="1" applyBorder="1" applyAlignment="1" applyProtection="1">
      <alignment horizontal="left"/>
      <protection locked="0"/>
    </xf>
    <xf numFmtId="0" fontId="76" fillId="0" borderId="0" xfId="0" applyFont="1" applyFill="1" applyBorder="1" applyAlignment="1" applyProtection="1">
      <alignment horizontal="left"/>
      <protection locked="0"/>
    </xf>
    <xf numFmtId="0" fontId="0" fillId="0" borderId="0" xfId="0" applyFill="1" applyBorder="1" applyProtection="1">
      <protection locked="0"/>
    </xf>
    <xf numFmtId="0" fontId="0" fillId="0" borderId="0" xfId="0" applyFill="1" applyBorder="1" applyAlignment="1" applyProtection="1">
      <alignment horizontal="right"/>
      <protection locked="0"/>
    </xf>
    <xf numFmtId="0" fontId="77" fillId="0" borderId="0" xfId="0" applyFont="1" applyFill="1" applyBorder="1" applyProtection="1">
      <protection locked="0"/>
    </xf>
    <xf numFmtId="49" fontId="8" fillId="0" borderId="0" xfId="0" applyNumberFormat="1" applyFont="1" applyFill="1" applyBorder="1" applyAlignment="1" applyProtection="1">
      <alignment horizontal="left"/>
      <protection locked="0"/>
    </xf>
    <xf numFmtId="49" fontId="75" fillId="0" borderId="5" xfId="0" applyNumberFormat="1" applyFont="1" applyFill="1" applyBorder="1" applyAlignment="1" applyProtection="1">
      <alignment horizontal="left"/>
      <protection locked="0"/>
    </xf>
    <xf numFmtId="0" fontId="73" fillId="0" borderId="7" xfId="0" applyFont="1" applyFill="1" applyBorder="1" applyAlignment="1" applyProtection="1">
      <alignment vertical="center" textRotation="180" wrapText="1"/>
      <protection locked="0"/>
    </xf>
    <xf numFmtId="49" fontId="75" fillId="0" borderId="13" xfId="0" applyNumberFormat="1" applyFont="1" applyFill="1" applyBorder="1" applyAlignment="1" applyProtection="1">
      <alignment horizontal="left"/>
      <protection locked="0"/>
    </xf>
    <xf numFmtId="49" fontId="22" fillId="0" borderId="52" xfId="0" applyNumberFormat="1" applyFont="1" applyBorder="1" applyAlignment="1" applyProtection="1">
      <alignment horizontal="left"/>
      <protection locked="0"/>
    </xf>
    <xf numFmtId="49" fontId="22" fillId="0" borderId="8" xfId="0" applyNumberFormat="1" applyFont="1" applyBorder="1" applyAlignment="1" applyProtection="1">
      <alignment horizontal="left"/>
      <protection locked="0"/>
    </xf>
    <xf numFmtId="49" fontId="22" fillId="0" borderId="13" xfId="0" applyNumberFormat="1" applyFont="1" applyBorder="1" applyAlignment="1" applyProtection="1">
      <alignment horizontal="left"/>
      <protection locked="0"/>
    </xf>
    <xf numFmtId="0" fontId="8" fillId="9" borderId="56" xfId="34" applyFill="1" applyBorder="1" applyProtection="1">
      <protection locked="0"/>
    </xf>
    <xf numFmtId="0" fontId="8" fillId="9" borderId="54" xfId="34" applyFill="1" applyBorder="1" applyProtection="1">
      <protection locked="0"/>
    </xf>
    <xf numFmtId="0" fontId="8" fillId="9" borderId="12" xfId="34" applyFill="1" applyBorder="1" applyProtection="1">
      <protection locked="0"/>
    </xf>
    <xf numFmtId="0" fontId="8" fillId="9" borderId="29" xfId="34" applyFill="1" applyBorder="1" applyProtection="1">
      <protection locked="0"/>
    </xf>
    <xf numFmtId="0" fontId="74" fillId="9" borderId="12" xfId="34" applyFont="1" applyFill="1" applyBorder="1" applyProtection="1">
      <protection locked="0"/>
    </xf>
    <xf numFmtId="0" fontId="74" fillId="9" borderId="0" xfId="34" applyFont="1" applyFill="1" applyBorder="1" applyProtection="1">
      <protection locked="0"/>
    </xf>
    <xf numFmtId="49" fontId="22" fillId="9" borderId="0" xfId="0" applyNumberFormat="1" applyFont="1" applyFill="1" applyBorder="1" applyAlignment="1" applyProtection="1">
      <alignment horizontal="left"/>
      <protection locked="0"/>
    </xf>
    <xf numFmtId="49" fontId="22" fillId="0" borderId="0" xfId="0" applyNumberFormat="1" applyFont="1" applyBorder="1" applyAlignment="1" applyProtection="1">
      <alignment horizontal="left"/>
      <protection locked="0"/>
    </xf>
    <xf numFmtId="0" fontId="0" fillId="0" borderId="12" xfId="0" applyBorder="1"/>
    <xf numFmtId="0" fontId="0" fillId="0" borderId="0" xfId="0" applyBorder="1"/>
    <xf numFmtId="0" fontId="0" fillId="0" borderId="8" xfId="0" applyBorder="1"/>
    <xf numFmtId="49" fontId="38" fillId="0" borderId="12" xfId="0" applyNumberFormat="1" applyFont="1" applyFill="1" applyBorder="1" applyAlignment="1" applyProtection="1">
      <alignment horizontal="left"/>
      <protection locked="0"/>
    </xf>
    <xf numFmtId="49" fontId="75" fillId="0" borderId="12" xfId="0" applyNumberFormat="1" applyFont="1" applyFill="1" applyBorder="1" applyAlignment="1" applyProtection="1">
      <protection locked="0"/>
    </xf>
    <xf numFmtId="49" fontId="75" fillId="0" borderId="8" xfId="0" applyNumberFormat="1" applyFont="1" applyFill="1" applyBorder="1" applyAlignment="1" applyProtection="1">
      <protection locked="0"/>
    </xf>
    <xf numFmtId="0" fontId="13" fillId="0" borderId="0" xfId="0" applyFont="1" applyFill="1" applyAlignment="1">
      <alignment vertical="center"/>
    </xf>
    <xf numFmtId="0" fontId="57" fillId="0" borderId="0" xfId="0" applyFont="1" applyFill="1" applyAlignment="1">
      <alignment vertical="center"/>
    </xf>
    <xf numFmtId="0" fontId="34" fillId="0" borderId="54" xfId="24" applyFont="1" applyFill="1" applyBorder="1" applyAlignment="1"/>
    <xf numFmtId="0" fontId="34" fillId="0" borderId="52" xfId="24" applyFont="1" applyFill="1" applyBorder="1" applyAlignment="1"/>
    <xf numFmtId="0" fontId="37" fillId="0" borderId="0" xfId="0" applyFont="1" applyAlignment="1">
      <alignment vertical="top"/>
    </xf>
    <xf numFmtId="0" fontId="44" fillId="0" borderId="0" xfId="32" applyFont="1"/>
    <xf numFmtId="49" fontId="35" fillId="0" borderId="0" xfId="24" applyNumberFormat="1" applyFont="1" applyFill="1" applyBorder="1" applyAlignment="1" applyProtection="1">
      <alignment horizontal="center" vertical="center" wrapText="1"/>
      <protection locked="0"/>
    </xf>
    <xf numFmtId="49" fontId="35" fillId="0" borderId="54" xfId="24" applyNumberFormat="1" applyFont="1" applyFill="1" applyBorder="1" applyAlignment="1" applyProtection="1">
      <alignment horizontal="center" vertical="center"/>
      <protection locked="0"/>
    </xf>
    <xf numFmtId="0" fontId="34" fillId="0" borderId="55" xfId="24" applyFont="1" applyFill="1" applyBorder="1" applyAlignment="1">
      <alignment horizontal="left" vertical="center"/>
    </xf>
    <xf numFmtId="0" fontId="34" fillId="0" borderId="12" xfId="24" applyFont="1" applyFill="1" applyBorder="1" applyAlignment="1">
      <alignment horizontal="left" vertical="center"/>
    </xf>
    <xf numFmtId="49" fontId="35" fillId="0" borderId="0" xfId="24" applyNumberFormat="1" applyFont="1" applyFill="1" applyBorder="1" applyAlignment="1" applyProtection="1">
      <alignment horizontal="right" vertical="center" wrapText="1"/>
      <protection locked="0"/>
    </xf>
    <xf numFmtId="49" fontId="35" fillId="0" borderId="7" xfId="24" applyNumberFormat="1" applyFont="1" applyFill="1" applyBorder="1" applyAlignment="1" applyProtection="1">
      <alignment horizontal="right" vertical="center" wrapText="1"/>
      <protection locked="0"/>
    </xf>
    <xf numFmtId="0" fontId="72" fillId="0" borderId="0" xfId="32" applyFont="1" applyFill="1"/>
    <xf numFmtId="0" fontId="71" fillId="0" borderId="0" xfId="32" applyFont="1" applyFill="1"/>
    <xf numFmtId="0" fontId="25" fillId="0" borderId="0" xfId="32" applyFont="1" applyFill="1"/>
    <xf numFmtId="0" fontId="42" fillId="0" borderId="0" xfId="32" applyFont="1" applyFill="1"/>
    <xf numFmtId="0" fontId="58" fillId="0" borderId="54" xfId="36" applyFont="1" applyBorder="1" applyAlignment="1">
      <alignment horizontal="center"/>
    </xf>
    <xf numFmtId="0" fontId="58" fillId="0" borderId="54" xfId="36" applyFont="1" applyBorder="1" applyAlignment="1">
      <alignment horizontal="center" wrapText="1"/>
    </xf>
    <xf numFmtId="0" fontId="1" fillId="0" borderId="0" xfId="36"/>
    <xf numFmtId="0" fontId="1" fillId="0" borderId="0" xfId="36" applyAlignment="1">
      <alignment horizontal="left"/>
    </xf>
    <xf numFmtId="0" fontId="1" fillId="2" borderId="55" xfId="36" applyFill="1" applyBorder="1"/>
    <xf numFmtId="0" fontId="82" fillId="0" borderId="0" xfId="36" applyFont="1" applyAlignment="1">
      <alignment vertical="center" wrapText="1"/>
    </xf>
    <xf numFmtId="0" fontId="1" fillId="0" borderId="0" xfId="36" applyAlignment="1">
      <alignment horizontal="center"/>
    </xf>
    <xf numFmtId="0" fontId="1" fillId="0" borderId="0" xfId="36" applyAlignment="1">
      <alignment horizontal="left" wrapText="1"/>
    </xf>
    <xf numFmtId="0" fontId="1" fillId="2" borderId="55" xfId="36" applyFill="1" applyBorder="1" applyAlignment="1">
      <alignment horizontal="center"/>
    </xf>
    <xf numFmtId="0" fontId="1" fillId="0" borderId="8" xfId="36" applyBorder="1"/>
    <xf numFmtId="0" fontId="1" fillId="0" borderId="7" xfId="36" applyBorder="1" applyAlignment="1">
      <alignment horizontal="left"/>
    </xf>
    <xf numFmtId="0" fontId="82" fillId="0" borderId="7" xfId="36" applyFont="1" applyBorder="1" applyAlignment="1">
      <alignment vertical="center" wrapText="1"/>
    </xf>
    <xf numFmtId="0" fontId="1" fillId="0" borderId="7" xfId="36" applyBorder="1" applyAlignment="1">
      <alignment horizontal="center"/>
    </xf>
    <xf numFmtId="0" fontId="50" fillId="0" borderId="55" xfId="24" applyFont="1" applyBorder="1" applyAlignment="1">
      <alignment horizontal="center" vertical="center" wrapText="1"/>
    </xf>
    <xf numFmtId="49" fontId="35" fillId="0" borderId="57" xfId="24" applyNumberFormat="1" applyFont="1" applyFill="1" applyBorder="1" applyAlignment="1" applyProtection="1">
      <alignment horizontal="center" vertical="center"/>
      <protection locked="0"/>
    </xf>
    <xf numFmtId="0" fontId="38" fillId="4" borderId="0" xfId="24" applyFont="1" applyFill="1" applyBorder="1" applyAlignment="1"/>
    <xf numFmtId="0" fontId="38" fillId="0" borderId="58" xfId="24" applyFont="1" applyBorder="1" applyAlignment="1">
      <alignment horizontal="center" vertical="center" wrapText="1"/>
    </xf>
    <xf numFmtId="0" fontId="38" fillId="9" borderId="0" xfId="13" applyFont="1" applyFill="1"/>
    <xf numFmtId="0" fontId="84" fillId="0" borderId="0" xfId="24" applyFont="1"/>
    <xf numFmtId="0" fontId="85" fillId="0" borderId="0" xfId="24" applyFont="1"/>
    <xf numFmtId="0" fontId="42" fillId="0" borderId="55" xfId="32" applyFont="1" applyBorder="1" applyAlignment="1">
      <alignment horizontal="center" vertical="center" wrapText="1"/>
    </xf>
    <xf numFmtId="0" fontId="71" fillId="0" borderId="0" xfId="32" applyFont="1"/>
    <xf numFmtId="0" fontId="56" fillId="0" borderId="0" xfId="24" applyFont="1"/>
    <xf numFmtId="0" fontId="83" fillId="0" borderId="0" xfId="0" applyFont="1"/>
    <xf numFmtId="49" fontId="84" fillId="0" borderId="0" xfId="0" applyNumberFormat="1" applyFont="1" applyFill="1" applyAlignment="1" applyProtection="1">
      <alignment horizontal="left"/>
      <protection locked="0"/>
    </xf>
    <xf numFmtId="49" fontId="8" fillId="0" borderId="0" xfId="0" applyNumberFormat="1" applyFont="1" applyFill="1" applyAlignment="1" applyProtection="1">
      <alignment horizontal="left"/>
      <protection locked="0"/>
    </xf>
    <xf numFmtId="0" fontId="85" fillId="0" borderId="0" xfId="24" applyFont="1" applyFill="1"/>
    <xf numFmtId="0" fontId="84" fillId="0" borderId="0" xfId="35" applyFont="1"/>
    <xf numFmtId="0" fontId="71" fillId="0" borderId="0" xfId="32" applyFont="1" applyFill="1" applyAlignment="1"/>
    <xf numFmtId="0" fontId="38" fillId="0" borderId="55" xfId="24" applyFont="1" applyFill="1" applyBorder="1" applyAlignment="1">
      <alignment horizontal="center" vertical="center" wrapText="1"/>
    </xf>
    <xf numFmtId="0" fontId="35" fillId="0" borderId="55" xfId="24" applyFont="1" applyFill="1" applyBorder="1" applyAlignment="1">
      <alignment horizontal="center" vertical="center" wrapText="1"/>
    </xf>
    <xf numFmtId="0" fontId="40" fillId="11" borderId="55" xfId="24" applyFont="1" applyFill="1" applyBorder="1" applyAlignment="1">
      <alignment horizontal="center" wrapText="1"/>
    </xf>
    <xf numFmtId="0" fontId="85" fillId="0" borderId="0" xfId="24" applyFont="1" applyFill="1" applyAlignment="1"/>
    <xf numFmtId="0" fontId="37" fillId="11" borderId="0" xfId="24" applyFont="1" applyFill="1" applyBorder="1" applyAlignment="1">
      <alignment horizontal="left"/>
    </xf>
    <xf numFmtId="49" fontId="36" fillId="11" borderId="0" xfId="24" applyNumberFormat="1" applyFont="1" applyFill="1" applyBorder="1" applyAlignment="1" applyProtection="1">
      <alignment horizontal="left"/>
      <protection locked="0"/>
    </xf>
    <xf numFmtId="0" fontId="31" fillId="6" borderId="0" xfId="24" applyFont="1" applyFill="1" applyBorder="1" applyAlignment="1">
      <alignment horizontal="center" vertical="center"/>
    </xf>
    <xf numFmtId="0" fontId="31" fillId="6" borderId="0" xfId="24" applyFont="1" applyFill="1" applyBorder="1" applyAlignment="1">
      <alignment horizontal="center" vertical="center" wrapText="1"/>
    </xf>
    <xf numFmtId="172" fontId="32" fillId="11" borderId="0" xfId="24" applyNumberFormat="1" applyFont="1" applyFill="1" applyBorder="1" applyAlignment="1" applyProtection="1">
      <alignment horizontal="left"/>
      <protection locked="0"/>
    </xf>
    <xf numFmtId="0" fontId="38" fillId="10" borderId="57" xfId="24" applyFont="1" applyFill="1" applyBorder="1"/>
    <xf numFmtId="0" fontId="38" fillId="10" borderId="0" xfId="24" applyFont="1" applyFill="1" applyBorder="1" applyAlignment="1"/>
    <xf numFmtId="0" fontId="51" fillId="10" borderId="0" xfId="24" applyFont="1" applyFill="1" applyBorder="1" applyAlignment="1"/>
    <xf numFmtId="0" fontId="38" fillId="11" borderId="0" xfId="24" applyFont="1" applyFill="1" applyBorder="1" applyAlignment="1"/>
    <xf numFmtId="0" fontId="51" fillId="11" borderId="0" xfId="24" applyFont="1" applyFill="1" applyBorder="1" applyAlignment="1"/>
    <xf numFmtId="0" fontId="51" fillId="11" borderId="8" xfId="24" applyFont="1" applyFill="1" applyBorder="1" applyAlignment="1"/>
    <xf numFmtId="0" fontId="38" fillId="8" borderId="57" xfId="24" applyFont="1" applyFill="1" applyBorder="1"/>
    <xf numFmtId="0" fontId="32" fillId="0" borderId="24" xfId="24" applyFont="1" applyFill="1" applyBorder="1" applyAlignment="1">
      <alignment horizontal="center" vertical="center" wrapText="1"/>
    </xf>
    <xf numFmtId="0" fontId="31" fillId="6" borderId="25" xfId="24" applyFont="1" applyFill="1" applyBorder="1" applyAlignment="1">
      <alignment horizontal="center" vertical="center"/>
    </xf>
    <xf numFmtId="0" fontId="31" fillId="6" borderId="26" xfId="24" applyFont="1" applyFill="1" applyBorder="1" applyAlignment="1">
      <alignment horizontal="center" vertical="center" wrapText="1"/>
    </xf>
    <xf numFmtId="0" fontId="33" fillId="11" borderId="19" xfId="24" applyFont="1" applyFill="1" applyBorder="1"/>
    <xf numFmtId="0" fontId="37" fillId="11" borderId="26" xfId="24" applyFont="1" applyFill="1" applyBorder="1" applyAlignment="1"/>
    <xf numFmtId="0" fontId="38" fillId="4" borderId="33" xfId="24" applyFont="1" applyFill="1" applyBorder="1" applyAlignment="1">
      <alignment horizontal="center" vertical="center"/>
    </xf>
    <xf numFmtId="0" fontId="38" fillId="4" borderId="20" xfId="24" applyFont="1" applyFill="1" applyBorder="1" applyAlignment="1">
      <alignment horizontal="center" vertical="center"/>
    </xf>
    <xf numFmtId="49" fontId="36" fillId="11" borderId="26" xfId="24" applyNumberFormat="1" applyFont="1" applyFill="1" applyBorder="1" applyAlignment="1" applyProtection="1">
      <alignment horizontal="left"/>
      <protection locked="0"/>
    </xf>
    <xf numFmtId="49" fontId="40" fillId="0" borderId="62" xfId="24" applyNumberFormat="1" applyFont="1" applyFill="1" applyBorder="1" applyAlignment="1" applyProtection="1">
      <alignment horizontal="left"/>
      <protection locked="0"/>
    </xf>
    <xf numFmtId="0" fontId="37" fillId="11" borderId="26" xfId="24" applyFont="1" applyFill="1" applyBorder="1" applyAlignment="1">
      <alignment horizontal="left"/>
    </xf>
    <xf numFmtId="0" fontId="37" fillId="4" borderId="66" xfId="24" applyFont="1" applyFill="1" applyBorder="1" applyAlignment="1">
      <alignment horizontal="left"/>
    </xf>
    <xf numFmtId="0" fontId="37" fillId="4" borderId="26" xfId="24" applyFont="1" applyFill="1" applyBorder="1" applyAlignment="1">
      <alignment horizontal="left"/>
    </xf>
    <xf numFmtId="0" fontId="38" fillId="4" borderId="26" xfId="24" applyFont="1" applyFill="1" applyBorder="1" applyAlignment="1"/>
    <xf numFmtId="0" fontId="34" fillId="4" borderId="19" xfId="24" applyFont="1" applyFill="1" applyBorder="1" applyAlignment="1">
      <alignment vertical="center"/>
    </xf>
    <xf numFmtId="0" fontId="33" fillId="8" borderId="19" xfId="24" applyFont="1" applyFill="1" applyBorder="1"/>
    <xf numFmtId="0" fontId="37" fillId="8" borderId="26" xfId="24" applyFont="1" applyFill="1" applyBorder="1" applyAlignment="1" applyProtection="1">
      <alignment horizontal="center"/>
      <protection locked="0"/>
    </xf>
    <xf numFmtId="0" fontId="38" fillId="0" borderId="33" xfId="24" applyFont="1" applyFill="1" applyBorder="1" applyAlignment="1">
      <alignment horizontal="center" vertical="center" wrapText="1"/>
    </xf>
    <xf numFmtId="0" fontId="50" fillId="0" borderId="32" xfId="24" applyFont="1" applyBorder="1" applyAlignment="1">
      <alignment horizontal="center" vertical="center" wrapText="1"/>
    </xf>
    <xf numFmtId="0" fontId="38" fillId="0" borderId="33" xfId="24" applyFont="1" applyBorder="1" applyAlignment="1">
      <alignment vertical="center" wrapText="1"/>
    </xf>
    <xf numFmtId="0" fontId="38" fillId="0" borderId="32" xfId="24" applyFont="1" applyBorder="1" applyAlignment="1">
      <alignment horizontal="center" vertical="center" wrapText="1"/>
    </xf>
    <xf numFmtId="0" fontId="38" fillId="0" borderId="32" xfId="24" quotePrefix="1" applyFont="1" applyBorder="1" applyAlignment="1">
      <alignment horizontal="center" vertical="center" wrapText="1"/>
    </xf>
    <xf numFmtId="0" fontId="33" fillId="10" borderId="19" xfId="24" applyFont="1" applyFill="1" applyBorder="1"/>
    <xf numFmtId="0" fontId="38" fillId="10" borderId="20" xfId="24" applyFont="1" applyFill="1" applyBorder="1"/>
    <xf numFmtId="0" fontId="38" fillId="4" borderId="26" xfId="24" applyFont="1" applyFill="1" applyBorder="1"/>
    <xf numFmtId="0" fontId="38" fillId="4" borderId="60" xfId="24" applyFont="1" applyFill="1" applyBorder="1" applyAlignment="1"/>
    <xf numFmtId="0" fontId="38" fillId="4" borderId="31" xfId="24" applyFont="1" applyFill="1" applyBorder="1" applyAlignment="1"/>
    <xf numFmtId="0" fontId="38" fillId="8" borderId="20" xfId="24" applyFont="1" applyFill="1" applyBorder="1"/>
    <xf numFmtId="0" fontId="34" fillId="0" borderId="25" xfId="24" applyFont="1" applyFill="1" applyBorder="1" applyAlignment="1"/>
    <xf numFmtId="0" fontId="38" fillId="11" borderId="25" xfId="24" applyFont="1" applyFill="1" applyBorder="1"/>
    <xf numFmtId="0" fontId="38" fillId="10" borderId="25" xfId="24" applyFont="1" applyFill="1" applyBorder="1"/>
    <xf numFmtId="0" fontId="23" fillId="0" borderId="28" xfId="24" applyBorder="1"/>
    <xf numFmtId="0" fontId="23" fillId="0" borderId="30" xfId="24" applyBorder="1"/>
    <xf numFmtId="0" fontId="56" fillId="3" borderId="0" xfId="20" applyFont="1" applyFill="1"/>
    <xf numFmtId="0" fontId="86" fillId="0" borderId="0" xfId="29" applyFont="1"/>
    <xf numFmtId="0" fontId="87" fillId="0" borderId="0" xfId="32" applyFont="1" applyAlignment="1"/>
    <xf numFmtId="2" fontId="38" fillId="0" borderId="32" xfId="24" quotePrefix="1" applyNumberFormat="1" applyFont="1" applyBorder="1" applyAlignment="1">
      <alignment horizontal="center" vertical="center" wrapText="1"/>
    </xf>
    <xf numFmtId="0" fontId="42" fillId="0" borderId="55" xfId="32" applyFont="1" applyBorder="1" applyAlignment="1">
      <alignment vertical="top" wrapText="1"/>
    </xf>
    <xf numFmtId="0" fontId="38" fillId="0" borderId="0" xfId="20" applyFont="1" applyFill="1"/>
    <xf numFmtId="0" fontId="38" fillId="0" borderId="25" xfId="35" applyFont="1" applyBorder="1" applyAlignment="1">
      <alignment horizontal="right" vertical="top" wrapText="1"/>
    </xf>
    <xf numFmtId="49" fontId="88" fillId="0" borderId="0" xfId="0" applyNumberFormat="1" applyFont="1" applyFill="1" applyBorder="1" applyAlignment="1" applyProtection="1">
      <alignment horizontal="left"/>
      <protection locked="0"/>
    </xf>
    <xf numFmtId="0" fontId="91" fillId="3" borderId="0" xfId="13" applyFont="1" applyFill="1"/>
    <xf numFmtId="0" fontId="91" fillId="3" borderId="0" xfId="20" applyFont="1" applyFill="1"/>
    <xf numFmtId="0" fontId="91" fillId="3" borderId="0" xfId="20" applyFont="1" applyFill="1" applyAlignment="1">
      <alignment horizontal="center"/>
    </xf>
    <xf numFmtId="0" fontId="71" fillId="0" borderId="0" xfId="32" applyFont="1" applyAlignment="1">
      <alignment horizontal="left" vertical="top"/>
    </xf>
    <xf numFmtId="0" fontId="87" fillId="0" borderId="0" xfId="32" applyFont="1"/>
    <xf numFmtId="0" fontId="42" fillId="0" borderId="55" xfId="32" applyFont="1" applyFill="1" applyBorder="1" applyAlignment="1">
      <alignment horizontal="center" vertical="center"/>
    </xf>
    <xf numFmtId="0" fontId="42" fillId="0" borderId="55" xfId="32" applyFont="1" applyFill="1" applyBorder="1" applyAlignment="1">
      <alignment horizontal="center" vertical="center" wrapText="1"/>
    </xf>
    <xf numFmtId="0" fontId="42" fillId="0" borderId="50" xfId="32" applyFont="1" applyFill="1" applyBorder="1" applyAlignment="1">
      <alignment horizontal="center" vertical="center"/>
    </xf>
    <xf numFmtId="0" fontId="79" fillId="3" borderId="26" xfId="35" applyFont="1" applyFill="1" applyBorder="1" applyAlignment="1">
      <alignment horizontal="center" vertical="center"/>
    </xf>
    <xf numFmtId="0" fontId="91" fillId="3" borderId="0" xfId="20" applyFont="1" applyFill="1" applyAlignment="1"/>
    <xf numFmtId="0" fontId="91" fillId="3" borderId="0" xfId="13" applyFont="1" applyFill="1" applyAlignment="1">
      <alignment vertical="top"/>
    </xf>
    <xf numFmtId="0" fontId="99" fillId="0" borderId="0" xfId="24" applyFont="1"/>
    <xf numFmtId="0" fontId="75" fillId="0" borderId="56" xfId="24" applyFont="1" applyBorder="1"/>
    <xf numFmtId="0" fontId="23" fillId="0" borderId="52" xfId="24" applyBorder="1"/>
    <xf numFmtId="0" fontId="75" fillId="0" borderId="58" xfId="24" applyFont="1" applyBorder="1" applyAlignment="1">
      <alignment horizontal="centerContinuous"/>
    </xf>
    <xf numFmtId="0" fontId="75" fillId="0" borderId="57" xfId="24" applyFont="1" applyBorder="1" applyAlignment="1">
      <alignment horizontal="centerContinuous"/>
    </xf>
    <xf numFmtId="0" fontId="75" fillId="0" borderId="50" xfId="24" applyFont="1" applyBorder="1" applyAlignment="1">
      <alignment horizontal="centerContinuous"/>
    </xf>
    <xf numFmtId="0" fontId="99" fillId="0" borderId="58" xfId="24" applyFont="1" applyBorder="1"/>
    <xf numFmtId="0" fontId="99" fillId="0" borderId="57" xfId="24" applyFont="1" applyBorder="1"/>
    <xf numFmtId="0" fontId="73" fillId="0" borderId="57" xfId="24" applyFont="1" applyBorder="1" applyAlignment="1">
      <alignment horizontal="center"/>
    </xf>
    <xf numFmtId="0" fontId="99" fillId="0" borderId="50" xfId="24" applyFont="1" applyBorder="1"/>
    <xf numFmtId="0" fontId="73" fillId="0" borderId="58" xfId="24" applyFont="1" applyBorder="1" applyAlignment="1">
      <alignment horizontal="centerContinuous"/>
    </xf>
    <xf numFmtId="0" fontId="73" fillId="0" borderId="57" xfId="24" applyFont="1" applyBorder="1" applyAlignment="1">
      <alignment horizontal="centerContinuous"/>
    </xf>
    <xf numFmtId="0" fontId="23" fillId="0" borderId="57" xfId="24" applyBorder="1" applyAlignment="1">
      <alignment horizontal="centerContinuous"/>
    </xf>
    <xf numFmtId="0" fontId="23" fillId="0" borderId="50" xfId="24" applyBorder="1" applyAlignment="1">
      <alignment horizontal="centerContinuous"/>
    </xf>
    <xf numFmtId="0" fontId="75" fillId="0" borderId="12" xfId="24" applyFont="1" applyBorder="1"/>
    <xf numFmtId="0" fontId="23" fillId="0" borderId="8" xfId="24" applyBorder="1"/>
    <xf numFmtId="0" fontId="75" fillId="0" borderId="55" xfId="24" applyFont="1" applyBorder="1" applyAlignment="1">
      <alignment horizontal="center"/>
    </xf>
    <xf numFmtId="0" fontId="23" fillId="0" borderId="54" xfId="24" applyBorder="1"/>
    <xf numFmtId="0" fontId="23" fillId="0" borderId="56" xfId="24" applyBorder="1"/>
    <xf numFmtId="0" fontId="23" fillId="0" borderId="58" xfId="24" applyBorder="1"/>
    <xf numFmtId="0" fontId="99" fillId="0" borderId="50" xfId="24" applyFont="1" applyBorder="1" applyAlignment="1">
      <alignment horizontal="center"/>
    </xf>
    <xf numFmtId="2" fontId="23" fillId="0" borderId="55" xfId="24" applyNumberFormat="1" applyBorder="1" applyAlignment="1" applyProtection="1">
      <alignment horizontal="center" vertical="center"/>
      <protection locked="0" hidden="1"/>
    </xf>
    <xf numFmtId="0" fontId="23" fillId="0" borderId="57" xfId="24" applyBorder="1" applyAlignment="1">
      <alignment vertical="center"/>
    </xf>
    <xf numFmtId="170" fontId="17" fillId="0" borderId="50" xfId="24" applyNumberFormat="1" applyFont="1" applyBorder="1" applyAlignment="1">
      <alignment horizontal="center" vertical="center"/>
    </xf>
    <xf numFmtId="0" fontId="23" fillId="0" borderId="0" xfId="24" applyAlignment="1">
      <alignment horizontal="center"/>
    </xf>
    <xf numFmtId="0" fontId="17" fillId="0" borderId="0" xfId="24" applyFont="1"/>
    <xf numFmtId="0" fontId="23" fillId="0" borderId="0" xfId="24" applyAlignment="1">
      <alignment vertical="center"/>
    </xf>
    <xf numFmtId="0" fontId="98" fillId="0" borderId="55" xfId="24" applyFont="1" applyBorder="1" applyAlignment="1">
      <alignment horizontal="center"/>
    </xf>
    <xf numFmtId="0" fontId="98" fillId="0" borderId="50" xfId="24" applyFont="1" applyBorder="1" applyAlignment="1">
      <alignment horizontal="center"/>
    </xf>
    <xf numFmtId="0" fontId="23" fillId="0" borderId="12" xfId="24" applyBorder="1" applyAlignment="1">
      <alignment horizontal="center"/>
    </xf>
    <xf numFmtId="175" fontId="23" fillId="0" borderId="58" xfId="24" applyNumberFormat="1" applyBorder="1" applyAlignment="1">
      <alignment horizontal="left"/>
    </xf>
    <xf numFmtId="0" fontId="23" fillId="0" borderId="7" xfId="24" applyBorder="1" applyAlignment="1">
      <alignment vertical="center"/>
    </xf>
    <xf numFmtId="170" fontId="17" fillId="0" borderId="13" xfId="24" applyNumberFormat="1" applyFont="1" applyBorder="1" applyAlignment="1">
      <alignment horizontal="center" vertical="center"/>
    </xf>
    <xf numFmtId="0" fontId="23" fillId="0" borderId="67" xfId="24" applyBorder="1" applyAlignment="1">
      <alignment horizontal="center"/>
    </xf>
    <xf numFmtId="0" fontId="23" fillId="0" borderId="8" xfId="24" applyBorder="1" applyAlignment="1">
      <alignment horizontal="center"/>
    </xf>
    <xf numFmtId="175" fontId="23" fillId="0" borderId="58" xfId="24" quotePrefix="1" applyNumberFormat="1" applyBorder="1" applyAlignment="1">
      <alignment horizontal="left"/>
    </xf>
    <xf numFmtId="0" fontId="23" fillId="0" borderId="7" xfId="24" applyBorder="1"/>
    <xf numFmtId="0" fontId="23" fillId="0" borderId="7" xfId="24" applyBorder="1" applyAlignment="1">
      <alignment horizontal="center"/>
    </xf>
    <xf numFmtId="170" fontId="23" fillId="0" borderId="7" xfId="24" applyNumberFormat="1" applyBorder="1" applyAlignment="1">
      <alignment horizontal="left"/>
    </xf>
    <xf numFmtId="0" fontId="23" fillId="0" borderId="4" xfId="24" applyBorder="1" applyAlignment="1">
      <alignment horizontal="center"/>
    </xf>
    <xf numFmtId="0" fontId="23" fillId="0" borderId="13" xfId="24" applyBorder="1" applyAlignment="1">
      <alignment horizontal="center"/>
    </xf>
    <xf numFmtId="0" fontId="23" fillId="0" borderId="5" xfId="24" applyBorder="1"/>
    <xf numFmtId="10" fontId="23" fillId="0" borderId="7" xfId="24" applyNumberFormat="1" applyBorder="1" applyAlignment="1">
      <alignment horizontal="left"/>
    </xf>
    <xf numFmtId="0" fontId="23" fillId="0" borderId="13" xfId="24" applyBorder="1"/>
    <xf numFmtId="2" fontId="17" fillId="0" borderId="50" xfId="24" applyNumberFormat="1" applyFont="1" applyBorder="1" applyAlignment="1">
      <alignment horizontal="center" vertical="center"/>
    </xf>
    <xf numFmtId="2" fontId="17" fillId="0" borderId="55" xfId="24" applyNumberFormat="1" applyFont="1" applyBorder="1" applyAlignment="1">
      <alignment horizontal="center" vertical="center"/>
    </xf>
    <xf numFmtId="0" fontId="103" fillId="0" borderId="58" xfId="24" applyFont="1" applyBorder="1" applyAlignment="1">
      <alignment horizontal="center"/>
    </xf>
    <xf numFmtId="0" fontId="75" fillId="0" borderId="54" xfId="24" applyFont="1" applyBorder="1"/>
    <xf numFmtId="2" fontId="17" fillId="0" borderId="52" xfId="24" applyNumberFormat="1" applyFont="1" applyBorder="1" applyAlignment="1">
      <alignment horizontal="center" vertical="center"/>
    </xf>
    <xf numFmtId="2" fontId="17" fillId="0" borderId="53" xfId="24" applyNumberFormat="1" applyFont="1" applyBorder="1" applyAlignment="1">
      <alignment horizontal="center" vertical="center"/>
    </xf>
    <xf numFmtId="0" fontId="103" fillId="0" borderId="0" xfId="24" applyFont="1" applyAlignment="1">
      <alignment horizontal="center"/>
    </xf>
    <xf numFmtId="170" fontId="17" fillId="0" borderId="8" xfId="24" applyNumberFormat="1" applyFont="1" applyBorder="1" applyAlignment="1">
      <alignment horizontal="center" vertical="center"/>
    </xf>
    <xf numFmtId="0" fontId="23" fillId="0" borderId="0" xfId="24" applyAlignment="1">
      <alignment horizontal="center" vertical="top"/>
    </xf>
    <xf numFmtId="0" fontId="23" fillId="0" borderId="0" xfId="24" quotePrefix="1" applyAlignment="1">
      <alignment vertical="top"/>
    </xf>
    <xf numFmtId="173" fontId="23" fillId="0" borderId="0" xfId="24" quotePrefix="1" applyNumberFormat="1" applyAlignment="1">
      <alignment horizontal="left"/>
    </xf>
    <xf numFmtId="0" fontId="109" fillId="0" borderId="55" xfId="24" applyFont="1" applyBorder="1" applyAlignment="1">
      <alignment horizontal="center" vertical="center"/>
    </xf>
    <xf numFmtId="10" fontId="23" fillId="0" borderId="0" xfId="24" applyNumberFormat="1" applyAlignment="1">
      <alignment horizontal="left"/>
    </xf>
    <xf numFmtId="0" fontId="23" fillId="0" borderId="55" xfId="24" applyBorder="1" applyAlignment="1">
      <alignment horizontal="center"/>
    </xf>
    <xf numFmtId="173" fontId="23" fillId="0" borderId="55" xfId="24" applyNumberFormat="1" applyBorder="1" applyAlignment="1">
      <alignment horizontal="center"/>
    </xf>
    <xf numFmtId="0" fontId="23" fillId="0" borderId="12" xfId="24" applyBorder="1"/>
    <xf numFmtId="175" fontId="23" fillId="0" borderId="12" xfId="24" applyNumberFormat="1" applyBorder="1" applyAlignment="1">
      <alignment horizontal="left"/>
    </xf>
    <xf numFmtId="0" fontId="99" fillId="0" borderId="8" xfId="24" applyFont="1" applyBorder="1" applyAlignment="1">
      <alignment horizontal="center"/>
    </xf>
    <xf numFmtId="173" fontId="23" fillId="0" borderId="0" xfId="24" applyNumberFormat="1"/>
    <xf numFmtId="173" fontId="23" fillId="0" borderId="8" xfId="24" applyNumberFormat="1" applyBorder="1" applyAlignment="1">
      <alignment horizontal="center"/>
    </xf>
    <xf numFmtId="175" fontId="23" fillId="0" borderId="12" xfId="24" quotePrefix="1" applyNumberFormat="1" applyBorder="1" applyAlignment="1">
      <alignment horizontal="left"/>
    </xf>
    <xf numFmtId="173" fontId="23" fillId="0" borderId="0" xfId="24" applyNumberFormat="1" applyAlignment="1">
      <alignment horizontal="left"/>
    </xf>
    <xf numFmtId="0" fontId="76" fillId="0" borderId="12" xfId="24" applyFont="1" applyBorder="1" applyAlignment="1">
      <alignment horizontal="centerContinuous"/>
    </xf>
    <xf numFmtId="0" fontId="23" fillId="0" borderId="0" xfId="24" applyAlignment="1">
      <alignment horizontal="centerContinuous"/>
    </xf>
    <xf numFmtId="2" fontId="23" fillId="0" borderId="0" xfId="24" applyNumberFormat="1" applyAlignment="1">
      <alignment horizontal="centerContinuous"/>
    </xf>
    <xf numFmtId="0" fontId="23" fillId="0" borderId="8" xfId="24" applyBorder="1" applyAlignment="1">
      <alignment horizontal="centerContinuous"/>
    </xf>
    <xf numFmtId="0" fontId="103" fillId="0" borderId="5" xfId="24" applyFont="1" applyBorder="1" applyAlignment="1">
      <alignment horizontal="center"/>
    </xf>
    <xf numFmtId="175" fontId="17" fillId="0" borderId="12" xfId="24" applyNumberFormat="1" applyFont="1" applyBorder="1" applyAlignment="1">
      <alignment horizontal="left"/>
    </xf>
    <xf numFmtId="2" fontId="17" fillId="0" borderId="52" xfId="24" applyNumberFormat="1" applyFont="1" applyBorder="1" applyAlignment="1">
      <alignment vertical="center"/>
    </xf>
    <xf numFmtId="0" fontId="17" fillId="0" borderId="12" xfId="24" applyFont="1" applyBorder="1"/>
    <xf numFmtId="2" fontId="17" fillId="0" borderId="8" xfId="24" applyNumberFormat="1" applyFont="1" applyBorder="1" applyAlignment="1">
      <alignment horizontal="center" vertical="center"/>
    </xf>
    <xf numFmtId="0" fontId="111" fillId="0" borderId="5" xfId="24" applyFont="1" applyBorder="1" applyAlignment="1">
      <alignment horizontal="center" vertical="center"/>
    </xf>
    <xf numFmtId="175" fontId="23" fillId="0" borderId="56" xfId="24" quotePrefix="1" applyNumberFormat="1" applyBorder="1" applyAlignment="1">
      <alignment horizontal="left"/>
    </xf>
    <xf numFmtId="0" fontId="103" fillId="0" borderId="54" xfId="24" applyFont="1" applyBorder="1"/>
    <xf numFmtId="0" fontId="23" fillId="0" borderId="54" xfId="24" applyBorder="1" applyAlignment="1">
      <alignment vertical="center"/>
    </xf>
    <xf numFmtId="0" fontId="23" fillId="0" borderId="52" xfId="24" applyBorder="1" applyAlignment="1">
      <alignment vertical="center"/>
    </xf>
    <xf numFmtId="0" fontId="103" fillId="0" borderId="56" xfId="24" applyFont="1" applyBorder="1" applyAlignment="1">
      <alignment horizontal="center"/>
    </xf>
    <xf numFmtId="170" fontId="17" fillId="0" borderId="52" xfId="24" applyNumberFormat="1" applyFont="1" applyBorder="1" applyAlignment="1">
      <alignment horizontal="center" vertical="center"/>
    </xf>
    <xf numFmtId="0" fontId="17" fillId="0" borderId="57" xfId="24" applyFont="1" applyBorder="1"/>
    <xf numFmtId="0" fontId="8" fillId="0" borderId="57" xfId="24" applyFont="1" applyBorder="1" applyAlignment="1">
      <alignment vertical="center"/>
    </xf>
    <xf numFmtId="0" fontId="23" fillId="0" borderId="50" xfId="24" applyBorder="1" applyAlignment="1">
      <alignment vertical="center"/>
    </xf>
    <xf numFmtId="0" fontId="17" fillId="0" borderId="57" xfId="24" applyFont="1" applyBorder="1" applyAlignment="1">
      <alignment horizontal="center"/>
    </xf>
    <xf numFmtId="0" fontId="23" fillId="0" borderId="0" xfId="24" quotePrefix="1" applyAlignment="1">
      <alignment horizontal="center"/>
    </xf>
    <xf numFmtId="2" fontId="23" fillId="0" borderId="0" xfId="24" applyNumberFormat="1" applyAlignment="1">
      <alignment horizontal="left"/>
    </xf>
    <xf numFmtId="173" fontId="23" fillId="0" borderId="13" xfId="24" applyNumberFormat="1" applyBorder="1" applyAlignment="1">
      <alignment horizontal="center"/>
    </xf>
    <xf numFmtId="0" fontId="23" fillId="0" borderId="56" xfId="24" applyBorder="1" applyAlignment="1">
      <alignment horizontal="center"/>
    </xf>
    <xf numFmtId="0" fontId="23" fillId="0" borderId="54" xfId="24" applyBorder="1" applyAlignment="1">
      <alignment horizontal="center"/>
    </xf>
    <xf numFmtId="0" fontId="113" fillId="0" borderId="57" xfId="24" applyFont="1" applyBorder="1" applyAlignment="1">
      <alignment vertical="center"/>
    </xf>
    <xf numFmtId="0" fontId="113" fillId="0" borderId="57" xfId="24" applyFont="1" applyBorder="1" applyAlignment="1">
      <alignment horizontal="center" vertical="center"/>
    </xf>
    <xf numFmtId="0" fontId="23" fillId="0" borderId="58" xfId="24" applyBorder="1" applyAlignment="1">
      <alignment horizontal="center" vertical="center"/>
    </xf>
    <xf numFmtId="170" fontId="23" fillId="0" borderId="0" xfId="24" applyNumberFormat="1" applyAlignment="1">
      <alignment horizontal="left"/>
    </xf>
    <xf numFmtId="1" fontId="23" fillId="0" borderId="0" xfId="24" applyNumberFormat="1" applyAlignment="1">
      <alignment horizontal="left"/>
    </xf>
    <xf numFmtId="0" fontId="23" fillId="0" borderId="5" xfId="24" applyBorder="1" applyAlignment="1">
      <alignment horizontal="center" vertical="center"/>
    </xf>
    <xf numFmtId="0" fontId="23" fillId="0" borderId="7" xfId="24" quotePrefix="1" applyBorder="1" applyAlignment="1">
      <alignment horizontal="center"/>
    </xf>
    <xf numFmtId="0" fontId="99" fillId="0" borderId="54" xfId="24" applyFont="1" applyBorder="1"/>
    <xf numFmtId="0" fontId="114" fillId="0" borderId="0" xfId="24" applyFont="1"/>
    <xf numFmtId="0" fontId="99" fillId="0" borderId="12" xfId="24" applyFont="1" applyBorder="1"/>
    <xf numFmtId="16" fontId="108" fillId="0" borderId="0" xfId="24" applyNumberFormat="1" applyFont="1"/>
    <xf numFmtId="0" fontId="75" fillId="4" borderId="12" xfId="24" applyFont="1" applyFill="1" applyBorder="1" applyAlignment="1">
      <alignment horizontal="center" vertical="center"/>
    </xf>
    <xf numFmtId="0" fontId="75" fillId="4" borderId="0" xfId="24" applyFont="1" applyFill="1" applyAlignment="1">
      <alignment horizontal="center" vertical="center"/>
    </xf>
    <xf numFmtId="0" fontId="23" fillId="4" borderId="0" xfId="24" applyFill="1"/>
    <xf numFmtId="0" fontId="75" fillId="4" borderId="7" xfId="24" applyFont="1" applyFill="1" applyBorder="1" applyAlignment="1">
      <alignment horizontal="center" vertical="center"/>
    </xf>
    <xf numFmtId="0" fontId="23" fillId="4" borderId="7" xfId="24" applyFill="1" applyBorder="1"/>
    <xf numFmtId="0" fontId="23" fillId="4" borderId="13" xfId="24" applyFill="1" applyBorder="1"/>
    <xf numFmtId="0" fontId="75" fillId="0" borderId="56" xfId="24" applyFont="1" applyBorder="1" applyAlignment="1">
      <alignment horizontal="left" vertical="center"/>
    </xf>
    <xf numFmtId="0" fontId="75" fillId="0" borderId="54" xfId="24" applyFont="1" applyBorder="1" applyAlignment="1">
      <alignment horizontal="center" vertical="center"/>
    </xf>
    <xf numFmtId="0" fontId="75" fillId="0" borderId="54" xfId="24" applyFont="1" applyBorder="1" applyAlignment="1">
      <alignment horizontal="left" vertical="center"/>
    </xf>
    <xf numFmtId="0" fontId="103" fillId="0" borderId="0" xfId="24" applyFont="1"/>
    <xf numFmtId="0" fontId="55" fillId="0" borderId="0" xfId="0" applyFont="1" applyFill="1" applyBorder="1" applyAlignment="1">
      <alignment horizontal="right" vertical="center"/>
    </xf>
    <xf numFmtId="0" fontId="55" fillId="0" borderId="0" xfId="0" applyFont="1" applyFill="1" applyBorder="1" applyAlignment="1">
      <alignment horizontal="left" vertical="center"/>
    </xf>
    <xf numFmtId="0" fontId="85" fillId="0" borderId="0" xfId="24" applyFont="1" applyAlignment="1">
      <alignment wrapText="1"/>
    </xf>
    <xf numFmtId="0" fontId="116" fillId="3" borderId="0" xfId="20" applyFont="1" applyFill="1" applyAlignment="1">
      <alignment horizontal="left"/>
    </xf>
    <xf numFmtId="0" fontId="116" fillId="3" borderId="0" xfId="13" applyFont="1" applyFill="1" applyAlignment="1">
      <alignment vertical="top"/>
    </xf>
    <xf numFmtId="0" fontId="83" fillId="0" borderId="0" xfId="0" applyFont="1" applyProtection="1">
      <protection locked="0"/>
    </xf>
    <xf numFmtId="49" fontId="117" fillId="0" borderId="0" xfId="0" applyNumberFormat="1" applyFont="1" applyAlignment="1" applyProtection="1">
      <alignment horizontal="left"/>
      <protection locked="0"/>
    </xf>
    <xf numFmtId="0" fontId="99" fillId="0" borderId="27" xfId="24" applyFont="1" applyBorder="1"/>
    <xf numFmtId="0" fontId="124" fillId="0" borderId="45" xfId="0" applyFont="1" applyBorder="1" applyAlignment="1">
      <alignment horizontal="center" vertical="center"/>
    </xf>
    <xf numFmtId="0" fontId="124" fillId="0" borderId="68" xfId="0" applyFont="1" applyBorder="1" applyAlignment="1">
      <alignment horizontal="center" vertical="center"/>
    </xf>
    <xf numFmtId="0" fontId="124" fillId="0" borderId="68" xfId="0" applyFont="1" applyBorder="1" applyAlignment="1">
      <alignment horizontal="center" vertical="center" wrapText="1"/>
    </xf>
    <xf numFmtId="15" fontId="124" fillId="0" borderId="69" xfId="0" applyNumberFormat="1" applyFont="1" applyBorder="1" applyAlignment="1">
      <alignment horizontal="center" vertical="center"/>
    </xf>
    <xf numFmtId="1" fontId="74" fillId="0" borderId="70" xfId="0" applyNumberFormat="1" applyFont="1" applyBorder="1" applyAlignment="1">
      <alignment horizontal="center" vertical="center"/>
    </xf>
    <xf numFmtId="0" fontId="74" fillId="0" borderId="71" xfId="0" applyFont="1" applyBorder="1" applyAlignment="1">
      <alignment horizontal="center" vertical="center" wrapText="1"/>
    </xf>
    <xf numFmtId="0" fontId="74" fillId="0" borderId="71" xfId="0" applyFont="1" applyBorder="1" applyAlignment="1">
      <alignment horizontal="center" vertical="center"/>
    </xf>
    <xf numFmtId="176" fontId="74" fillId="0" borderId="36" xfId="0" applyNumberFormat="1" applyFont="1" applyBorder="1" applyAlignment="1">
      <alignment horizontal="center" vertical="center"/>
    </xf>
    <xf numFmtId="1" fontId="74" fillId="0" borderId="72" xfId="0" applyNumberFormat="1" applyFont="1" applyBorder="1" applyAlignment="1">
      <alignment horizontal="center" vertical="center"/>
    </xf>
    <xf numFmtId="0" fontId="74" fillId="0" borderId="4" xfId="0" applyFont="1" applyBorder="1" applyAlignment="1">
      <alignment horizontal="center" vertical="center" wrapText="1"/>
    </xf>
    <xf numFmtId="0" fontId="74" fillId="0" borderId="4" xfId="0" applyFont="1" applyBorder="1" applyAlignment="1">
      <alignment horizontal="center" vertical="center"/>
    </xf>
    <xf numFmtId="176" fontId="74" fillId="0" borderId="35" xfId="0" applyNumberFormat="1" applyFont="1" applyBorder="1" applyAlignment="1">
      <alignment horizontal="center" vertical="center"/>
    </xf>
    <xf numFmtId="0" fontId="74" fillId="0" borderId="32" xfId="0" applyFont="1" applyBorder="1" applyAlignment="1">
      <alignment horizontal="center" vertical="center"/>
    </xf>
    <xf numFmtId="0" fontId="74" fillId="0" borderId="55" xfId="0" applyFont="1" applyBorder="1" applyAlignment="1">
      <alignment horizontal="center" vertical="center"/>
    </xf>
    <xf numFmtId="0" fontId="38" fillId="0" borderId="19" xfId="24" quotePrefix="1" applyFont="1" applyBorder="1" applyAlignment="1">
      <alignment horizontal="center" vertical="center" wrapText="1"/>
    </xf>
    <xf numFmtId="0" fontId="38" fillId="0" borderId="20" xfId="24" applyFont="1" applyBorder="1" applyAlignment="1">
      <alignment vertical="center" wrapText="1"/>
    </xf>
    <xf numFmtId="0" fontId="39" fillId="0" borderId="0" xfId="0" applyFont="1" applyAlignment="1">
      <alignment horizontal="left" vertical="top" wrapText="1"/>
    </xf>
    <xf numFmtId="0" fontId="39" fillId="0" borderId="0" xfId="0" applyFont="1" applyAlignment="1">
      <alignment horizontal="left" vertical="center"/>
    </xf>
    <xf numFmtId="0" fontId="8" fillId="0" borderId="0" xfId="13"/>
    <xf numFmtId="0" fontId="8" fillId="0" borderId="0" xfId="13" applyAlignment="1">
      <alignment horizontal="left"/>
    </xf>
    <xf numFmtId="0" fontId="8" fillId="12" borderId="22" xfId="13" applyFill="1" applyBorder="1"/>
    <xf numFmtId="0" fontId="8" fillId="12" borderId="23" xfId="13" applyFill="1" applyBorder="1"/>
    <xf numFmtId="0" fontId="8" fillId="12" borderId="24" xfId="13" applyFill="1" applyBorder="1"/>
    <xf numFmtId="0" fontId="8" fillId="12" borderId="25" xfId="13" applyFill="1" applyBorder="1"/>
    <xf numFmtId="0" fontId="8" fillId="12" borderId="0" xfId="13" applyFill="1"/>
    <xf numFmtId="0" fontId="73" fillId="12" borderId="26" xfId="13" applyFont="1" applyFill="1" applyBorder="1"/>
    <xf numFmtId="0" fontId="8" fillId="0" borderId="39" xfId="13" applyBorder="1" applyAlignment="1" applyProtection="1">
      <alignment horizontal="center" vertical="center"/>
      <protection locked="0"/>
    </xf>
    <xf numFmtId="15" fontId="8" fillId="0" borderId="32" xfId="13" applyNumberFormat="1" applyBorder="1" applyAlignment="1" applyProtection="1">
      <alignment horizontal="left"/>
      <protection locked="0"/>
    </xf>
    <xf numFmtId="0" fontId="8" fillId="0" borderId="55" xfId="13" applyBorder="1" applyAlignment="1" applyProtection="1">
      <alignment horizontal="left"/>
      <protection locked="0"/>
    </xf>
    <xf numFmtId="0" fontId="8" fillId="0" borderId="58" xfId="13" applyBorder="1" applyAlignment="1" applyProtection="1">
      <alignment horizontal="left"/>
      <protection locked="0"/>
    </xf>
    <xf numFmtId="0" fontId="73" fillId="12" borderId="26" xfId="13" applyFont="1" applyFill="1" applyBorder="1" applyAlignment="1">
      <alignment horizontal="left"/>
    </xf>
    <xf numFmtId="0" fontId="8" fillId="4" borderId="35" xfId="13" applyFill="1" applyBorder="1" applyAlignment="1" applyProtection="1">
      <alignment horizontal="center" vertical="center"/>
      <protection locked="0"/>
    </xf>
    <xf numFmtId="0" fontId="8" fillId="12" borderId="33" xfId="13" applyFill="1" applyBorder="1" applyAlignment="1">
      <alignment horizontal="center" vertical="center"/>
    </xf>
    <xf numFmtId="0" fontId="8" fillId="12" borderId="26" xfId="13" applyFill="1" applyBorder="1" applyAlignment="1">
      <alignment horizontal="center" vertical="center"/>
    </xf>
    <xf numFmtId="0" fontId="8" fillId="12" borderId="27" xfId="13" applyFill="1" applyBorder="1"/>
    <xf numFmtId="0" fontId="8" fillId="12" borderId="28" xfId="13" applyFill="1" applyBorder="1"/>
    <xf numFmtId="0" fontId="8" fillId="12" borderId="30" xfId="13" applyFill="1" applyBorder="1"/>
    <xf numFmtId="0" fontId="129" fillId="0" borderId="0" xfId="13" applyFont="1" applyAlignment="1">
      <alignment horizontal="center"/>
    </xf>
    <xf numFmtId="0" fontId="111" fillId="0" borderId="0" xfId="13" applyFont="1"/>
    <xf numFmtId="0" fontId="130" fillId="12" borderId="23" xfId="13" applyFont="1" applyFill="1" applyBorder="1" applyAlignment="1">
      <alignment horizontal="left"/>
    </xf>
    <xf numFmtId="0" fontId="8" fillId="12" borderId="23" xfId="13" applyFill="1" applyBorder="1" applyAlignment="1">
      <alignment horizontal="center" vertical="center"/>
    </xf>
    <xf numFmtId="0" fontId="132" fillId="12" borderId="23" xfId="13" applyFont="1" applyFill="1" applyBorder="1" applyAlignment="1">
      <alignment horizontal="center" vertical="center"/>
    </xf>
    <xf numFmtId="0" fontId="8" fillId="12" borderId="0" xfId="13" applyFill="1" applyAlignment="1">
      <alignment horizontal="center" vertical="center"/>
    </xf>
    <xf numFmtId="0" fontId="73" fillId="12" borderId="0" xfId="13" applyFont="1" applyFill="1" applyAlignment="1">
      <alignment horizontal="left"/>
    </xf>
    <xf numFmtId="0" fontId="75" fillId="12" borderId="0" xfId="13" applyFont="1" applyFill="1"/>
    <xf numFmtId="0" fontId="75" fillId="12" borderId="45" xfId="13" applyFont="1" applyFill="1" applyBorder="1" applyAlignment="1">
      <alignment horizontal="center" vertical="center"/>
    </xf>
    <xf numFmtId="0" fontId="75" fillId="12" borderId="49" xfId="13" applyFont="1" applyFill="1" applyBorder="1" applyAlignment="1">
      <alignment horizontal="center" vertical="center"/>
    </xf>
    <xf numFmtId="0" fontId="75" fillId="12" borderId="26" xfId="13" applyFont="1" applyFill="1" applyBorder="1" applyAlignment="1">
      <alignment horizontal="center"/>
    </xf>
    <xf numFmtId="0" fontId="75" fillId="0" borderId="76" xfId="13" applyFont="1" applyBorder="1" applyAlignment="1" applyProtection="1">
      <alignment horizontal="center" vertical="center"/>
      <protection locked="0"/>
    </xf>
    <xf numFmtId="0" fontId="75" fillId="12" borderId="77" xfId="13" applyFont="1" applyFill="1" applyBorder="1" applyAlignment="1" applyProtection="1">
      <alignment horizontal="center" vertical="center"/>
      <protection locked="0"/>
    </xf>
    <xf numFmtId="0" fontId="75" fillId="12" borderId="76" xfId="13" applyFont="1" applyFill="1" applyBorder="1" applyAlignment="1" applyProtection="1">
      <alignment horizontal="center" vertical="center"/>
      <protection locked="0"/>
    </xf>
    <xf numFmtId="0" fontId="8" fillId="12" borderId="25" xfId="13" applyFill="1" applyBorder="1" applyAlignment="1">
      <alignment horizontal="center" vertical="top"/>
    </xf>
    <xf numFmtId="0" fontId="8" fillId="12" borderId="0" xfId="13" applyFill="1" applyAlignment="1">
      <alignment horizontal="left" vertical="top"/>
    </xf>
    <xf numFmtId="0" fontId="133" fillId="12" borderId="0" xfId="13" applyFont="1" applyFill="1" applyAlignment="1">
      <alignment horizontal="left" vertical="top" wrapText="1"/>
    </xf>
    <xf numFmtId="2" fontId="8" fillId="0" borderId="70" xfId="13" applyNumberFormat="1" applyBorder="1" applyAlignment="1" applyProtection="1">
      <alignment horizontal="center" vertical="center"/>
      <protection locked="0"/>
    </xf>
    <xf numFmtId="0" fontId="8" fillId="12" borderId="26" xfId="13" applyFill="1" applyBorder="1" applyAlignment="1">
      <alignment horizontal="center" vertical="top"/>
    </xf>
    <xf numFmtId="0" fontId="8" fillId="0" borderId="0" xfId="13" applyAlignment="1">
      <alignment horizontal="center" vertical="top"/>
    </xf>
    <xf numFmtId="2" fontId="8" fillId="0" borderId="32" xfId="13" applyNumberFormat="1" applyBorder="1" applyAlignment="1" applyProtection="1">
      <alignment horizontal="center" vertical="center"/>
      <protection locked="0"/>
    </xf>
    <xf numFmtId="0" fontId="75" fillId="12" borderId="0" xfId="13" applyFont="1" applyFill="1" applyAlignment="1">
      <alignment horizontal="left" vertical="top" wrapText="1"/>
    </xf>
    <xf numFmtId="2" fontId="8" fillId="12" borderId="78" xfId="13" applyNumberFormat="1" applyFill="1" applyBorder="1" applyAlignment="1">
      <alignment horizontal="center" vertical="center"/>
    </xf>
    <xf numFmtId="2" fontId="8" fillId="12" borderId="0" xfId="13" applyNumberFormat="1" applyFill="1" applyAlignment="1">
      <alignment horizontal="center" vertical="center"/>
    </xf>
    <xf numFmtId="0" fontId="73" fillId="12" borderId="0" xfId="13" applyFont="1" applyFill="1" applyAlignment="1">
      <alignment horizontal="left" vertical="top"/>
    </xf>
    <xf numFmtId="0" fontId="8" fillId="12" borderId="0" xfId="13" applyFill="1" applyAlignment="1">
      <alignment horizontal="left" vertical="top" wrapText="1"/>
    </xf>
    <xf numFmtId="0" fontId="8" fillId="12" borderId="0" xfId="13" quotePrefix="1" applyFill="1" applyAlignment="1">
      <alignment horizontal="left" vertical="top"/>
    </xf>
    <xf numFmtId="2" fontId="75" fillId="12" borderId="0" xfId="13" applyNumberFormat="1" applyFont="1" applyFill="1" applyAlignment="1">
      <alignment horizontal="center" vertical="center"/>
    </xf>
    <xf numFmtId="2" fontId="75" fillId="12" borderId="28" xfId="13" applyNumberFormat="1" applyFont="1" applyFill="1" applyBorder="1" applyAlignment="1">
      <alignment horizontal="center" vertical="center"/>
    </xf>
    <xf numFmtId="0" fontId="75" fillId="12" borderId="26" xfId="13" applyFont="1" applyFill="1" applyBorder="1" applyAlignment="1">
      <alignment horizontal="center" vertical="top"/>
    </xf>
    <xf numFmtId="2" fontId="8" fillId="0" borderId="43" xfId="13" applyNumberFormat="1" applyBorder="1" applyAlignment="1" applyProtection="1">
      <alignment horizontal="center" vertical="center"/>
      <protection locked="0"/>
    </xf>
    <xf numFmtId="2" fontId="8" fillId="0" borderId="42" xfId="13" applyNumberFormat="1" applyBorder="1" applyAlignment="1" applyProtection="1">
      <alignment horizontal="center" vertical="center"/>
      <protection locked="0"/>
    </xf>
    <xf numFmtId="2" fontId="8" fillId="0" borderId="41" xfId="13" applyNumberFormat="1" applyBorder="1" applyAlignment="1" applyProtection="1">
      <alignment horizontal="center" vertical="center"/>
      <protection locked="0"/>
    </xf>
    <xf numFmtId="2" fontId="8" fillId="12" borderId="47" xfId="13" applyNumberFormat="1" applyFill="1" applyBorder="1" applyAlignment="1">
      <alignment horizontal="center" vertical="center"/>
    </xf>
    <xf numFmtId="9" fontId="8" fillId="12" borderId="39" xfId="13" applyNumberFormat="1" applyFill="1" applyBorder="1" applyAlignment="1">
      <alignment horizontal="center" vertical="center"/>
    </xf>
    <xf numFmtId="9" fontId="8" fillId="12" borderId="0" xfId="13" applyNumberFormat="1" applyFill="1" applyAlignment="1">
      <alignment horizontal="center" vertical="center"/>
    </xf>
    <xf numFmtId="10" fontId="8" fillId="0" borderId="45" xfId="13" applyNumberFormat="1" applyBorder="1" applyAlignment="1" applyProtection="1">
      <alignment horizontal="center" vertical="center"/>
      <protection locked="0"/>
    </xf>
    <xf numFmtId="10" fontId="8" fillId="0" borderId="39" xfId="13" applyNumberFormat="1" applyBorder="1" applyAlignment="1" applyProtection="1">
      <alignment horizontal="center" vertical="center"/>
      <protection locked="0"/>
    </xf>
    <xf numFmtId="10" fontId="8" fillId="12" borderId="45" xfId="13" applyNumberFormat="1" applyFill="1" applyBorder="1" applyAlignment="1">
      <alignment horizontal="center" vertical="center"/>
    </xf>
    <xf numFmtId="0" fontId="75" fillId="12" borderId="0" xfId="13" applyFont="1" applyFill="1" applyAlignment="1">
      <alignment horizontal="center" vertical="top" wrapText="1"/>
    </xf>
    <xf numFmtId="2" fontId="8" fillId="12" borderId="39" xfId="13" applyNumberFormat="1" applyFill="1" applyBorder="1" applyAlignment="1">
      <alignment horizontal="center" vertical="center"/>
    </xf>
    <xf numFmtId="2" fontId="8" fillId="12" borderId="0" xfId="13" applyNumberFormat="1" applyFill="1" applyAlignment="1" applyProtection="1">
      <alignment horizontal="center" vertical="center"/>
      <protection locked="0"/>
    </xf>
    <xf numFmtId="1" fontId="8" fillId="12" borderId="42" xfId="13" applyNumberFormat="1" applyFill="1" applyBorder="1" applyAlignment="1">
      <alignment horizontal="center" vertical="center"/>
    </xf>
    <xf numFmtId="1" fontId="8" fillId="12" borderId="0" xfId="13" applyNumberFormat="1" applyFill="1" applyAlignment="1">
      <alignment horizontal="center" vertical="center"/>
    </xf>
    <xf numFmtId="1" fontId="8" fillId="12" borderId="47" xfId="13" applyNumberFormat="1" applyFill="1" applyBorder="1" applyAlignment="1">
      <alignment horizontal="center" vertical="center"/>
    </xf>
    <xf numFmtId="0" fontId="8" fillId="12" borderId="27" xfId="13" applyFill="1" applyBorder="1" applyAlignment="1">
      <alignment horizontal="center" vertical="top"/>
    </xf>
    <xf numFmtId="0" fontId="8" fillId="12" borderId="28" xfId="13" applyFill="1" applyBorder="1" applyAlignment="1">
      <alignment horizontal="left" vertical="top"/>
    </xf>
    <xf numFmtId="0" fontId="8" fillId="12" borderId="28" xfId="13" applyFill="1" applyBorder="1" applyAlignment="1">
      <alignment horizontal="left" vertical="top" wrapText="1"/>
    </xf>
    <xf numFmtId="0" fontId="8" fillId="12" borderId="28" xfId="13" quotePrefix="1" applyFill="1" applyBorder="1" applyAlignment="1">
      <alignment horizontal="left" vertical="top"/>
    </xf>
    <xf numFmtId="2" fontId="8" fillId="12" borderId="28" xfId="13" applyNumberFormat="1" applyFill="1" applyBorder="1" applyAlignment="1">
      <alignment horizontal="center" vertical="center"/>
    </xf>
    <xf numFmtId="0" fontId="8" fillId="12" borderId="30" xfId="13" applyFill="1" applyBorder="1" applyAlignment="1">
      <alignment horizontal="center" vertical="top"/>
    </xf>
    <xf numFmtId="0" fontId="8" fillId="0" borderId="0" xfId="13" applyAlignment="1">
      <alignment horizontal="left" vertical="top"/>
    </xf>
    <xf numFmtId="0" fontId="8" fillId="0" borderId="0" xfId="13" applyAlignment="1">
      <alignment horizontal="left" vertical="top" wrapText="1"/>
    </xf>
    <xf numFmtId="0" fontId="8" fillId="0" borderId="0" xfId="13" quotePrefix="1" applyAlignment="1">
      <alignment horizontal="left" vertical="top"/>
    </xf>
    <xf numFmtId="2" fontId="8" fillId="0" borderId="0" xfId="13" applyNumberFormat="1" applyAlignment="1">
      <alignment horizontal="center" vertical="center"/>
    </xf>
    <xf numFmtId="0" fontId="8" fillId="12" borderId="22" xfId="13" applyFill="1" applyBorder="1" applyAlignment="1">
      <alignment horizontal="center" vertical="top"/>
    </xf>
    <xf numFmtId="0" fontId="130" fillId="12" borderId="23" xfId="13" applyFont="1" applyFill="1" applyBorder="1" applyAlignment="1">
      <alignment horizontal="left" vertical="top"/>
    </xf>
    <xf numFmtId="0" fontId="8" fillId="12" borderId="23" xfId="13" applyFill="1" applyBorder="1" applyAlignment="1">
      <alignment horizontal="left" vertical="top" wrapText="1"/>
    </xf>
    <xf numFmtId="0" fontId="8" fillId="12" borderId="23" xfId="13" quotePrefix="1" applyFill="1" applyBorder="1" applyAlignment="1">
      <alignment horizontal="left" vertical="top"/>
    </xf>
    <xf numFmtId="2" fontId="134" fillId="12" borderId="23" xfId="13" applyNumberFormat="1" applyFont="1" applyFill="1" applyBorder="1" applyAlignment="1">
      <alignment horizontal="right" wrapText="1"/>
    </xf>
    <xf numFmtId="2" fontId="8" fillId="12" borderId="23" xfId="13" applyNumberFormat="1" applyFill="1" applyBorder="1" applyAlignment="1">
      <alignment horizontal="center" vertical="center"/>
    </xf>
    <xf numFmtId="2" fontId="8" fillId="4" borderId="39" xfId="13" applyNumberFormat="1" applyFill="1" applyBorder="1" applyAlignment="1" applyProtection="1">
      <alignment horizontal="center" vertical="center"/>
      <protection locked="0"/>
    </xf>
    <xf numFmtId="2" fontId="134" fillId="12" borderId="23" xfId="13" applyNumberFormat="1" applyFont="1" applyFill="1" applyBorder="1" applyAlignment="1">
      <alignment horizontal="left" wrapText="1" indent="4"/>
    </xf>
    <xf numFmtId="2" fontId="134" fillId="12" borderId="23" xfId="13" applyNumberFormat="1" applyFont="1" applyFill="1" applyBorder="1" applyAlignment="1">
      <alignment horizontal="center" vertical="center"/>
    </xf>
    <xf numFmtId="0" fontId="8" fillId="12" borderId="24" xfId="13" applyFill="1" applyBorder="1" applyAlignment="1">
      <alignment horizontal="center" vertical="top"/>
    </xf>
    <xf numFmtId="0" fontId="134" fillId="12" borderId="0" xfId="13" applyFont="1" applyFill="1" applyAlignment="1">
      <alignment horizontal="left" vertical="top" wrapText="1" indent="2"/>
    </xf>
    <xf numFmtId="0" fontId="8" fillId="12" borderId="28" xfId="13" applyFill="1" applyBorder="1" applyAlignment="1">
      <alignment vertical="top" wrapText="1"/>
    </xf>
    <xf numFmtId="0" fontId="135" fillId="12" borderId="28" xfId="13" applyFont="1" applyFill="1" applyBorder="1" applyAlignment="1">
      <alignment horizontal="right" vertical="top" wrapText="1"/>
    </xf>
    <xf numFmtId="2" fontId="8" fillId="0" borderId="39" xfId="13" applyNumberFormat="1" applyBorder="1" applyAlignment="1" applyProtection="1">
      <alignment horizontal="center" vertical="center"/>
      <protection locked="0"/>
    </xf>
    <xf numFmtId="2" fontId="8" fillId="0" borderId="45" xfId="13" applyNumberFormat="1" applyBorder="1" applyAlignment="1" applyProtection="1">
      <alignment horizontal="center" vertical="center"/>
      <protection locked="0"/>
    </xf>
    <xf numFmtId="0" fontId="8" fillId="12" borderId="0" xfId="13" applyFill="1" applyAlignment="1">
      <alignment horizontal="left" vertical="center"/>
    </xf>
    <xf numFmtId="0" fontId="8" fillId="12" borderId="0" xfId="13" applyFill="1" applyAlignment="1">
      <alignment horizontal="left" vertical="center" wrapText="1"/>
    </xf>
    <xf numFmtId="2" fontId="8" fillId="0" borderId="40" xfId="13" applyNumberFormat="1" applyBorder="1" applyAlignment="1" applyProtection="1">
      <alignment horizontal="center" vertical="center"/>
      <protection locked="0"/>
    </xf>
    <xf numFmtId="2" fontId="8" fillId="0" borderId="79" xfId="13" applyNumberFormat="1" applyBorder="1" applyAlignment="1" applyProtection="1">
      <alignment horizontal="center" vertical="center"/>
      <protection locked="0"/>
    </xf>
    <xf numFmtId="0" fontId="111" fillId="12" borderId="0" xfId="13" applyFont="1" applyFill="1" applyAlignment="1">
      <alignment horizontal="left" vertical="center" wrapText="1"/>
    </xf>
    <xf numFmtId="0" fontId="8" fillId="0" borderId="40" xfId="13" applyBorder="1" applyAlignment="1" applyProtection="1">
      <alignment horizontal="left" vertical="top" wrapText="1"/>
      <protection locked="0"/>
    </xf>
    <xf numFmtId="0" fontId="8" fillId="0" borderId="79" xfId="13" applyBorder="1" applyAlignment="1" applyProtection="1">
      <alignment horizontal="left" vertical="top" wrapText="1"/>
      <protection locked="0"/>
    </xf>
    <xf numFmtId="0" fontId="8" fillId="12" borderId="0" xfId="13" applyFill="1" applyAlignment="1" applyProtection="1">
      <alignment horizontal="center" vertical="center"/>
      <protection locked="0"/>
    </xf>
    <xf numFmtId="1" fontId="8" fillId="0" borderId="43" xfId="13" applyNumberFormat="1" applyBorder="1" applyAlignment="1" applyProtection="1">
      <alignment horizontal="center" vertical="center"/>
      <protection locked="0"/>
    </xf>
    <xf numFmtId="1" fontId="8" fillId="0" borderId="42" xfId="13" applyNumberFormat="1" applyBorder="1" applyAlignment="1" applyProtection="1">
      <alignment horizontal="center" vertical="center"/>
      <protection locked="0"/>
    </xf>
    <xf numFmtId="1" fontId="8" fillId="0" borderId="19" xfId="13" applyNumberFormat="1" applyBorder="1" applyAlignment="1" applyProtection="1">
      <alignment horizontal="center" vertical="center"/>
      <protection locked="0"/>
    </xf>
    <xf numFmtId="1" fontId="8" fillId="12" borderId="46" xfId="13" applyNumberFormat="1" applyFill="1" applyBorder="1" applyAlignment="1">
      <alignment horizontal="center" vertical="center"/>
    </xf>
    <xf numFmtId="0" fontId="8" fillId="0" borderId="47" xfId="13" applyBorder="1" applyAlignment="1" applyProtection="1">
      <alignment horizontal="left" vertical="top" wrapText="1"/>
      <protection locked="0"/>
    </xf>
    <xf numFmtId="0" fontId="73" fillId="12" borderId="0" xfId="13" applyFont="1" applyFill="1" applyAlignment="1">
      <alignment horizontal="left" vertical="top" wrapText="1"/>
    </xf>
    <xf numFmtId="2" fontId="8" fillId="12" borderId="45" xfId="13" applyNumberFormat="1" applyFill="1" applyBorder="1" applyAlignment="1">
      <alignment horizontal="center" vertical="center"/>
    </xf>
    <xf numFmtId="0" fontId="75" fillId="12" borderId="28" xfId="13" applyFont="1" applyFill="1" applyBorder="1" applyAlignment="1">
      <alignment horizontal="left" vertical="top" wrapText="1"/>
    </xf>
    <xf numFmtId="0" fontId="8" fillId="12" borderId="23" xfId="13" applyFill="1" applyBorder="1" applyAlignment="1">
      <alignment vertical="top" wrapText="1"/>
    </xf>
    <xf numFmtId="0" fontId="8" fillId="12" borderId="23" xfId="13" applyFill="1" applyBorder="1" applyAlignment="1">
      <alignment horizontal="left" vertical="top"/>
    </xf>
    <xf numFmtId="2" fontId="75" fillId="12" borderId="23" xfId="13" applyNumberFormat="1" applyFont="1" applyFill="1" applyBorder="1" applyAlignment="1">
      <alignment horizontal="center" vertical="center"/>
    </xf>
    <xf numFmtId="0" fontId="75" fillId="12" borderId="24" xfId="13" applyFont="1" applyFill="1" applyBorder="1" applyAlignment="1">
      <alignment horizontal="center" vertical="top"/>
    </xf>
    <xf numFmtId="1" fontId="8" fillId="12" borderId="43" xfId="13" applyNumberFormat="1" applyFill="1" applyBorder="1" applyAlignment="1">
      <alignment horizontal="center" vertical="center"/>
    </xf>
    <xf numFmtId="1" fontId="8" fillId="12" borderId="41" xfId="13" applyNumberFormat="1" applyFill="1" applyBorder="1" applyAlignment="1">
      <alignment horizontal="center" vertical="center"/>
    </xf>
    <xf numFmtId="10" fontId="8" fillId="12" borderId="39" xfId="23" applyNumberFormat="1" applyFont="1" applyFill="1" applyBorder="1" applyAlignment="1" applyProtection="1">
      <alignment horizontal="center" vertical="center"/>
    </xf>
    <xf numFmtId="10" fontId="8" fillId="12" borderId="26" xfId="23" applyNumberFormat="1" applyFont="1" applyFill="1" applyBorder="1" applyAlignment="1" applyProtection="1">
      <alignment horizontal="center" vertical="top"/>
    </xf>
    <xf numFmtId="0" fontId="75" fillId="12" borderId="16" xfId="13" applyFont="1" applyFill="1" applyBorder="1" applyAlignment="1">
      <alignment horizontal="center" vertical="center"/>
    </xf>
    <xf numFmtId="0" fontId="75" fillId="12" borderId="77" xfId="13" applyFont="1" applyFill="1" applyBorder="1" applyAlignment="1">
      <alignment horizontal="center" vertical="center"/>
    </xf>
    <xf numFmtId="0" fontId="75" fillId="12" borderId="44" xfId="13" applyFont="1" applyFill="1" applyBorder="1" applyAlignment="1">
      <alignment horizontal="center" vertical="center"/>
    </xf>
    <xf numFmtId="0" fontId="75" fillId="12" borderId="28" xfId="13" applyFont="1" applyFill="1" applyBorder="1" applyAlignment="1">
      <alignment horizontal="center"/>
    </xf>
    <xf numFmtId="10" fontId="8" fillId="12" borderId="30" xfId="23" applyNumberFormat="1" applyFont="1" applyFill="1" applyBorder="1" applyAlignment="1" applyProtection="1">
      <alignment horizontal="center" vertical="top"/>
    </xf>
    <xf numFmtId="9" fontId="8" fillId="12" borderId="43" xfId="13" applyNumberFormat="1" applyFill="1" applyBorder="1" applyAlignment="1">
      <alignment horizontal="center" vertical="center"/>
    </xf>
    <xf numFmtId="9" fontId="8" fillId="12" borderId="42" xfId="13" applyNumberFormat="1" applyFill="1" applyBorder="1" applyAlignment="1">
      <alignment horizontal="center" vertical="center"/>
    </xf>
    <xf numFmtId="9" fontId="8" fillId="12" borderId="41" xfId="13" applyNumberFormat="1" applyFill="1" applyBorder="1" applyAlignment="1">
      <alignment horizontal="center" vertical="center"/>
    </xf>
    <xf numFmtId="0" fontId="136" fillId="0" borderId="0" xfId="13" applyFont="1" applyAlignment="1" applyProtection="1">
      <alignment horizontal="left" vertical="top"/>
      <protection locked="0"/>
    </xf>
    <xf numFmtId="0" fontId="136" fillId="0" borderId="0" xfId="13" applyFont="1" applyAlignment="1" applyProtection="1">
      <alignment horizontal="center" vertical="top"/>
      <protection locked="0"/>
    </xf>
    <xf numFmtId="0" fontId="8" fillId="0" borderId="22" xfId="13" applyBorder="1" applyAlignment="1">
      <alignment horizontal="center" vertical="top"/>
    </xf>
    <xf numFmtId="0" fontId="137" fillId="0" borderId="25" xfId="13" applyFont="1" applyBorder="1" applyAlignment="1" applyProtection="1">
      <alignment horizontal="left" vertical="top"/>
      <protection locked="0"/>
    </xf>
    <xf numFmtId="0" fontId="8" fillId="0" borderId="0" xfId="13" applyAlignment="1" applyProtection="1">
      <alignment horizontal="center" vertical="top"/>
      <protection locked="0"/>
    </xf>
    <xf numFmtId="0" fontId="8" fillId="0" borderId="26" xfId="13" applyBorder="1" applyAlignment="1" applyProtection="1">
      <alignment horizontal="left" vertical="top"/>
      <protection locked="0"/>
    </xf>
    <xf numFmtId="0" fontId="75" fillId="0" borderId="0" xfId="13" applyFont="1" applyAlignment="1">
      <alignment horizontal="left" vertical="top"/>
    </xf>
    <xf numFmtId="0" fontId="111" fillId="0" borderId="0" xfId="13" applyFont="1" applyAlignment="1">
      <alignment horizontal="left" vertical="top"/>
    </xf>
    <xf numFmtId="0" fontId="111" fillId="0" borderId="0" xfId="13" quotePrefix="1" applyFont="1" applyAlignment="1">
      <alignment horizontal="left" vertical="top"/>
    </xf>
    <xf numFmtId="0" fontId="111" fillId="0" borderId="0" xfId="13" applyFont="1" applyAlignment="1">
      <alignment horizontal="right" vertical="top"/>
    </xf>
    <xf numFmtId="0" fontId="8" fillId="0" borderId="25" xfId="13" applyBorder="1" applyAlignment="1" applyProtection="1">
      <alignment horizontal="center" vertical="top"/>
      <protection locked="0"/>
    </xf>
    <xf numFmtId="0" fontId="111" fillId="0" borderId="26" xfId="13" quotePrefix="1" applyFont="1" applyBorder="1" applyAlignment="1" applyProtection="1">
      <alignment horizontal="left" vertical="top"/>
      <protection locked="0"/>
    </xf>
    <xf numFmtId="0" fontId="111" fillId="0" borderId="0" xfId="13" applyFont="1" applyAlignment="1">
      <alignment horizontal="center" vertical="top"/>
    </xf>
    <xf numFmtId="0" fontId="8" fillId="0" borderId="25" xfId="13" applyBorder="1" applyAlignment="1">
      <alignment horizontal="center" vertical="top"/>
    </xf>
    <xf numFmtId="0" fontId="111" fillId="0" borderId="26" xfId="13" applyFont="1" applyBorder="1" applyAlignment="1">
      <alignment horizontal="left" vertical="top"/>
    </xf>
    <xf numFmtId="0" fontId="8" fillId="0" borderId="27" xfId="13" applyBorder="1" applyAlignment="1">
      <alignment horizontal="center" vertical="top"/>
    </xf>
    <xf numFmtId="0" fontId="111" fillId="0" borderId="28" xfId="13" applyFont="1" applyBorder="1" applyAlignment="1">
      <alignment horizontal="left" vertical="top"/>
    </xf>
    <xf numFmtId="0" fontId="111" fillId="0" borderId="30" xfId="13" applyFont="1" applyBorder="1" applyAlignment="1">
      <alignment horizontal="left" vertical="top"/>
    </xf>
    <xf numFmtId="0" fontId="8" fillId="0" borderId="0" xfId="37" applyProtection="1">
      <protection locked="0"/>
    </xf>
    <xf numFmtId="0" fontId="8" fillId="0" borderId="22" xfId="37" applyBorder="1" applyProtection="1">
      <protection locked="0"/>
    </xf>
    <xf numFmtId="0" fontId="22" fillId="0" borderId="23" xfId="37" applyFont="1" applyBorder="1" applyProtection="1">
      <protection locked="0"/>
    </xf>
    <xf numFmtId="0" fontId="99" fillId="0" borderId="23" xfId="37" applyFont="1" applyBorder="1" applyProtection="1">
      <protection locked="0"/>
    </xf>
    <xf numFmtId="0" fontId="8" fillId="0" borderId="23" xfId="37" applyBorder="1" applyProtection="1">
      <protection locked="0"/>
    </xf>
    <xf numFmtId="0" fontId="8" fillId="0" borderId="24" xfId="37" applyBorder="1" applyProtection="1">
      <protection locked="0"/>
    </xf>
    <xf numFmtId="0" fontId="138" fillId="0" borderId="22" xfId="37" applyFont="1" applyBorder="1" applyAlignment="1" applyProtection="1">
      <alignment horizontal="left"/>
      <protection locked="0"/>
    </xf>
    <xf numFmtId="0" fontId="75" fillId="0" borderId="23" xfId="37" applyFont="1" applyBorder="1" applyAlignment="1" applyProtection="1">
      <alignment horizontal="left" indent="10"/>
      <protection locked="0"/>
    </xf>
    <xf numFmtId="0" fontId="75" fillId="0" borderId="23" xfId="37" applyFont="1" applyBorder="1" applyProtection="1">
      <protection locked="0"/>
    </xf>
    <xf numFmtId="0" fontId="8" fillId="0" borderId="23" xfId="37" applyBorder="1" applyAlignment="1" applyProtection="1">
      <alignment horizontal="center"/>
      <protection locked="0"/>
    </xf>
    <xf numFmtId="0" fontId="8" fillId="0" borderId="25" xfId="37" applyBorder="1" applyProtection="1">
      <protection locked="0"/>
    </xf>
    <xf numFmtId="0" fontId="8" fillId="0" borderId="7" xfId="37" applyBorder="1" applyProtection="1">
      <protection locked="0"/>
    </xf>
    <xf numFmtId="0" fontId="8" fillId="0" borderId="31" xfId="37" applyBorder="1" applyProtection="1">
      <protection locked="0"/>
    </xf>
    <xf numFmtId="0" fontId="8" fillId="0" borderId="26" xfId="37" applyBorder="1" applyProtection="1">
      <protection locked="0"/>
    </xf>
    <xf numFmtId="0" fontId="99" fillId="0" borderId="25" xfId="37" applyFont="1" applyBorder="1" applyProtection="1">
      <protection locked="0"/>
    </xf>
    <xf numFmtId="0" fontId="75" fillId="0" borderId="0" xfId="37" applyFont="1" applyAlignment="1" applyProtection="1">
      <alignment horizontal="center"/>
      <protection locked="0"/>
    </xf>
    <xf numFmtId="0" fontId="75" fillId="0" borderId="0" xfId="37" applyFont="1" applyProtection="1">
      <protection locked="0"/>
    </xf>
    <xf numFmtId="0" fontId="8" fillId="0" borderId="41" xfId="37" applyBorder="1" applyAlignment="1" applyProtection="1">
      <alignment horizontal="left"/>
      <protection locked="0"/>
    </xf>
    <xf numFmtId="0" fontId="8" fillId="0" borderId="60" xfId="37" applyBorder="1" applyProtection="1">
      <protection locked="0"/>
    </xf>
    <xf numFmtId="0" fontId="99" fillId="0" borderId="0" xfId="37" applyFont="1" applyAlignment="1" applyProtection="1">
      <alignment horizontal="center"/>
      <protection locked="0"/>
    </xf>
    <xf numFmtId="0" fontId="75" fillId="0" borderId="26" xfId="37" applyFont="1" applyBorder="1" applyProtection="1">
      <protection locked="0"/>
    </xf>
    <xf numFmtId="0" fontId="75" fillId="0" borderId="25" xfId="37" applyFont="1" applyBorder="1" applyAlignment="1" applyProtection="1">
      <alignment horizontal="right"/>
      <protection locked="0"/>
    </xf>
    <xf numFmtId="0" fontId="139" fillId="0" borderId="0" xfId="37" applyFont="1" applyAlignment="1" applyProtection="1">
      <alignment horizontal="right"/>
      <protection locked="0"/>
    </xf>
    <xf numFmtId="0" fontId="75" fillId="0" borderId="54" xfId="37" applyFont="1" applyBorder="1" applyProtection="1">
      <protection locked="0"/>
    </xf>
    <xf numFmtId="0" fontId="139" fillId="0" borderId="0" xfId="37" applyFont="1" applyProtection="1">
      <protection locked="0"/>
    </xf>
    <xf numFmtId="0" fontId="8" fillId="0" borderId="27" xfId="37" applyBorder="1" applyProtection="1">
      <protection locked="0"/>
    </xf>
    <xf numFmtId="0" fontId="75" fillId="0" borderId="80" xfId="37" applyFont="1" applyBorder="1" applyProtection="1">
      <protection locked="0"/>
    </xf>
    <xf numFmtId="0" fontId="75" fillId="0" borderId="75" xfId="37" applyFont="1" applyBorder="1" applyProtection="1">
      <protection locked="0"/>
    </xf>
    <xf numFmtId="0" fontId="75" fillId="0" borderId="74" xfId="37" applyFont="1" applyBorder="1" applyAlignment="1" applyProtection="1">
      <alignment horizontal="left"/>
      <protection locked="0"/>
    </xf>
    <xf numFmtId="0" fontId="8" fillId="0" borderId="80" xfId="37" applyBorder="1" applyProtection="1">
      <protection locked="0"/>
    </xf>
    <xf numFmtId="0" fontId="8" fillId="0" borderId="28" xfId="37" applyBorder="1" applyProtection="1">
      <protection locked="0"/>
    </xf>
    <xf numFmtId="0" fontId="8" fillId="0" borderId="30" xfId="37" applyBorder="1" applyProtection="1">
      <protection locked="0"/>
    </xf>
    <xf numFmtId="0" fontId="8" fillId="0" borderId="0" xfId="37" applyAlignment="1" applyProtection="1">
      <alignment horizontal="right"/>
      <protection locked="0"/>
    </xf>
    <xf numFmtId="0" fontId="78" fillId="12" borderId="25" xfId="13" applyFont="1" applyFill="1" applyBorder="1"/>
    <xf numFmtId="0" fontId="8" fillId="12" borderId="26" xfId="13" applyFill="1" applyBorder="1"/>
    <xf numFmtId="0" fontId="127" fillId="12" borderId="0" xfId="13" applyFont="1" applyFill="1" applyAlignment="1">
      <alignment horizontal="left" vertical="center"/>
    </xf>
    <xf numFmtId="0" fontId="50" fillId="0" borderId="55" xfId="24" applyFont="1" applyBorder="1" applyAlignment="1">
      <alignment horizontal="center" vertical="center" wrapText="1"/>
    </xf>
    <xf numFmtId="0" fontId="32" fillId="0" borderId="24" xfId="24" applyFont="1" applyBorder="1" applyAlignment="1">
      <alignment horizontal="center" vertical="center" wrapText="1"/>
    </xf>
    <xf numFmtId="172" fontId="32" fillId="11" borderId="0" xfId="24" applyNumberFormat="1" applyFont="1" applyFill="1" applyAlignment="1" applyProtection="1">
      <alignment horizontal="left"/>
      <protection locked="0"/>
    </xf>
    <xf numFmtId="0" fontId="37" fillId="11" borderId="26" xfId="24" applyFont="1" applyFill="1" applyBorder="1"/>
    <xf numFmtId="49" fontId="35" fillId="0" borderId="57" xfId="24" applyNumberFormat="1" applyFont="1" applyBorder="1" applyAlignment="1" applyProtection="1">
      <alignment horizontal="center" vertical="center"/>
      <protection locked="0"/>
    </xf>
    <xf numFmtId="0" fontId="34" fillId="0" borderId="55" xfId="24" applyFont="1" applyBorder="1" applyAlignment="1">
      <alignment horizontal="left" vertical="center"/>
    </xf>
    <xf numFmtId="49" fontId="35" fillId="0" borderId="0" xfId="24" applyNumberFormat="1" applyFont="1" applyAlignment="1" applyProtection="1">
      <alignment horizontal="center" vertical="center" wrapText="1"/>
      <protection locked="0"/>
    </xf>
    <xf numFmtId="0" fontId="34" fillId="0" borderId="12" xfId="24" applyFont="1" applyBorder="1" applyAlignment="1">
      <alignment horizontal="left" vertical="center"/>
    </xf>
    <xf numFmtId="49" fontId="36" fillId="11" borderId="0" xfId="24" applyNumberFormat="1" applyFont="1" applyFill="1" applyAlignment="1" applyProtection="1">
      <alignment horizontal="left"/>
      <protection locked="0"/>
    </xf>
    <xf numFmtId="49" fontId="35" fillId="0" borderId="54" xfId="24" applyNumberFormat="1" applyFont="1" applyBorder="1" applyAlignment="1" applyProtection="1">
      <alignment horizontal="center" vertical="center"/>
      <protection locked="0"/>
    </xf>
    <xf numFmtId="49" fontId="40" fillId="0" borderId="54" xfId="24" applyNumberFormat="1" applyFont="1" applyBorder="1" applyAlignment="1" applyProtection="1">
      <alignment horizontal="left"/>
      <protection locked="0"/>
    </xf>
    <xf numFmtId="49" fontId="40" fillId="0" borderId="62" xfId="24" applyNumberFormat="1" applyFont="1" applyBorder="1" applyAlignment="1" applyProtection="1">
      <alignment horizontal="left"/>
      <protection locked="0"/>
    </xf>
    <xf numFmtId="49" fontId="35" fillId="0" borderId="0" xfId="24" applyNumberFormat="1" applyFont="1" applyAlignment="1" applyProtection="1">
      <alignment horizontal="right" vertical="center" wrapText="1"/>
      <protection locked="0"/>
    </xf>
    <xf numFmtId="0" fontId="35" fillId="4" borderId="55" xfId="24" applyFont="1" applyFill="1" applyBorder="1" applyAlignment="1">
      <alignment wrapText="1"/>
    </xf>
    <xf numFmtId="0" fontId="38" fillId="4" borderId="55" xfId="24" applyFont="1" applyFill="1" applyBorder="1" applyAlignment="1">
      <alignment wrapText="1"/>
    </xf>
    <xf numFmtId="49" fontId="35" fillId="0" borderId="7" xfId="24" applyNumberFormat="1" applyFont="1" applyBorder="1" applyAlignment="1" applyProtection="1">
      <alignment horizontal="right" vertical="center" wrapText="1"/>
      <protection locked="0"/>
    </xf>
    <xf numFmtId="0" fontId="37" fillId="11" borderId="0" xfId="24" applyFont="1" applyFill="1" applyAlignment="1">
      <alignment horizontal="left"/>
    </xf>
    <xf numFmtId="0" fontId="37" fillId="8" borderId="0" xfId="24" applyFont="1" applyFill="1" applyAlignment="1">
      <alignment horizontal="left"/>
    </xf>
    <xf numFmtId="0" fontId="42" fillId="8" borderId="0" xfId="24" applyFont="1" applyFill="1" applyAlignment="1">
      <alignment horizontal="left"/>
    </xf>
    <xf numFmtId="0" fontId="40" fillId="10" borderId="57" xfId="24" applyFont="1" applyFill="1" applyBorder="1" applyAlignment="1">
      <alignment horizontal="left" vertical="center"/>
    </xf>
    <xf numFmtId="0" fontId="40" fillId="10" borderId="57" xfId="24" applyFont="1" applyFill="1" applyBorder="1" applyAlignment="1">
      <alignment wrapText="1"/>
    </xf>
    <xf numFmtId="0" fontId="84" fillId="11" borderId="55" xfId="24" applyFont="1" applyFill="1" applyBorder="1"/>
    <xf numFmtId="0" fontId="35" fillId="11" borderId="55" xfId="24" applyFont="1" applyFill="1" applyBorder="1" applyAlignment="1">
      <alignment horizontal="center" vertical="center" wrapText="1"/>
    </xf>
    <xf numFmtId="0" fontId="141" fillId="0" borderId="57" xfId="24" applyFont="1" applyBorder="1" applyAlignment="1">
      <alignment horizontal="center" vertical="center" wrapText="1"/>
    </xf>
    <xf numFmtId="0" fontId="23" fillId="11" borderId="55" xfId="24" applyFill="1" applyBorder="1" applyAlignment="1">
      <alignment horizontal="center" vertical="center"/>
    </xf>
    <xf numFmtId="0" fontId="38" fillId="0" borderId="58" xfId="24" applyFont="1" applyBorder="1" applyAlignment="1">
      <alignment vertical="center" wrapText="1"/>
    </xf>
    <xf numFmtId="0" fontId="23" fillId="0" borderId="55" xfId="24" applyBorder="1" applyAlignment="1">
      <alignment horizontal="center" vertical="center"/>
    </xf>
    <xf numFmtId="0" fontId="85" fillId="0" borderId="55" xfId="24" applyFont="1" applyBorder="1" applyAlignment="1">
      <alignment horizontal="center" vertical="center"/>
    </xf>
    <xf numFmtId="0" fontId="38" fillId="0" borderId="57" xfId="24" applyFont="1" applyBorder="1" applyAlignment="1">
      <alignment vertical="center" wrapText="1"/>
    </xf>
    <xf numFmtId="0" fontId="38" fillId="4" borderId="0" xfId="24" applyFont="1" applyFill="1"/>
    <xf numFmtId="0" fontId="38" fillId="4" borderId="60" xfId="24" applyFont="1" applyFill="1" applyBorder="1"/>
    <xf numFmtId="0" fontId="38" fillId="4" borderId="31" xfId="24" applyFont="1" applyFill="1" applyBorder="1"/>
    <xf numFmtId="0" fontId="34" fillId="0" borderId="25" xfId="24" applyFont="1" applyBorder="1"/>
    <xf numFmtId="0" fontId="35" fillId="0" borderId="0" xfId="24" applyFont="1"/>
    <xf numFmtId="0" fontId="34" fillId="0" borderId="54" xfId="24" applyFont="1" applyBorder="1"/>
    <xf numFmtId="0" fontId="34" fillId="0" borderId="52" xfId="24" applyFont="1" applyBorder="1"/>
    <xf numFmtId="0" fontId="38" fillId="10" borderId="55" xfId="24" applyFont="1" applyFill="1" applyBorder="1" applyAlignment="1">
      <alignment horizontal="left" vertical="center"/>
    </xf>
    <xf numFmtId="0" fontId="51" fillId="10" borderId="55" xfId="24" applyFont="1" applyFill="1" applyBorder="1" applyAlignment="1">
      <alignment horizontal="left" vertical="center"/>
    </xf>
    <xf numFmtId="0" fontId="8" fillId="0" borderId="27" xfId="24" applyFont="1" applyBorder="1"/>
    <xf numFmtId="0" fontId="45" fillId="6" borderId="38" xfId="32" applyFont="1" applyFill="1" applyBorder="1" applyAlignment="1">
      <alignment horizontal="center" vertical="center" textRotation="90"/>
    </xf>
    <xf numFmtId="0" fontId="44" fillId="0" borderId="0" xfId="32" applyFont="1" applyBorder="1" applyAlignment="1">
      <alignment vertical="top" wrapText="1"/>
    </xf>
    <xf numFmtId="0" fontId="44" fillId="0" borderId="56" xfId="32" applyFont="1" applyBorder="1" applyAlignment="1">
      <alignment horizontal="left" vertical="top" wrapText="1"/>
    </xf>
    <xf numFmtId="0" fontId="44" fillId="0" borderId="54" xfId="32" applyFont="1" applyBorder="1" applyAlignment="1">
      <alignment horizontal="left" vertical="top" wrapText="1"/>
    </xf>
    <xf numFmtId="0" fontId="44" fillId="0" borderId="52" xfId="32" applyFont="1" applyBorder="1" applyAlignment="1">
      <alignment horizontal="left" vertical="top" wrapText="1"/>
    </xf>
    <xf numFmtId="0" fontId="44" fillId="0" borderId="12" xfId="32" applyFont="1" applyBorder="1" applyAlignment="1">
      <alignment horizontal="left" vertical="top" wrapText="1"/>
    </xf>
    <xf numFmtId="0" fontId="44" fillId="0" borderId="0" xfId="32" applyFont="1" applyBorder="1" applyAlignment="1">
      <alignment horizontal="left" vertical="top" wrapText="1"/>
    </xf>
    <xf numFmtId="0" fontId="44" fillId="0" borderId="8" xfId="32" applyFont="1" applyBorder="1" applyAlignment="1">
      <alignment horizontal="left" vertical="top" wrapText="1"/>
    </xf>
    <xf numFmtId="0" fontId="44" fillId="0" borderId="5" xfId="32" applyFont="1" applyBorder="1" applyAlignment="1">
      <alignment horizontal="left" vertical="top" wrapText="1"/>
    </xf>
    <xf numFmtId="0" fontId="44" fillId="0" borderId="7" xfId="32" applyFont="1" applyBorder="1" applyAlignment="1">
      <alignment horizontal="left" vertical="top" wrapText="1"/>
    </xf>
    <xf numFmtId="0" fontId="44" fillId="0" borderId="13" xfId="32" applyFont="1" applyBorder="1" applyAlignment="1">
      <alignment horizontal="left" vertical="top" wrapText="1"/>
    </xf>
    <xf numFmtId="0" fontId="80" fillId="0" borderId="0" xfId="0" applyFont="1" applyAlignment="1">
      <alignment horizontal="left" vertical="center" wrapText="1"/>
    </xf>
    <xf numFmtId="0" fontId="81" fillId="0" borderId="0" xfId="36" applyFont="1" applyAlignment="1">
      <alignment horizontal="center"/>
    </xf>
    <xf numFmtId="0" fontId="1" fillId="0" borderId="0" xfId="36" applyAlignment="1">
      <alignment horizontal="center"/>
    </xf>
    <xf numFmtId="0" fontId="1" fillId="0" borderId="8" xfId="36" applyBorder="1" applyAlignment="1">
      <alignment horizontal="center"/>
    </xf>
    <xf numFmtId="0" fontId="53" fillId="0" borderId="55" xfId="36" applyFont="1" applyBorder="1" applyAlignment="1">
      <alignment horizontal="left"/>
    </xf>
    <xf numFmtId="0" fontId="58" fillId="0" borderId="54" xfId="36" applyFont="1" applyBorder="1" applyAlignment="1">
      <alignment horizontal="center" vertical="center" wrapText="1"/>
    </xf>
    <xf numFmtId="0" fontId="58" fillId="0" borderId="52" xfId="36" applyFont="1" applyBorder="1" applyAlignment="1">
      <alignment horizontal="center" vertical="center" wrapText="1"/>
    </xf>
    <xf numFmtId="0" fontId="53" fillId="0" borderId="58" xfId="36" applyFont="1" applyBorder="1" applyAlignment="1">
      <alignment horizontal="left"/>
    </xf>
    <xf numFmtId="0" fontId="53" fillId="0" borderId="57" xfId="36" applyFont="1" applyBorder="1" applyAlignment="1">
      <alignment horizontal="left"/>
    </xf>
    <xf numFmtId="0" fontId="53" fillId="0" borderId="50" xfId="36" applyFont="1" applyBorder="1" applyAlignment="1">
      <alignment horizontal="left"/>
    </xf>
    <xf numFmtId="0" fontId="1" fillId="0" borderId="7" xfId="36" applyBorder="1" applyAlignment="1">
      <alignment horizontal="center"/>
    </xf>
    <xf numFmtId="0" fontId="58" fillId="0" borderId="58" xfId="36" applyFont="1" applyBorder="1" applyAlignment="1">
      <alignment horizontal="center" vertical="center"/>
    </xf>
    <xf numFmtId="0" fontId="58" fillId="0" borderId="57" xfId="36" applyFont="1" applyBorder="1" applyAlignment="1">
      <alignment horizontal="center" vertical="center"/>
    </xf>
    <xf numFmtId="0" fontId="58" fillId="0" borderId="54" xfId="36" applyFont="1" applyBorder="1" applyAlignment="1">
      <alignment horizontal="center" wrapText="1"/>
    </xf>
    <xf numFmtId="0" fontId="58" fillId="0" borderId="0" xfId="36" applyFont="1" applyAlignment="1">
      <alignment horizontal="center" vertical="center" wrapText="1"/>
    </xf>
    <xf numFmtId="0" fontId="53" fillId="0" borderId="55" xfId="36" applyFont="1" applyBorder="1" applyAlignment="1">
      <alignment horizontal="left" wrapText="1"/>
    </xf>
    <xf numFmtId="0" fontId="1" fillId="0" borderId="13" xfId="36" applyBorder="1" applyAlignment="1">
      <alignment horizontal="center"/>
    </xf>
    <xf numFmtId="0" fontId="34" fillId="0" borderId="58" xfId="24" applyFont="1" applyFill="1" applyBorder="1" applyAlignment="1">
      <alignment horizontal="center"/>
    </xf>
    <xf numFmtId="0" fontId="34" fillId="0" borderId="57" xfId="24" applyFont="1" applyFill="1" applyBorder="1" applyAlignment="1">
      <alignment horizontal="center"/>
    </xf>
    <xf numFmtId="0" fontId="34" fillId="0" borderId="50" xfId="24" applyFont="1" applyFill="1" applyBorder="1" applyAlignment="1">
      <alignment horizontal="center"/>
    </xf>
    <xf numFmtId="0" fontId="51" fillId="0" borderId="55" xfId="24" applyFont="1" applyFill="1" applyBorder="1" applyAlignment="1">
      <alignment horizontal="center"/>
    </xf>
    <xf numFmtId="0" fontId="40" fillId="10" borderId="57" xfId="24" applyFont="1" applyFill="1" applyBorder="1" applyAlignment="1">
      <alignment horizontal="center" wrapText="1"/>
    </xf>
    <xf numFmtId="0" fontId="40" fillId="10" borderId="20" xfId="24" applyFont="1" applyFill="1" applyBorder="1" applyAlignment="1">
      <alignment horizontal="center" wrapText="1"/>
    </xf>
    <xf numFmtId="0" fontId="40" fillId="10" borderId="19" xfId="24" applyFont="1" applyFill="1" applyBorder="1" applyAlignment="1">
      <alignment horizontal="center" wrapText="1"/>
    </xf>
    <xf numFmtId="0" fontId="40" fillId="10" borderId="50" xfId="24" applyFont="1" applyFill="1" applyBorder="1" applyAlignment="1">
      <alignment horizontal="center" wrapText="1"/>
    </xf>
    <xf numFmtId="0" fontId="50" fillId="0" borderId="58" xfId="24" applyFont="1" applyBorder="1" applyAlignment="1">
      <alignment horizontal="center" vertical="center" wrapText="1"/>
    </xf>
    <xf numFmtId="0" fontId="50" fillId="0" borderId="57" xfId="24" applyFont="1" applyBorder="1" applyAlignment="1">
      <alignment horizontal="center" vertical="center" wrapText="1"/>
    </xf>
    <xf numFmtId="0" fontId="50" fillId="0" borderId="50" xfId="24" applyFont="1" applyBorder="1" applyAlignment="1">
      <alignment horizontal="center" vertical="center" wrapText="1"/>
    </xf>
    <xf numFmtId="0" fontId="34" fillId="0" borderId="20" xfId="24" applyFont="1" applyFill="1" applyBorder="1" applyAlignment="1">
      <alignment horizontal="center"/>
    </xf>
    <xf numFmtId="0" fontId="51" fillId="0" borderId="55" xfId="24" applyFont="1" applyFill="1" applyBorder="1" applyAlignment="1">
      <alignment horizontal="center" vertical="center"/>
    </xf>
    <xf numFmtId="0" fontId="51" fillId="0" borderId="33" xfId="24" applyFont="1" applyFill="1" applyBorder="1" applyAlignment="1">
      <alignment horizontal="center" vertical="center"/>
    </xf>
    <xf numFmtId="0" fontId="50" fillId="0" borderId="55" xfId="24" applyFont="1" applyBorder="1" applyAlignment="1">
      <alignment horizontal="center" vertical="center" wrapText="1"/>
    </xf>
    <xf numFmtId="0" fontId="38" fillId="4" borderId="25" xfId="24" applyFont="1" applyFill="1" applyBorder="1" applyAlignment="1"/>
    <xf numFmtId="0" fontId="38" fillId="4" borderId="0" xfId="24" applyFont="1" applyFill="1" applyBorder="1" applyAlignment="1"/>
    <xf numFmtId="0" fontId="34" fillId="0" borderId="19" xfId="24" applyFont="1" applyFill="1" applyBorder="1" applyAlignment="1">
      <alignment vertical="center"/>
    </xf>
    <xf numFmtId="0" fontId="34" fillId="0" borderId="50" xfId="24" applyFont="1" applyFill="1" applyBorder="1" applyAlignment="1">
      <alignment vertical="center"/>
    </xf>
    <xf numFmtId="0" fontId="41" fillId="0" borderId="58" xfId="24" applyFont="1" applyFill="1" applyBorder="1" applyAlignment="1">
      <alignment horizontal="left" vertical="top" wrapText="1"/>
    </xf>
    <xf numFmtId="0" fontId="41" fillId="0" borderId="57" xfId="24" applyFont="1" applyFill="1" applyBorder="1" applyAlignment="1">
      <alignment horizontal="left" vertical="top" wrapText="1"/>
    </xf>
    <xf numFmtId="0" fontId="41" fillId="0" borderId="20" xfId="24" applyFont="1" applyFill="1" applyBorder="1" applyAlignment="1">
      <alignment horizontal="left" vertical="top" wrapText="1"/>
    </xf>
    <xf numFmtId="49" fontId="35" fillId="0" borderId="58" xfId="24" applyNumberFormat="1" applyFont="1" applyFill="1" applyBorder="1" applyAlignment="1" applyProtection="1">
      <alignment horizontal="center" vertical="center" wrapText="1"/>
      <protection locked="0"/>
    </xf>
    <xf numFmtId="49" fontId="35" fillId="0" borderId="57" xfId="24" applyNumberFormat="1" applyFont="1" applyFill="1" applyBorder="1" applyAlignment="1" applyProtection="1">
      <alignment horizontal="center" vertical="center" wrapText="1"/>
      <protection locked="0"/>
    </xf>
    <xf numFmtId="49" fontId="35" fillId="0" borderId="50" xfId="24" applyNumberFormat="1" applyFont="1" applyFill="1" applyBorder="1" applyAlignment="1" applyProtection="1">
      <alignment horizontal="center" vertical="center" wrapText="1"/>
      <protection locked="0"/>
    </xf>
    <xf numFmtId="0" fontId="50" fillId="0" borderId="19" xfId="24" applyFont="1" applyBorder="1" applyAlignment="1">
      <alignment horizontal="center" vertical="center" wrapText="1"/>
    </xf>
    <xf numFmtId="0" fontId="35" fillId="0" borderId="25" xfId="24" applyFont="1" applyFill="1" applyBorder="1" applyAlignment="1">
      <alignment horizontal="right"/>
    </xf>
    <xf numFmtId="0" fontId="35" fillId="0" borderId="0" xfId="24" applyFont="1" applyFill="1" applyBorder="1" applyAlignment="1">
      <alignment horizontal="right"/>
    </xf>
    <xf numFmtId="0" fontId="35" fillId="0" borderId="8" xfId="24" applyFont="1" applyFill="1" applyBorder="1" applyAlignment="1">
      <alignment horizontal="right"/>
    </xf>
    <xf numFmtId="0" fontId="35" fillId="0" borderId="60" xfId="24" applyFont="1" applyFill="1" applyBorder="1" applyAlignment="1">
      <alignment horizontal="right" wrapText="1"/>
    </xf>
    <xf numFmtId="0" fontId="35" fillId="0" borderId="7" xfId="24" applyFont="1" applyFill="1" applyBorder="1" applyAlignment="1">
      <alignment horizontal="right" wrapText="1"/>
    </xf>
    <xf numFmtId="0" fontId="35" fillId="0" borderId="13" xfId="24" applyFont="1" applyFill="1" applyBorder="1" applyAlignment="1">
      <alignment horizontal="right" wrapText="1"/>
    </xf>
    <xf numFmtId="0" fontId="35" fillId="4" borderId="61" xfId="24" applyFont="1" applyFill="1" applyBorder="1" applyAlignment="1"/>
    <xf numFmtId="0" fontId="38" fillId="4" borderId="54" xfId="24" applyFont="1" applyFill="1" applyBorder="1" applyAlignment="1"/>
    <xf numFmtId="0" fontId="35" fillId="4" borderId="25" xfId="24" applyFont="1" applyFill="1" applyBorder="1" applyAlignment="1"/>
    <xf numFmtId="0" fontId="31" fillId="4" borderId="22" xfId="24" applyFont="1" applyFill="1" applyBorder="1" applyAlignment="1">
      <alignment horizontal="left" wrapText="1"/>
    </xf>
    <xf numFmtId="0" fontId="31" fillId="4" borderId="23" xfId="24" applyFont="1" applyFill="1" applyBorder="1" applyAlignment="1">
      <alignment horizontal="left" wrapText="1"/>
    </xf>
    <xf numFmtId="0" fontId="32" fillId="0" borderId="22" xfId="24" applyFont="1" applyBorder="1" applyAlignment="1">
      <alignment horizontal="center" vertical="center" wrapText="1"/>
    </xf>
    <xf numFmtId="0" fontId="32" fillId="0" borderId="23" xfId="24" applyFont="1" applyBorder="1" applyAlignment="1">
      <alignment horizontal="center" vertical="center" wrapText="1"/>
    </xf>
    <xf numFmtId="0" fontId="32" fillId="0" borderId="24" xfId="24" applyFont="1" applyBorder="1" applyAlignment="1">
      <alignment horizontal="center" vertical="center" wrapText="1"/>
    </xf>
    <xf numFmtId="0" fontId="34" fillId="0" borderId="61" xfId="24" applyFont="1" applyFill="1" applyBorder="1" applyAlignment="1">
      <alignment horizontal="right"/>
    </xf>
    <xf numFmtId="0" fontId="34" fillId="0" borderId="54" xfId="24" applyFont="1" applyFill="1" applyBorder="1" applyAlignment="1">
      <alignment horizontal="right"/>
    </xf>
    <xf numFmtId="49" fontId="35" fillId="0" borderId="58" xfId="24" applyNumberFormat="1" applyFont="1" applyFill="1" applyBorder="1" applyAlignment="1" applyProtection="1">
      <alignment horizontal="center" vertical="center"/>
      <protection locked="0"/>
    </xf>
    <xf numFmtId="49" fontId="35" fillId="0" borderId="57" xfId="24" applyNumberFormat="1" applyFont="1" applyFill="1" applyBorder="1" applyAlignment="1" applyProtection="1">
      <alignment horizontal="center" vertical="center"/>
      <protection locked="0"/>
    </xf>
    <xf numFmtId="0" fontId="34" fillId="0" borderId="25" xfId="24" applyFont="1" applyFill="1" applyBorder="1" applyAlignment="1">
      <alignment horizontal="right" vertical="center"/>
    </xf>
    <xf numFmtId="0" fontId="34" fillId="0" borderId="0" xfId="24" applyFont="1" applyFill="1" applyBorder="1" applyAlignment="1">
      <alignment horizontal="right" vertical="center"/>
    </xf>
    <xf numFmtId="0" fontId="34" fillId="0" borderId="60" xfId="24" applyFont="1" applyFill="1" applyBorder="1" applyAlignment="1">
      <alignment horizontal="right"/>
    </xf>
    <xf numFmtId="0" fontId="34" fillId="0" borderId="7" xfId="24" applyFont="1" applyFill="1" applyBorder="1" applyAlignment="1">
      <alignment horizontal="right"/>
    </xf>
    <xf numFmtId="0" fontId="35" fillId="4" borderId="58" xfId="24" applyFont="1" applyFill="1" applyBorder="1" applyAlignment="1">
      <alignment horizontal="center"/>
    </xf>
    <xf numFmtId="0" fontId="35" fillId="4" borderId="20" xfId="24" applyFont="1" applyFill="1" applyBorder="1" applyAlignment="1">
      <alignment horizontal="center"/>
    </xf>
    <xf numFmtId="0" fontId="38" fillId="4" borderId="58" xfId="24" applyFont="1" applyFill="1" applyBorder="1" applyAlignment="1">
      <alignment horizontal="center"/>
    </xf>
    <xf numFmtId="0" fontId="38" fillId="4" borderId="20" xfId="24" applyFont="1" applyFill="1" applyBorder="1" applyAlignment="1">
      <alignment horizontal="center"/>
    </xf>
    <xf numFmtId="0" fontId="35" fillId="4" borderId="58" xfId="24" applyFont="1" applyFill="1" applyBorder="1" applyAlignment="1">
      <alignment horizontal="center" wrapText="1"/>
    </xf>
    <xf numFmtId="0" fontId="35" fillId="4" borderId="20" xfId="24" applyFont="1" applyFill="1" applyBorder="1" applyAlignment="1">
      <alignment horizontal="center" wrapText="1"/>
    </xf>
    <xf numFmtId="0" fontId="50" fillId="0" borderId="58" xfId="24" applyFont="1" applyFill="1" applyBorder="1" applyAlignment="1">
      <alignment horizontal="center" vertical="center" wrapText="1"/>
    </xf>
    <xf numFmtId="0" fontId="50" fillId="0" borderId="57" xfId="24" applyFont="1" applyFill="1" applyBorder="1" applyAlignment="1">
      <alignment horizontal="center" vertical="center" wrapText="1"/>
    </xf>
    <xf numFmtId="0" fontId="50" fillId="0" borderId="50" xfId="24" applyFont="1" applyFill="1" applyBorder="1" applyAlignment="1">
      <alignment horizontal="center" vertical="center" wrapText="1"/>
    </xf>
    <xf numFmtId="0" fontId="70" fillId="0" borderId="56" xfId="24" applyFont="1" applyBorder="1" applyAlignment="1">
      <alignment horizontal="left" vertical="top" wrapText="1"/>
    </xf>
    <xf numFmtId="0" fontId="70" fillId="0" borderId="54" xfId="24" applyFont="1" applyBorder="1" applyAlignment="1">
      <alignment horizontal="left" vertical="top"/>
    </xf>
    <xf numFmtId="0" fontId="70" fillId="0" borderId="52" xfId="24" applyFont="1" applyBorder="1" applyAlignment="1">
      <alignment horizontal="left" vertical="top"/>
    </xf>
    <xf numFmtId="0" fontId="35" fillId="0" borderId="58" xfId="24" applyFont="1" applyFill="1" applyBorder="1" applyAlignment="1" applyProtection="1">
      <alignment horizontal="center" vertical="top"/>
      <protection locked="0"/>
    </xf>
    <xf numFmtId="0" fontId="35" fillId="0" borderId="57" xfId="24" applyFont="1" applyFill="1" applyBorder="1" applyAlignment="1" applyProtection="1">
      <alignment horizontal="center" vertical="top"/>
      <protection locked="0"/>
    </xf>
    <xf numFmtId="0" fontId="35" fillId="0" borderId="20" xfId="24" applyFont="1" applyFill="1" applyBorder="1" applyAlignment="1" applyProtection="1">
      <alignment horizontal="center" vertical="top"/>
      <protection locked="0"/>
    </xf>
    <xf numFmtId="0" fontId="38" fillId="4" borderId="26" xfId="24" applyFont="1" applyFill="1" applyBorder="1" applyAlignment="1"/>
    <xf numFmtId="0" fontId="35" fillId="4" borderId="0" xfId="24" applyFont="1" applyFill="1" applyBorder="1" applyAlignment="1"/>
    <xf numFmtId="0" fontId="31" fillId="10" borderId="15" xfId="24" applyFont="1" applyFill="1" applyBorder="1" applyAlignment="1">
      <alignment horizontal="center" vertical="center"/>
    </xf>
    <xf numFmtId="0" fontId="31" fillId="10" borderId="48" xfId="24" applyFont="1" applyFill="1" applyBorder="1" applyAlignment="1">
      <alignment horizontal="center" vertical="center"/>
    </xf>
    <xf numFmtId="0" fontId="31" fillId="10" borderId="16" xfId="24" applyFont="1" applyFill="1" applyBorder="1" applyAlignment="1">
      <alignment horizontal="center" vertical="center"/>
    </xf>
    <xf numFmtId="0" fontId="31" fillId="11" borderId="15" xfId="24" applyFont="1" applyFill="1" applyBorder="1" applyAlignment="1">
      <alignment horizontal="center" vertical="center" wrapText="1"/>
    </xf>
    <xf numFmtId="0" fontId="31" fillId="11" borderId="48" xfId="24" applyFont="1" applyFill="1" applyBorder="1" applyAlignment="1">
      <alignment horizontal="center" vertical="center" wrapText="1"/>
    </xf>
    <xf numFmtId="0" fontId="31" fillId="11" borderId="16" xfId="24" applyFont="1" applyFill="1" applyBorder="1" applyAlignment="1">
      <alignment horizontal="center" vertical="center" wrapText="1"/>
    </xf>
    <xf numFmtId="0" fontId="40" fillId="10" borderId="15" xfId="24" applyFont="1" applyFill="1" applyBorder="1" applyAlignment="1">
      <alignment horizontal="center" vertical="center"/>
    </xf>
    <xf numFmtId="0" fontId="40" fillId="10" borderId="48" xfId="24" applyFont="1" applyFill="1" applyBorder="1" applyAlignment="1">
      <alignment horizontal="center" vertical="center"/>
    </xf>
    <xf numFmtId="0" fontId="40" fillId="10" borderId="16" xfId="24" applyFont="1" applyFill="1" applyBorder="1" applyAlignment="1">
      <alignment horizontal="center" vertical="center"/>
    </xf>
    <xf numFmtId="0" fontId="40" fillId="11" borderId="15" xfId="24" applyFont="1" applyFill="1" applyBorder="1" applyAlignment="1">
      <alignment horizontal="center" vertical="center" wrapText="1"/>
    </xf>
    <xf numFmtId="0" fontId="40" fillId="11" borderId="48" xfId="24" applyFont="1" applyFill="1" applyBorder="1" applyAlignment="1">
      <alignment horizontal="center" vertical="center" wrapText="1"/>
    </xf>
    <xf numFmtId="0" fontId="40" fillId="11" borderId="16" xfId="24" applyFont="1" applyFill="1" applyBorder="1" applyAlignment="1">
      <alignment horizontal="center" vertical="center" wrapText="1"/>
    </xf>
    <xf numFmtId="0" fontId="34" fillId="0" borderId="61" xfId="24" applyFont="1" applyBorder="1" applyAlignment="1">
      <alignment horizontal="right"/>
    </xf>
    <xf numFmtId="0" fontId="34" fillId="0" borderId="54" xfId="24" applyFont="1" applyBorder="1" applyAlignment="1">
      <alignment horizontal="right"/>
    </xf>
    <xf numFmtId="49" fontId="35" fillId="0" borderId="58" xfId="24" applyNumberFormat="1" applyFont="1" applyBorder="1" applyAlignment="1" applyProtection="1">
      <alignment horizontal="center" vertical="center"/>
      <protection locked="0"/>
    </xf>
    <xf numFmtId="49" fontId="35" fillId="0" borderId="57" xfId="24" applyNumberFormat="1" applyFont="1" applyBorder="1" applyAlignment="1" applyProtection="1">
      <alignment horizontal="center" vertical="center"/>
      <protection locked="0"/>
    </xf>
    <xf numFmtId="0" fontId="34" fillId="0" borderId="25" xfId="24" applyFont="1" applyBorder="1" applyAlignment="1">
      <alignment horizontal="right" vertical="center"/>
    </xf>
    <xf numFmtId="0" fontId="34" fillId="0" borderId="0" xfId="24" applyFont="1" applyAlignment="1">
      <alignment horizontal="right" vertical="center"/>
    </xf>
    <xf numFmtId="49" fontId="35" fillId="0" borderId="58" xfId="24" applyNumberFormat="1" applyFont="1" applyBorder="1" applyAlignment="1" applyProtection="1">
      <alignment horizontal="center" vertical="center" wrapText="1"/>
      <protection locked="0"/>
    </xf>
    <xf numFmtId="49" fontId="35" fillId="0" borderId="57" xfId="24" applyNumberFormat="1" applyFont="1" applyBorder="1" applyAlignment="1" applyProtection="1">
      <alignment horizontal="center" vertical="center" wrapText="1"/>
      <protection locked="0"/>
    </xf>
    <xf numFmtId="0" fontId="34" fillId="0" borderId="60" xfId="24" applyFont="1" applyBorder="1" applyAlignment="1">
      <alignment horizontal="right"/>
    </xf>
    <xf numFmtId="0" fontId="34" fillId="0" borderId="7" xfId="24" applyFont="1" applyBorder="1" applyAlignment="1">
      <alignment horizontal="right"/>
    </xf>
    <xf numFmtId="0" fontId="35" fillId="0" borderId="58" xfId="24" applyFont="1" applyBorder="1" applyAlignment="1" applyProtection="1">
      <alignment horizontal="center" vertical="top"/>
      <protection locked="0"/>
    </xf>
    <xf numFmtId="0" fontId="35" fillId="0" borderId="57" xfId="24" applyFont="1" applyBorder="1" applyAlignment="1" applyProtection="1">
      <alignment horizontal="center" vertical="top"/>
      <protection locked="0"/>
    </xf>
    <xf numFmtId="0" fontId="35" fillId="0" borderId="20" xfId="24" applyFont="1" applyBorder="1" applyAlignment="1" applyProtection="1">
      <alignment horizontal="center" vertical="top"/>
      <protection locked="0"/>
    </xf>
    <xf numFmtId="0" fontId="35" fillId="0" borderId="25" xfId="24" applyFont="1" applyBorder="1" applyAlignment="1">
      <alignment horizontal="right"/>
    </xf>
    <xf numFmtId="0" fontId="35" fillId="0" borderId="0" xfId="24" applyFont="1" applyAlignment="1">
      <alignment horizontal="right"/>
    </xf>
    <xf numFmtId="0" fontId="35" fillId="0" borderId="8" xfId="24" applyFont="1" applyBorder="1" applyAlignment="1">
      <alignment horizontal="right"/>
    </xf>
    <xf numFmtId="49" fontId="35" fillId="0" borderId="50" xfId="24" applyNumberFormat="1" applyFont="1" applyBorder="1" applyAlignment="1" applyProtection="1">
      <alignment horizontal="center" vertical="center" wrapText="1"/>
      <protection locked="0"/>
    </xf>
    <xf numFmtId="0" fontId="35" fillId="0" borderId="60" xfId="24" applyFont="1" applyBorder="1" applyAlignment="1">
      <alignment horizontal="right" wrapText="1"/>
    </xf>
    <xf numFmtId="0" fontId="35" fillId="0" borderId="7" xfId="24" applyFont="1" applyBorder="1" applyAlignment="1">
      <alignment horizontal="right" wrapText="1"/>
    </xf>
    <xf numFmtId="0" fontId="35" fillId="0" borderId="13" xfId="24" applyFont="1" applyBorder="1" applyAlignment="1">
      <alignment horizontal="right" wrapText="1"/>
    </xf>
    <xf numFmtId="0" fontId="35" fillId="4" borderId="61" xfId="24" applyFont="1" applyFill="1" applyBorder="1"/>
    <xf numFmtId="0" fontId="38" fillId="4" borderId="54" xfId="24" applyFont="1" applyFill="1" applyBorder="1"/>
    <xf numFmtId="0" fontId="35" fillId="4" borderId="25" xfId="24" applyFont="1" applyFill="1" applyBorder="1"/>
    <xf numFmtId="0" fontId="38" fillId="4" borderId="0" xfId="24" applyFont="1" applyFill="1"/>
    <xf numFmtId="0" fontId="38" fillId="4" borderId="26" xfId="24" applyFont="1" applyFill="1" applyBorder="1"/>
    <xf numFmtId="0" fontId="35" fillId="4" borderId="0" xfId="24" applyFont="1" applyFill="1"/>
    <xf numFmtId="0" fontId="50" fillId="0" borderId="58" xfId="24" applyFont="1" applyBorder="1" applyAlignment="1">
      <alignment horizontal="center" vertical="top" wrapText="1"/>
    </xf>
    <xf numFmtId="0" fontId="50" fillId="0" borderId="57" xfId="24" applyFont="1" applyBorder="1" applyAlignment="1">
      <alignment horizontal="center" vertical="top" wrapText="1"/>
    </xf>
    <xf numFmtId="0" fontId="50" fillId="0" borderId="50" xfId="24" applyFont="1" applyBorder="1" applyAlignment="1">
      <alignment horizontal="center" vertical="top" wrapText="1"/>
    </xf>
    <xf numFmtId="0" fontId="34" fillId="0" borderId="58" xfId="24" applyFont="1" applyBorder="1" applyAlignment="1">
      <alignment horizontal="center"/>
    </xf>
    <xf numFmtId="0" fontId="34" fillId="0" borderId="57" xfId="24" applyFont="1" applyBorder="1" applyAlignment="1">
      <alignment horizontal="center"/>
    </xf>
    <xf numFmtId="0" fontId="34" fillId="0" borderId="50" xfId="24" applyFont="1" applyBorder="1" applyAlignment="1">
      <alignment horizontal="center"/>
    </xf>
    <xf numFmtId="0" fontId="34" fillId="0" borderId="20" xfId="24" applyFont="1" applyBorder="1" applyAlignment="1">
      <alignment horizontal="center"/>
    </xf>
    <xf numFmtId="0" fontId="38" fillId="4" borderId="25" xfId="24" applyFont="1" applyFill="1" applyBorder="1"/>
    <xf numFmtId="0" fontId="34" fillId="0" borderId="19" xfId="24" applyFont="1" applyBorder="1" applyAlignment="1">
      <alignment vertical="center"/>
    </xf>
    <xf numFmtId="0" fontId="34" fillId="0" borderId="50" xfId="24" applyFont="1" applyBorder="1" applyAlignment="1">
      <alignment vertical="center"/>
    </xf>
    <xf numFmtId="0" fontId="41" fillId="0" borderId="58" xfId="24" applyFont="1" applyBorder="1" applyAlignment="1">
      <alignment horizontal="left" vertical="top" wrapText="1"/>
    </xf>
    <xf numFmtId="0" fontId="41" fillId="0" borderId="57" xfId="24" applyFont="1" applyBorder="1" applyAlignment="1">
      <alignment horizontal="left" vertical="top" wrapText="1"/>
    </xf>
    <xf numFmtId="0" fontId="41" fillId="0" borderId="20" xfId="24" applyFont="1" applyBorder="1" applyAlignment="1">
      <alignment horizontal="left" vertical="top" wrapText="1"/>
    </xf>
    <xf numFmtId="0" fontId="38" fillId="11" borderId="58" xfId="24" applyFont="1" applyFill="1" applyBorder="1" applyAlignment="1">
      <alignment horizontal="left" vertical="center"/>
    </xf>
    <xf numFmtId="0" fontId="38" fillId="11" borderId="57" xfId="24" applyFont="1" applyFill="1" applyBorder="1" applyAlignment="1">
      <alignment horizontal="left" vertical="center"/>
    </xf>
    <xf numFmtId="0" fontId="38" fillId="11" borderId="50" xfId="24" applyFont="1" applyFill="1" applyBorder="1" applyAlignment="1">
      <alignment horizontal="left" vertical="center"/>
    </xf>
    <xf numFmtId="0" fontId="51" fillId="0" borderId="55" xfId="24" applyFont="1" applyBorder="1" applyAlignment="1">
      <alignment horizontal="center"/>
    </xf>
    <xf numFmtId="0" fontId="51" fillId="0" borderId="55" xfId="24" applyFont="1" applyBorder="1" applyAlignment="1">
      <alignment horizontal="center" vertical="center"/>
    </xf>
    <xf numFmtId="0" fontId="51" fillId="0" borderId="33" xfId="24" applyFont="1" applyBorder="1" applyAlignment="1">
      <alignment horizontal="center" vertical="center"/>
    </xf>
    <xf numFmtId="0" fontId="38" fillId="10" borderId="58" xfId="24" applyFont="1" applyFill="1" applyBorder="1" applyAlignment="1">
      <alignment horizontal="left" vertical="center"/>
    </xf>
    <xf numFmtId="0" fontId="38" fillId="10" borderId="57" xfId="24" applyFont="1" applyFill="1" applyBorder="1" applyAlignment="1">
      <alignment horizontal="left" vertical="center"/>
    </xf>
    <xf numFmtId="0" fontId="38" fillId="10" borderId="50" xfId="24" applyFont="1" applyFill="1" applyBorder="1" applyAlignment="1">
      <alignment horizontal="left" vertical="center"/>
    </xf>
    <xf numFmtId="0" fontId="51" fillId="0" borderId="58" xfId="24" applyFont="1" applyBorder="1" applyAlignment="1">
      <alignment horizontal="center" vertical="center"/>
    </xf>
    <xf numFmtId="0" fontId="51" fillId="0" borderId="20" xfId="24" applyFont="1" applyBorder="1" applyAlignment="1">
      <alignment horizontal="center" vertical="center"/>
    </xf>
    <xf numFmtId="0" fontId="50" fillId="0" borderId="55" xfId="0" applyFont="1" applyFill="1" applyBorder="1" applyAlignment="1" applyProtection="1">
      <alignment horizontal="left" vertical="center" wrapText="1"/>
      <protection locked="0"/>
    </xf>
    <xf numFmtId="0" fontId="50" fillId="0" borderId="55" xfId="0" applyFont="1" applyFill="1" applyBorder="1" applyAlignment="1">
      <alignment horizontal="left" vertical="center" wrapText="1"/>
    </xf>
    <xf numFmtId="0" fontId="42" fillId="0" borderId="55" xfId="0" applyFont="1" applyFill="1" applyBorder="1" applyAlignment="1" applyProtection="1">
      <alignment horizontal="left" vertical="center" wrapText="1"/>
      <protection locked="0"/>
    </xf>
    <xf numFmtId="0" fontId="50" fillId="0" borderId="55" xfId="0" applyFont="1" applyBorder="1" applyAlignment="1" applyProtection="1">
      <alignment horizontal="center" vertical="center"/>
      <protection locked="0"/>
    </xf>
    <xf numFmtId="0" fontId="50" fillId="0" borderId="55" xfId="0" applyFont="1" applyBorder="1" applyAlignment="1" applyProtection="1">
      <alignment horizontal="left" vertical="center" wrapText="1"/>
      <protection locked="0"/>
    </xf>
    <xf numFmtId="0" fontId="50" fillId="0" borderId="55" xfId="0" applyFont="1" applyBorder="1" applyAlignment="1">
      <alignment horizontal="left" vertical="center" wrapText="1"/>
    </xf>
    <xf numFmtId="0" fontId="52" fillId="0" borderId="0" xfId="0" applyFont="1" applyAlignment="1">
      <alignment horizontal="left" vertical="center"/>
    </xf>
    <xf numFmtId="0" fontId="53" fillId="0" borderId="0" xfId="0" applyFont="1" applyAlignment="1">
      <alignment vertical="center"/>
    </xf>
    <xf numFmtId="0" fontId="38" fillId="0" borderId="0" xfId="0" applyFont="1" applyAlignment="1">
      <alignment horizontal="left" vertical="center" indent="1"/>
    </xf>
    <xf numFmtId="0" fontId="38" fillId="0" borderId="8" xfId="0" applyFont="1" applyBorder="1" applyAlignment="1">
      <alignment horizontal="left" vertical="center" indent="1"/>
    </xf>
    <xf numFmtId="0" fontId="38" fillId="0" borderId="1" xfId="0" applyFont="1" applyFill="1" applyBorder="1" applyAlignment="1">
      <alignment horizontal="left" vertical="center" indent="1"/>
    </xf>
    <xf numFmtId="0" fontId="50" fillId="0" borderId="1" xfId="0" applyFont="1" applyFill="1" applyBorder="1" applyAlignment="1">
      <alignment horizontal="left" vertical="center" indent="1"/>
    </xf>
    <xf numFmtId="0" fontId="38" fillId="0" borderId="0" xfId="0" applyFont="1" applyBorder="1" applyAlignment="1">
      <alignment horizontal="left" vertical="center"/>
    </xf>
    <xf numFmtId="14" fontId="38" fillId="0" borderId="2" xfId="0" applyNumberFormat="1" applyFont="1" applyFill="1" applyBorder="1" applyAlignment="1">
      <alignment horizontal="left" vertical="center" indent="1"/>
    </xf>
    <xf numFmtId="0" fontId="53" fillId="0" borderId="10" xfId="0" applyFont="1" applyFill="1" applyBorder="1" applyAlignment="1">
      <alignment horizontal="left" vertical="center" indent="1"/>
    </xf>
    <xf numFmtId="0" fontId="53" fillId="0" borderId="9" xfId="0" applyFont="1" applyFill="1" applyBorder="1" applyAlignment="1">
      <alignment horizontal="left" vertical="center" indent="1"/>
    </xf>
    <xf numFmtId="14" fontId="38" fillId="0" borderId="1" xfId="0" applyNumberFormat="1" applyFont="1" applyFill="1" applyBorder="1" applyAlignment="1">
      <alignment horizontal="left" vertical="center" indent="1"/>
    </xf>
    <xf numFmtId="0" fontId="53" fillId="0" borderId="1" xfId="0" applyFont="1" applyFill="1" applyBorder="1" applyAlignment="1">
      <alignment horizontal="left" vertical="center" indent="1"/>
    </xf>
    <xf numFmtId="0" fontId="46" fillId="0" borderId="0" xfId="0" applyFont="1" applyAlignment="1">
      <alignment horizontal="left" vertical="top" wrapText="1"/>
    </xf>
    <xf numFmtId="0" fontId="94" fillId="0" borderId="0" xfId="0" applyFont="1" applyAlignment="1">
      <alignment horizontal="center" vertical="center"/>
    </xf>
    <xf numFmtId="0" fontId="59" fillId="0" borderId="0" xfId="0" applyFont="1" applyAlignment="1">
      <alignment horizontal="left" vertical="top" wrapText="1"/>
    </xf>
    <xf numFmtId="0" fontId="39" fillId="0" borderId="0" xfId="0" applyFont="1" applyAlignment="1">
      <alignment horizontal="left" vertical="top" wrapText="1"/>
    </xf>
    <xf numFmtId="0" fontId="30" fillId="0" borderId="0" xfId="33" applyBorder="1" applyAlignment="1">
      <alignment horizontal="left" vertical="top" wrapText="1"/>
    </xf>
    <xf numFmtId="0" fontId="39" fillId="0" borderId="0" xfId="0" applyFont="1" applyAlignment="1">
      <alignment horizontal="left" vertical="center" wrapText="1"/>
    </xf>
    <xf numFmtId="0" fontId="39" fillId="0" borderId="0" xfId="0" applyFont="1" applyAlignment="1">
      <alignment horizontal="left" vertical="center"/>
    </xf>
    <xf numFmtId="0" fontId="30" fillId="0" borderId="0" xfId="33" applyAlignment="1">
      <alignment horizontal="left" vertical="center" wrapText="1"/>
    </xf>
    <xf numFmtId="0" fontId="62" fillId="0" borderId="54" xfId="0" applyFont="1" applyBorder="1" applyAlignment="1">
      <alignment horizontal="left"/>
    </xf>
    <xf numFmtId="0" fontId="39" fillId="0" borderId="0" xfId="0" applyFont="1" applyBorder="1" applyAlignment="1">
      <alignment horizontal="left" vertical="top" wrapText="1"/>
    </xf>
    <xf numFmtId="0" fontId="39" fillId="0" borderId="0" xfId="0" applyFont="1" applyBorder="1" applyAlignment="1">
      <alignment horizontal="left" vertical="top"/>
    </xf>
    <xf numFmtId="0" fontId="39" fillId="0" borderId="0" xfId="0" applyFont="1" applyBorder="1" applyAlignment="1">
      <alignment horizontal="left"/>
    </xf>
    <xf numFmtId="0" fontId="39" fillId="0" borderId="57" xfId="0" applyFont="1" applyBorder="1" applyAlignment="1">
      <alignment horizontal="left" vertical="top" wrapText="1"/>
    </xf>
    <xf numFmtId="0" fontId="39" fillId="0" borderId="57" xfId="0" applyFont="1" applyBorder="1" applyAlignment="1">
      <alignment horizontal="left" vertical="top"/>
    </xf>
    <xf numFmtId="0" fontId="30" fillId="0" borderId="0" xfId="33" applyBorder="1" applyAlignment="1">
      <alignment horizontal="center" vertical="top" wrapText="1"/>
    </xf>
    <xf numFmtId="0" fontId="98" fillId="0" borderId="56" xfId="24" applyFont="1" applyBorder="1" applyAlignment="1">
      <alignment horizontal="left" vertical="center"/>
    </xf>
    <xf numFmtId="0" fontId="98" fillId="0" borderId="54" xfId="24" applyFont="1" applyBorder="1" applyAlignment="1">
      <alignment horizontal="left" vertical="center"/>
    </xf>
    <xf numFmtId="0" fontId="98" fillId="0" borderId="52" xfId="24" applyFont="1" applyBorder="1" applyAlignment="1">
      <alignment horizontal="left" vertical="center"/>
    </xf>
    <xf numFmtId="0" fontId="98" fillId="0" borderId="5" xfId="24" applyFont="1" applyBorder="1" applyAlignment="1">
      <alignment horizontal="left" vertical="center"/>
    </xf>
    <xf numFmtId="0" fontId="98" fillId="0" borderId="7" xfId="24" applyFont="1" applyBorder="1" applyAlignment="1">
      <alignment horizontal="left" vertical="center"/>
    </xf>
    <xf numFmtId="0" fontId="98" fillId="0" borderId="13" xfId="24" applyFont="1" applyBorder="1" applyAlignment="1">
      <alignment horizontal="left" vertical="center"/>
    </xf>
    <xf numFmtId="0" fontId="75" fillId="0" borderId="56" xfId="24" applyFont="1" applyBorder="1" applyAlignment="1">
      <alignment horizontal="center" vertical="center"/>
    </xf>
    <xf numFmtId="0" fontId="75" fillId="0" borderId="54" xfId="24" applyFont="1" applyBorder="1" applyAlignment="1">
      <alignment horizontal="center" vertical="center"/>
    </xf>
    <xf numFmtId="0" fontId="75" fillId="0" borderId="52" xfId="24" applyFont="1" applyBorder="1" applyAlignment="1">
      <alignment horizontal="center" vertical="center"/>
    </xf>
    <xf numFmtId="0" fontId="75" fillId="0" borderId="5" xfId="24" applyFont="1" applyBorder="1" applyAlignment="1">
      <alignment horizontal="center" vertical="center"/>
    </xf>
    <xf numFmtId="0" fontId="75" fillId="0" borderId="7" xfId="24" applyFont="1" applyBorder="1" applyAlignment="1">
      <alignment horizontal="center" vertical="center"/>
    </xf>
    <xf numFmtId="0" fontId="75" fillId="0" borderId="13" xfId="24" applyFont="1" applyBorder="1" applyAlignment="1">
      <alignment horizontal="center" vertical="center"/>
    </xf>
    <xf numFmtId="0" fontId="91" fillId="0" borderId="0" xfId="24" applyFont="1" applyAlignment="1">
      <alignment horizontal="left"/>
    </xf>
    <xf numFmtId="0" fontId="23" fillId="0" borderId="55" xfId="24" applyBorder="1" applyAlignment="1">
      <alignment horizontal="center"/>
    </xf>
    <xf numFmtId="0" fontId="97" fillId="0" borderId="56" xfId="24" applyFont="1" applyBorder="1" applyAlignment="1">
      <alignment horizontal="center" vertical="center" wrapText="1"/>
    </xf>
    <xf numFmtId="0" fontId="97" fillId="0" borderId="54" xfId="24" applyFont="1" applyBorder="1" applyAlignment="1">
      <alignment horizontal="center" vertical="center" wrapText="1"/>
    </xf>
    <xf numFmtId="0" fontId="97" fillId="0" borderId="52" xfId="24" applyFont="1" applyBorder="1" applyAlignment="1">
      <alignment horizontal="center" vertical="center" wrapText="1"/>
    </xf>
    <xf numFmtId="0" fontId="73" fillId="0" borderId="56" xfId="24" applyFont="1" applyBorder="1" applyAlignment="1">
      <alignment horizontal="center" vertical="center"/>
    </xf>
    <xf numFmtId="0" fontId="73" fillId="0" borderId="54" xfId="24" applyFont="1" applyBorder="1" applyAlignment="1">
      <alignment horizontal="center" vertical="center"/>
    </xf>
    <xf numFmtId="0" fontId="73" fillId="0" borderId="52" xfId="24" applyFont="1" applyBorder="1" applyAlignment="1">
      <alignment horizontal="center" vertical="center"/>
    </xf>
    <xf numFmtId="0" fontId="73" fillId="0" borderId="5" xfId="24" applyFont="1" applyBorder="1" applyAlignment="1">
      <alignment horizontal="center" vertical="center"/>
    </xf>
    <xf numFmtId="0" fontId="73" fillId="0" borderId="7" xfId="24" applyFont="1" applyBorder="1" applyAlignment="1">
      <alignment horizontal="center" vertical="center"/>
    </xf>
    <xf numFmtId="0" fontId="73" fillId="0" borderId="13" xfId="24" applyFont="1" applyBorder="1" applyAlignment="1">
      <alignment horizontal="center" vertical="center"/>
    </xf>
    <xf numFmtId="0" fontId="75" fillId="0" borderId="12" xfId="24" applyFont="1" applyBorder="1" applyAlignment="1">
      <alignment horizontal="center" vertical="center"/>
    </xf>
    <xf numFmtId="0" fontId="75" fillId="0" borderId="0" xfId="24" applyFont="1" applyAlignment="1">
      <alignment horizontal="center" vertical="center"/>
    </xf>
    <xf numFmtId="0" fontId="75" fillId="0" borderId="8" xfId="24" applyFont="1" applyBorder="1" applyAlignment="1">
      <alignment horizontal="center" vertical="center"/>
    </xf>
    <xf numFmtId="0" fontId="73" fillId="0" borderId="56" xfId="24" applyFont="1" applyBorder="1" applyAlignment="1">
      <alignment horizontal="left" vertical="center"/>
    </xf>
    <xf numFmtId="0" fontId="73" fillId="0" borderId="54" xfId="24" applyFont="1" applyBorder="1" applyAlignment="1">
      <alignment horizontal="left" vertical="center"/>
    </xf>
    <xf numFmtId="0" fontId="73" fillId="0" borderId="52" xfId="24" applyFont="1" applyBorder="1" applyAlignment="1">
      <alignment horizontal="left" vertical="center"/>
    </xf>
    <xf numFmtId="0" fontId="73" fillId="0" borderId="5" xfId="24" applyFont="1" applyBorder="1" applyAlignment="1">
      <alignment horizontal="left" vertical="center"/>
    </xf>
    <xf numFmtId="0" fontId="73" fillId="0" borderId="7" xfId="24" applyFont="1" applyBorder="1" applyAlignment="1">
      <alignment horizontal="left" vertical="center"/>
    </xf>
    <xf numFmtId="0" fontId="73" fillId="0" borderId="13" xfId="24" applyFont="1" applyBorder="1" applyAlignment="1">
      <alignment horizontal="left" vertical="center"/>
    </xf>
    <xf numFmtId="0" fontId="8" fillId="0" borderId="56" xfId="24" applyFont="1" applyBorder="1" applyAlignment="1">
      <alignment horizontal="center" vertical="center"/>
    </xf>
    <xf numFmtId="0" fontId="8" fillId="0" borderId="54" xfId="24" applyFont="1" applyBorder="1" applyAlignment="1">
      <alignment horizontal="center" vertical="center"/>
    </xf>
    <xf numFmtId="0" fontId="8" fillId="0" borderId="52" xfId="24" applyFont="1" applyBorder="1" applyAlignment="1">
      <alignment horizontal="center" vertical="center"/>
    </xf>
    <xf numFmtId="0" fontId="100" fillId="0" borderId="12" xfId="24" applyFont="1" applyBorder="1" applyAlignment="1">
      <alignment horizontal="center" vertical="center"/>
    </xf>
    <xf numFmtId="0" fontId="100" fillId="0" borderId="8" xfId="24" applyFont="1" applyBorder="1" applyAlignment="1">
      <alignment horizontal="center" vertical="center"/>
    </xf>
    <xf numFmtId="174" fontId="8" fillId="0" borderId="12" xfId="24" applyNumberFormat="1" applyFont="1" applyBorder="1" applyAlignment="1">
      <alignment horizontal="center" vertical="center"/>
    </xf>
    <xf numFmtId="174" fontId="8" fillId="0" borderId="8" xfId="24" applyNumberFormat="1" applyFont="1" applyBorder="1" applyAlignment="1">
      <alignment horizontal="center" vertical="center"/>
    </xf>
    <xf numFmtId="0" fontId="98" fillId="0" borderId="58" xfId="24" applyFont="1" applyBorder="1" applyAlignment="1">
      <alignment horizontal="center" vertical="center"/>
    </xf>
    <xf numFmtId="0" fontId="98" fillId="0" borderId="50" xfId="24" applyFont="1" applyBorder="1" applyAlignment="1">
      <alignment horizontal="center" vertical="center"/>
    </xf>
    <xf numFmtId="0" fontId="98" fillId="0" borderId="12" xfId="24" applyFont="1" applyBorder="1" applyAlignment="1">
      <alignment horizontal="left" vertical="center"/>
    </xf>
    <xf numFmtId="0" fontId="98" fillId="0" borderId="0" xfId="24" applyFont="1" applyAlignment="1">
      <alignment horizontal="left" vertical="center"/>
    </xf>
    <xf numFmtId="0" fontId="98" fillId="0" borderId="8" xfId="24" applyFont="1" applyBorder="1" applyAlignment="1">
      <alignment horizontal="left" vertical="center"/>
    </xf>
    <xf numFmtId="0" fontId="98" fillId="0" borderId="57" xfId="24" applyFont="1" applyBorder="1" applyAlignment="1">
      <alignment horizontal="center" vertical="center"/>
    </xf>
    <xf numFmtId="0" fontId="23" fillId="0" borderId="0" xfId="24" applyAlignment="1">
      <alignment horizontal="center"/>
    </xf>
    <xf numFmtId="0" fontId="126" fillId="0" borderId="0" xfId="24" applyFont="1" applyAlignment="1">
      <alignment horizontal="center" wrapText="1"/>
    </xf>
    <xf numFmtId="0" fontId="126" fillId="0" borderId="0" xfId="24" applyFont="1" applyAlignment="1">
      <alignment horizontal="center"/>
    </xf>
    <xf numFmtId="0" fontId="23" fillId="0" borderId="54" xfId="24" applyBorder="1" applyAlignment="1">
      <alignment horizontal="center"/>
    </xf>
    <xf numFmtId="0" fontId="23" fillId="0" borderId="52" xfId="24" applyBorder="1" applyAlignment="1">
      <alignment horizontal="center"/>
    </xf>
    <xf numFmtId="0" fontId="52" fillId="0" borderId="0" xfId="0" applyFont="1" applyAlignment="1">
      <alignment horizontal="center" vertical="center"/>
    </xf>
    <xf numFmtId="0" fontId="64" fillId="0" borderId="0" xfId="0" applyFont="1" applyAlignment="1" applyProtection="1">
      <alignment horizontal="left" vertical="top"/>
      <protection locked="0"/>
    </xf>
    <xf numFmtId="0" fontId="33" fillId="3" borderId="1" xfId="13" applyFont="1" applyFill="1" applyBorder="1" applyAlignment="1">
      <alignment horizontal="left" vertical="center"/>
    </xf>
    <xf numFmtId="0" fontId="38" fillId="0" borderId="1" xfId="13" applyFont="1" applyFill="1" applyBorder="1" applyAlignment="1">
      <alignment horizontal="center"/>
    </xf>
    <xf numFmtId="0" fontId="38" fillId="3" borderId="6" xfId="13" applyFont="1" applyFill="1" applyBorder="1" applyAlignment="1">
      <alignment horizontal="center"/>
    </xf>
    <xf numFmtId="0" fontId="38" fillId="3" borderId="11" xfId="13" applyFont="1" applyFill="1" applyBorder="1" applyAlignment="1">
      <alignment horizontal="center"/>
    </xf>
    <xf numFmtId="0" fontId="38" fillId="3" borderId="14" xfId="13" applyFont="1" applyFill="1" applyBorder="1" applyAlignment="1">
      <alignment horizontal="center"/>
    </xf>
    <xf numFmtId="0" fontId="38" fillId="3" borderId="12" xfId="13" applyFont="1" applyFill="1" applyBorder="1" applyAlignment="1">
      <alignment horizontal="center"/>
    </xf>
    <xf numFmtId="0" fontId="38" fillId="3" borderId="0" xfId="13" applyFont="1" applyFill="1" applyBorder="1" applyAlignment="1">
      <alignment horizontal="center"/>
    </xf>
    <xf numFmtId="0" fontId="38" fillId="3" borderId="8" xfId="13" applyFont="1" applyFill="1" applyBorder="1" applyAlignment="1">
      <alignment horizontal="center"/>
    </xf>
    <xf numFmtId="0" fontId="38" fillId="3" borderId="5" xfId="13" applyFont="1" applyFill="1" applyBorder="1" applyAlignment="1">
      <alignment horizontal="center"/>
    </xf>
    <xf numFmtId="0" fontId="38" fillId="3" borderId="7" xfId="13" applyFont="1" applyFill="1" applyBorder="1" applyAlignment="1">
      <alignment horizontal="center"/>
    </xf>
    <xf numFmtId="0" fontId="38" fillId="3" borderId="13" xfId="13" applyFont="1" applyFill="1" applyBorder="1" applyAlignment="1">
      <alignment horizontal="center"/>
    </xf>
    <xf numFmtId="0" fontId="67" fillId="3" borderId="0" xfId="20" applyFont="1" applyFill="1" applyBorder="1" applyAlignment="1">
      <alignment horizontal="center"/>
    </xf>
    <xf numFmtId="0" fontId="33" fillId="3" borderId="1" xfId="20" applyFont="1" applyFill="1" applyBorder="1" applyAlignment="1">
      <alignment horizontal="center"/>
    </xf>
    <xf numFmtId="0" fontId="38" fillId="3" borderId="55" xfId="20" applyFont="1" applyFill="1" applyBorder="1" applyAlignment="1">
      <alignment horizontal="center"/>
    </xf>
    <xf numFmtId="0" fontId="118" fillId="3" borderId="12" xfId="13" applyFont="1" applyFill="1" applyBorder="1" applyAlignment="1">
      <alignment horizontal="center"/>
    </xf>
    <xf numFmtId="0" fontId="119" fillId="0" borderId="0" xfId="0" applyFont="1" applyAlignment="1">
      <alignment horizontal="center"/>
    </xf>
    <xf numFmtId="0" fontId="119" fillId="0" borderId="8" xfId="0" applyFont="1" applyBorder="1" applyAlignment="1">
      <alignment horizontal="center"/>
    </xf>
    <xf numFmtId="0" fontId="42" fillId="0" borderId="0" xfId="0" applyFont="1" applyAlignment="1" applyProtection="1">
      <alignment horizontal="left" vertical="top"/>
      <protection locked="0"/>
    </xf>
    <xf numFmtId="49" fontId="75" fillId="0" borderId="58" xfId="0" applyNumberFormat="1" applyFont="1" applyFill="1" applyBorder="1" applyAlignment="1" applyProtection="1">
      <alignment horizontal="center"/>
      <protection locked="0"/>
    </xf>
    <xf numFmtId="49" fontId="75" fillId="0" borderId="57" xfId="0" applyNumberFormat="1" applyFont="1" applyFill="1" applyBorder="1" applyAlignment="1" applyProtection="1">
      <alignment horizontal="center"/>
      <protection locked="0"/>
    </xf>
    <xf numFmtId="49" fontId="75" fillId="0" borderId="50" xfId="0" applyNumberFormat="1" applyFont="1" applyFill="1" applyBorder="1" applyAlignment="1" applyProtection="1">
      <alignment horizontal="center"/>
      <protection locked="0"/>
    </xf>
    <xf numFmtId="0" fontId="79" fillId="0" borderId="56" xfId="0" applyFont="1" applyBorder="1" applyAlignment="1" applyProtection="1">
      <alignment horizontal="center" vertical="center"/>
      <protection locked="0"/>
    </xf>
    <xf numFmtId="0" fontId="79" fillId="0" borderId="54" xfId="0" applyFont="1" applyBorder="1" applyAlignment="1" applyProtection="1">
      <alignment horizontal="center" vertical="center"/>
      <protection locked="0"/>
    </xf>
    <xf numFmtId="0" fontId="79" fillId="0" borderId="12" xfId="0" applyFont="1" applyBorder="1" applyAlignment="1" applyProtection="1">
      <alignment horizontal="center" vertical="center"/>
      <protection locked="0"/>
    </xf>
    <xf numFmtId="0" fontId="79" fillId="0" borderId="0" xfId="0" applyFont="1" applyBorder="1" applyAlignment="1" applyProtection="1">
      <alignment horizontal="center" vertical="center"/>
      <protection locked="0"/>
    </xf>
    <xf numFmtId="0" fontId="79" fillId="0" borderId="5" xfId="0" applyFont="1" applyBorder="1" applyAlignment="1" applyProtection="1">
      <alignment horizontal="center" vertical="center"/>
      <protection locked="0"/>
    </xf>
    <xf numFmtId="0" fontId="79" fillId="0" borderId="7" xfId="0" applyFont="1" applyBorder="1" applyAlignment="1" applyProtection="1">
      <alignment horizontal="center" vertical="center"/>
      <protection locked="0"/>
    </xf>
    <xf numFmtId="0" fontId="50" fillId="0" borderId="1" xfId="0" applyFont="1" applyBorder="1" applyAlignment="1" applyProtection="1">
      <alignment horizontal="center" vertical="center"/>
      <protection locked="0"/>
    </xf>
    <xf numFmtId="0" fontId="50" fillId="0" borderId="6" xfId="0" applyFont="1" applyBorder="1" applyAlignment="1" applyProtection="1">
      <alignment horizontal="left" vertical="center" wrapText="1"/>
      <protection locked="0"/>
    </xf>
    <xf numFmtId="0" fontId="42" fillId="0" borderId="14" xfId="0" applyFont="1" applyBorder="1" applyAlignment="1" applyProtection="1">
      <alignment horizontal="left" vertical="center" wrapText="1"/>
      <protection locked="0"/>
    </xf>
    <xf numFmtId="0" fontId="50" fillId="0" borderId="5" xfId="0" applyFont="1" applyBorder="1" applyAlignment="1" applyProtection="1">
      <alignment horizontal="left" vertical="center" wrapText="1"/>
      <protection locked="0"/>
    </xf>
    <xf numFmtId="0" fontId="50" fillId="0" borderId="13" xfId="0" applyFont="1" applyBorder="1" applyAlignment="1" applyProtection="1">
      <alignment horizontal="left" vertical="center" wrapText="1"/>
      <protection locked="0"/>
    </xf>
    <xf numFmtId="0" fontId="50" fillId="0" borderId="14" xfId="0" applyFont="1" applyBorder="1" applyAlignment="1">
      <alignment horizontal="left" vertical="center" wrapText="1"/>
    </xf>
    <xf numFmtId="0" fontId="50" fillId="0" borderId="5" xfId="0" applyFont="1" applyBorder="1" applyAlignment="1">
      <alignment horizontal="left" vertical="center" wrapText="1"/>
    </xf>
    <xf numFmtId="0" fontId="50" fillId="0" borderId="13" xfId="0" applyFont="1" applyBorder="1" applyAlignment="1">
      <alignment horizontal="left" vertical="center" wrapText="1"/>
    </xf>
    <xf numFmtId="0" fontId="50" fillId="0" borderId="6" xfId="0" applyFont="1" applyBorder="1" applyAlignment="1" applyProtection="1">
      <alignment horizontal="left" vertical="center"/>
      <protection locked="0"/>
    </xf>
    <xf numFmtId="0" fontId="50" fillId="0" borderId="11" xfId="0" applyFont="1" applyBorder="1" applyAlignment="1" applyProtection="1">
      <alignment horizontal="left" vertical="center"/>
      <protection locked="0"/>
    </xf>
    <xf numFmtId="0" fontId="50" fillId="0" borderId="14" xfId="0" applyFont="1" applyBorder="1" applyAlignment="1" applyProtection="1">
      <alignment horizontal="left" vertical="center"/>
      <protection locked="0"/>
    </xf>
    <xf numFmtId="0" fontId="50" fillId="0" borderId="5" xfId="0" applyFont="1" applyBorder="1" applyAlignment="1" applyProtection="1">
      <alignment horizontal="left" vertical="center"/>
      <protection locked="0"/>
    </xf>
    <xf numFmtId="0" fontId="50" fillId="0" borderId="7" xfId="0" applyFont="1" applyBorder="1" applyAlignment="1" applyProtection="1">
      <alignment horizontal="left" vertical="center"/>
      <protection locked="0"/>
    </xf>
    <xf numFmtId="0" fontId="50" fillId="0" borderId="13" xfId="0" applyFont="1" applyBorder="1" applyAlignment="1" applyProtection="1">
      <alignment horizontal="left" vertical="center"/>
      <protection locked="0"/>
    </xf>
    <xf numFmtId="0" fontId="50" fillId="0" borderId="3" xfId="0" applyFont="1" applyBorder="1" applyAlignment="1" applyProtection="1">
      <alignment horizontal="left" vertical="center"/>
      <protection locked="0"/>
    </xf>
    <xf numFmtId="0" fontId="50" fillId="0" borderId="4" xfId="0" applyFont="1" applyBorder="1" applyAlignment="1" applyProtection="1">
      <alignment horizontal="left" vertical="center"/>
      <protection locked="0"/>
    </xf>
    <xf numFmtId="0" fontId="50" fillId="0" borderId="3" xfId="0" applyFont="1" applyBorder="1" applyAlignment="1" applyProtection="1">
      <alignment horizontal="left" vertical="center" wrapText="1"/>
      <protection locked="0"/>
    </xf>
    <xf numFmtId="0" fontId="50" fillId="0" borderId="4" xfId="0" applyFont="1" applyBorder="1" applyAlignment="1" applyProtection="1">
      <alignment horizontal="left" vertical="center" wrapText="1"/>
      <protection locked="0"/>
    </xf>
    <xf numFmtId="0" fontId="50" fillId="0" borderId="1" xfId="0" applyFont="1" applyFill="1" applyBorder="1" applyAlignment="1" applyProtection="1">
      <alignment horizontal="left" vertical="center" wrapText="1"/>
      <protection locked="0"/>
    </xf>
    <xf numFmtId="0" fontId="50" fillId="0" borderId="1" xfId="0" applyFont="1" applyFill="1" applyBorder="1" applyAlignment="1">
      <alignment horizontal="left" vertical="center" wrapText="1"/>
    </xf>
    <xf numFmtId="0" fontId="42" fillId="0" borderId="1" xfId="0" applyFont="1" applyFill="1" applyBorder="1" applyAlignment="1" applyProtection="1">
      <alignment horizontal="left" vertical="center" wrapText="1"/>
      <protection locked="0"/>
    </xf>
    <xf numFmtId="0" fontId="94" fillId="3" borderId="0" xfId="20" applyFont="1" applyFill="1" applyAlignment="1">
      <alignment horizontal="center" vertical="center"/>
    </xf>
    <xf numFmtId="0" fontId="91" fillId="3" borderId="0" xfId="13" applyFont="1" applyFill="1" applyAlignment="1">
      <alignment horizontal="left" vertical="top" wrapText="1"/>
    </xf>
    <xf numFmtId="0" fontId="93" fillId="3" borderId="0" xfId="20" applyFont="1" applyFill="1" applyAlignment="1">
      <alignment horizontal="center"/>
    </xf>
    <xf numFmtId="0" fontId="30" fillId="3" borderId="0" xfId="33" applyFill="1" applyAlignment="1">
      <alignment horizontal="left" vertical="center"/>
    </xf>
    <xf numFmtId="0" fontId="90" fillId="0" borderId="0" xfId="0" applyFont="1" applyBorder="1" applyAlignment="1" applyProtection="1">
      <alignment horizontal="left" vertical="top" wrapText="1"/>
      <protection locked="0"/>
    </xf>
    <xf numFmtId="0" fontId="90" fillId="0" borderId="0" xfId="0" applyFont="1" applyBorder="1" applyAlignment="1" applyProtection="1">
      <alignment horizontal="left" vertical="top"/>
      <protection locked="0"/>
    </xf>
    <xf numFmtId="0" fontId="0" fillId="0" borderId="0" xfId="0" applyAlignment="1" applyProtection="1">
      <alignment horizontal="center"/>
      <protection locked="0"/>
    </xf>
    <xf numFmtId="0" fontId="95" fillId="0" borderId="0" xfId="0" applyFont="1" applyAlignment="1" applyProtection="1">
      <alignment horizontal="center" vertical="center"/>
      <protection locked="0"/>
    </xf>
    <xf numFmtId="49" fontId="30" fillId="0" borderId="0" xfId="33" applyNumberFormat="1" applyAlignment="1" applyProtection="1">
      <alignment horizontal="left"/>
      <protection locked="0"/>
    </xf>
    <xf numFmtId="0" fontId="96" fillId="0" borderId="0" xfId="0" applyFont="1" applyAlignment="1">
      <alignment horizontal="center" vertical="center" wrapText="1"/>
    </xf>
    <xf numFmtId="0" fontId="50" fillId="0" borderId="1" xfId="0" applyFont="1" applyBorder="1" applyAlignment="1" applyProtection="1">
      <alignment horizontal="left" vertical="center" wrapText="1"/>
      <protection locked="0"/>
    </xf>
    <xf numFmtId="0" fontId="42" fillId="0" borderId="1" xfId="0" applyFont="1" applyBorder="1" applyAlignment="1" applyProtection="1">
      <alignment horizontal="left" vertical="center" wrapText="1"/>
      <protection locked="0"/>
    </xf>
    <xf numFmtId="0" fontId="50" fillId="0" borderId="1" xfId="0" applyFont="1" applyBorder="1" applyAlignment="1" applyProtection="1">
      <alignment horizontal="left" vertical="center"/>
      <protection locked="0"/>
    </xf>
    <xf numFmtId="0" fontId="0" fillId="0" borderId="0" xfId="0" applyAlignment="1">
      <alignment horizontal="center"/>
    </xf>
    <xf numFmtId="0" fontId="95" fillId="0" borderId="0" xfId="0" applyFont="1" applyAlignment="1">
      <alignment horizontal="center" vertical="center"/>
    </xf>
    <xf numFmtId="0" fontId="44" fillId="0" borderId="0" xfId="0" applyFont="1" applyAlignment="1">
      <alignment horizontal="left" vertical="top" wrapText="1"/>
    </xf>
    <xf numFmtId="0" fontId="8" fillId="0" borderId="19" xfId="13" applyBorder="1" applyAlignment="1" applyProtection="1">
      <alignment horizontal="left"/>
      <protection locked="0"/>
    </xf>
    <xf numFmtId="0" fontId="8" fillId="0" borderId="20" xfId="13" applyBorder="1" applyAlignment="1" applyProtection="1">
      <alignment horizontal="left"/>
      <protection locked="0"/>
    </xf>
    <xf numFmtId="0" fontId="8" fillId="0" borderId="58" xfId="13" applyBorder="1" applyAlignment="1">
      <alignment horizontal="center"/>
    </xf>
    <xf numFmtId="0" fontId="8" fillId="0" borderId="57" xfId="13" applyBorder="1" applyAlignment="1">
      <alignment horizontal="center"/>
    </xf>
    <xf numFmtId="0" fontId="140" fillId="0" borderId="57" xfId="13" applyFont="1" applyBorder="1" applyAlignment="1">
      <alignment horizontal="center" vertical="center"/>
    </xf>
    <xf numFmtId="0" fontId="140" fillId="0" borderId="50" xfId="13" applyFont="1" applyBorder="1" applyAlignment="1">
      <alignment horizontal="center" vertical="center"/>
    </xf>
    <xf numFmtId="0" fontId="130" fillId="0" borderId="25" xfId="13" applyFont="1" applyBorder="1" applyAlignment="1">
      <alignment horizontal="center"/>
    </xf>
    <xf numFmtId="0" fontId="130" fillId="0" borderId="0" xfId="13" applyFont="1" applyAlignment="1">
      <alignment horizontal="center"/>
    </xf>
    <xf numFmtId="0" fontId="130" fillId="0" borderId="26" xfId="13" applyFont="1" applyBorder="1" applyAlignment="1">
      <alignment horizontal="center"/>
    </xf>
    <xf numFmtId="10" fontId="130" fillId="0" borderId="25" xfId="13" applyNumberFormat="1" applyFont="1" applyBorder="1" applyAlignment="1">
      <alignment horizontal="center" vertical="center"/>
    </xf>
    <xf numFmtId="0" fontId="130" fillId="0" borderId="0" xfId="13" applyFont="1" applyAlignment="1">
      <alignment horizontal="center" vertical="center"/>
    </xf>
    <xf numFmtId="0" fontId="130" fillId="0" borderId="26" xfId="13" applyFont="1" applyBorder="1" applyAlignment="1">
      <alignment horizontal="center" vertical="center"/>
    </xf>
    <xf numFmtId="0" fontId="8" fillId="0" borderId="74" xfId="13" applyBorder="1" applyAlignment="1" applyProtection="1">
      <alignment horizontal="left"/>
      <protection locked="0"/>
    </xf>
    <xf numFmtId="0" fontId="8" fillId="0" borderId="75" xfId="13" applyBorder="1" applyAlignment="1" applyProtection="1">
      <alignment horizontal="left"/>
      <protection locked="0"/>
    </xf>
    <xf numFmtId="0" fontId="75" fillId="12" borderId="0" xfId="13" applyFont="1" applyFill="1" applyAlignment="1">
      <alignment horizontal="left" vertical="center" wrapText="1"/>
    </xf>
    <xf numFmtId="0" fontId="8" fillId="12" borderId="26" xfId="13" applyFill="1" applyBorder="1"/>
    <xf numFmtId="0" fontId="134" fillId="12" borderId="0" xfId="13" applyFont="1" applyFill="1" applyAlignment="1">
      <alignment horizontal="left" vertical="top" wrapText="1" indent="4"/>
    </xf>
    <xf numFmtId="0" fontId="75" fillId="0" borderId="0" xfId="13" applyFont="1" applyAlignment="1">
      <alignment horizontal="left" vertical="top" indent="4"/>
    </xf>
    <xf numFmtId="0" fontId="136" fillId="0" borderId="23" xfId="13" applyFont="1" applyBorder="1" applyAlignment="1" applyProtection="1">
      <alignment horizontal="left" vertical="top" wrapText="1"/>
      <protection locked="0"/>
    </xf>
    <xf numFmtId="0" fontId="136" fillId="0" borderId="24" xfId="13" applyFont="1" applyBorder="1" applyAlignment="1" applyProtection="1">
      <alignment horizontal="left" vertical="top" wrapText="1"/>
      <protection locked="0"/>
    </xf>
    <xf numFmtId="0" fontId="130" fillId="13" borderId="25" xfId="13" applyFont="1" applyFill="1" applyBorder="1" applyAlignment="1">
      <alignment horizontal="left" vertical="center" indent="1"/>
    </xf>
    <xf numFmtId="0" fontId="130" fillId="13" borderId="0" xfId="13" quotePrefix="1" applyFont="1" applyFill="1" applyAlignment="1">
      <alignment horizontal="left" vertical="center" indent="1"/>
    </xf>
    <xf numFmtId="0" fontId="130" fillId="13" borderId="26" xfId="13" quotePrefix="1" applyFont="1" applyFill="1" applyBorder="1" applyAlignment="1">
      <alignment horizontal="left" vertical="center" indent="1"/>
    </xf>
    <xf numFmtId="0" fontId="130" fillId="0" borderId="15" xfId="13" applyFont="1" applyBorder="1" applyAlignment="1" applyProtection="1">
      <alignment horizontal="center" vertical="center"/>
      <protection locked="0"/>
    </xf>
    <xf numFmtId="0" fontId="130" fillId="0" borderId="48" xfId="13" applyFont="1" applyBorder="1" applyAlignment="1" applyProtection="1">
      <alignment horizontal="center" vertical="center"/>
      <protection locked="0"/>
    </xf>
    <xf numFmtId="0" fontId="130" fillId="0" borderId="16" xfId="13" applyFont="1" applyBorder="1" applyAlignment="1" applyProtection="1">
      <alignment horizontal="center" vertical="center"/>
      <protection locked="0"/>
    </xf>
    <xf numFmtId="0" fontId="89" fillId="0" borderId="0" xfId="29" applyFont="1" applyAlignment="1">
      <alignment horizontal="center" vertical="center"/>
    </xf>
    <xf numFmtId="0" fontId="53" fillId="0" borderId="55" xfId="29" applyFont="1" applyBorder="1" applyAlignment="1">
      <alignment horizontal="center"/>
    </xf>
    <xf numFmtId="0" fontId="61" fillId="0" borderId="0" xfId="0" applyFont="1" applyAlignment="1">
      <alignment vertical="center"/>
    </xf>
    <xf numFmtId="0" fontId="50" fillId="0" borderId="3" xfId="0" applyFont="1" applyBorder="1" applyAlignment="1" applyProtection="1">
      <alignment vertical="center"/>
      <protection locked="0"/>
    </xf>
    <xf numFmtId="0" fontId="53" fillId="0" borderId="4" xfId="0" applyFont="1" applyBorder="1" applyAlignment="1">
      <alignment vertical="center"/>
    </xf>
    <xf numFmtId="0" fontId="38" fillId="0" borderId="3" xfId="0" applyFont="1" applyBorder="1" applyAlignment="1" applyProtection="1">
      <alignment horizontal="left" vertical="center" wrapText="1"/>
      <protection locked="0"/>
    </xf>
    <xf numFmtId="0" fontId="38" fillId="0" borderId="4" xfId="0" applyFont="1" applyBorder="1" applyAlignment="1" applyProtection="1">
      <alignment horizontal="left" vertical="center" wrapText="1"/>
      <protection locked="0"/>
    </xf>
    <xf numFmtId="0" fontId="50" fillId="0" borderId="53" xfId="0" applyFont="1" applyBorder="1" applyAlignment="1" applyProtection="1">
      <alignment horizontal="center" vertical="top" wrapText="1"/>
      <protection locked="0"/>
    </xf>
    <xf numFmtId="0" fontId="50" fillId="0" borderId="4" xfId="0" applyFont="1" applyBorder="1" applyAlignment="1" applyProtection="1">
      <alignment horizontal="center" vertical="top" wrapText="1"/>
      <protection locked="0"/>
    </xf>
    <xf numFmtId="0" fontId="50" fillId="0" borderId="53" xfId="0" applyFont="1" applyBorder="1" applyAlignment="1" applyProtection="1">
      <alignment horizontal="center" vertical="center" wrapText="1"/>
      <protection locked="0"/>
    </xf>
    <xf numFmtId="0" fontId="50" fillId="0" borderId="4" xfId="0" applyFont="1" applyBorder="1" applyAlignment="1" applyProtection="1">
      <alignment horizontal="center" vertical="center" wrapText="1"/>
      <protection locked="0"/>
    </xf>
    <xf numFmtId="0" fontId="38" fillId="0" borderId="53"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58" xfId="0" applyFont="1" applyBorder="1" applyAlignment="1">
      <alignment horizontal="center" vertical="center"/>
    </xf>
    <xf numFmtId="0" fontId="38" fillId="0" borderId="57" xfId="0" applyFont="1" applyBorder="1" applyAlignment="1">
      <alignment horizontal="center" vertical="center"/>
    </xf>
    <xf numFmtId="0" fontId="38" fillId="0" borderId="50" xfId="0" applyFont="1" applyBorder="1" applyAlignment="1">
      <alignment horizontal="center" vertical="center"/>
    </xf>
    <xf numFmtId="0" fontId="50" fillId="0" borderId="0" xfId="0" applyFont="1" applyAlignment="1" applyProtection="1">
      <alignment horizontal="left" vertical="top" wrapText="1"/>
      <protection locked="0"/>
    </xf>
    <xf numFmtId="0" fontId="38" fillId="0" borderId="0" xfId="24" applyFont="1" applyAlignment="1">
      <alignment horizontal="center"/>
    </xf>
    <xf numFmtId="0" fontId="52" fillId="0" borderId="0" xfId="24" applyFont="1" applyAlignment="1">
      <alignment horizontal="left" vertical="center" wrapText="1"/>
    </xf>
    <xf numFmtId="0" fontId="38" fillId="0" borderId="0" xfId="24" applyFont="1" applyAlignment="1">
      <alignment horizontal="left" vertical="top" wrapText="1"/>
    </xf>
    <xf numFmtId="0" fontId="30" fillId="0" borderId="0" xfId="33" applyAlignment="1">
      <alignment horizontal="left" vertical="top" wrapText="1"/>
    </xf>
    <xf numFmtId="0" fontId="52" fillId="0" borderId="0" xfId="24" applyFont="1" applyAlignment="1">
      <alignment horizontal="center" vertical="center"/>
    </xf>
    <xf numFmtId="0" fontId="30" fillId="0" borderId="0" xfId="33" applyAlignment="1">
      <alignment horizontal="left"/>
    </xf>
    <xf numFmtId="0" fontId="74" fillId="0" borderId="55" xfId="0" applyFont="1" applyBorder="1" applyAlignment="1">
      <alignment horizontal="center" vertical="center"/>
    </xf>
    <xf numFmtId="0" fontId="121" fillId="2" borderId="15" xfId="1" applyFont="1" applyFill="1" applyBorder="1" applyAlignment="1">
      <alignment horizontal="center"/>
    </xf>
    <xf numFmtId="0" fontId="121" fillId="2" borderId="48" xfId="1" applyFont="1" applyFill="1" applyBorder="1" applyAlignment="1">
      <alignment horizontal="center"/>
    </xf>
    <xf numFmtId="0" fontId="121" fillId="2" borderId="16" xfId="1" applyFont="1" applyFill="1" applyBorder="1" applyAlignment="1">
      <alignment horizontal="center"/>
    </xf>
    <xf numFmtId="0" fontId="124" fillId="0" borderId="68" xfId="0" applyFont="1" applyBorder="1" applyAlignment="1">
      <alignment horizontal="center" vertical="center"/>
    </xf>
    <xf numFmtId="0" fontId="74" fillId="0" borderId="71" xfId="0" applyFont="1" applyBorder="1" applyAlignment="1">
      <alignment horizontal="center" vertical="center"/>
    </xf>
    <xf numFmtId="0" fontId="74" fillId="0" borderId="4" xfId="0" applyFont="1" applyBorder="1" applyAlignment="1">
      <alignment horizontal="center" vertical="center"/>
    </xf>
    <xf numFmtId="0" fontId="74" fillId="0" borderId="73" xfId="0" applyFont="1" applyBorder="1" applyAlignment="1">
      <alignment horizontal="center" vertical="center"/>
    </xf>
    <xf numFmtId="0" fontId="74" fillId="0" borderId="72" xfId="0" applyFont="1" applyBorder="1" applyAlignment="1">
      <alignment horizontal="center" vertical="center"/>
    </xf>
    <xf numFmtId="0" fontId="74" fillId="0" borderId="5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52" xfId="0" applyFont="1" applyBorder="1" applyAlignment="1">
      <alignment horizontal="center" vertical="center" wrapText="1"/>
    </xf>
    <xf numFmtId="0" fontId="74" fillId="0" borderId="5" xfId="0" applyFont="1" applyBorder="1" applyAlignment="1">
      <alignment horizontal="center" vertical="center" wrapText="1"/>
    </xf>
    <xf numFmtId="0" fontId="74" fillId="0" borderId="7"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53" xfId="0" applyFont="1" applyBorder="1" applyAlignment="1">
      <alignment horizontal="center" vertical="center" wrapText="1"/>
    </xf>
    <xf numFmtId="0" fontId="74" fillId="0" borderId="4" xfId="0" applyFont="1" applyBorder="1" applyAlignment="1">
      <alignment horizontal="center" vertical="center" wrapText="1"/>
    </xf>
    <xf numFmtId="0" fontId="74" fillId="0" borderId="53" xfId="0" applyFont="1" applyBorder="1" applyAlignment="1">
      <alignment horizontal="center" vertical="center"/>
    </xf>
    <xf numFmtId="176" fontId="74" fillId="0" borderId="62" xfId="0" applyNumberFormat="1" applyFont="1" applyBorder="1" applyAlignment="1">
      <alignment horizontal="center" vertical="center"/>
    </xf>
    <xf numFmtId="176" fontId="74" fillId="0" borderId="35" xfId="0" applyNumberFormat="1" applyFont="1" applyBorder="1" applyAlignment="1">
      <alignment horizontal="center" vertical="center"/>
    </xf>
    <xf numFmtId="0" fontId="125" fillId="0" borderId="58" xfId="0" applyFont="1" applyBorder="1" applyAlignment="1">
      <alignment horizontal="center" vertical="center" wrapText="1"/>
    </xf>
    <xf numFmtId="0" fontId="74" fillId="0" borderId="57" xfId="0" applyFont="1" applyBorder="1" applyAlignment="1">
      <alignment horizontal="center" vertical="center" wrapText="1"/>
    </xf>
    <xf numFmtId="0" fontId="74" fillId="0" borderId="50" xfId="0" applyFont="1" applyBorder="1" applyAlignment="1">
      <alignment horizontal="center" vertical="center" wrapText="1"/>
    </xf>
  </cellXfs>
  <cellStyles count="38">
    <cellStyle name="Comma 2" xfId="21" xr:uid="{00000000-0005-0000-0000-000000000000}"/>
    <cellStyle name="Currency 2" xfId="22" xr:uid="{00000000-0005-0000-0000-000001000000}"/>
    <cellStyle name="Hyperlink" xfId="33" builtinId="8"/>
    <cellStyle name="Hyperlink 2" xfId="12" xr:uid="{00000000-0005-0000-0000-000002000000}"/>
    <cellStyle name="Millares [0]_~2124828" xfId="4" xr:uid="{00000000-0005-0000-0000-000003000000}"/>
    <cellStyle name="Millares_~2124828" xfId="5" xr:uid="{00000000-0005-0000-0000-000004000000}"/>
    <cellStyle name="Moneda [0]_~2124828" xfId="6" xr:uid="{00000000-0005-0000-0000-000005000000}"/>
    <cellStyle name="Moneda_~2124828" xfId="7" xr:uid="{00000000-0005-0000-0000-000006000000}"/>
    <cellStyle name="Normal" xfId="0" builtinId="0"/>
    <cellStyle name="Normal 10" xfId="24" xr:uid="{00000000-0005-0000-0000-000008000000}"/>
    <cellStyle name="Normal 11" xfId="25" xr:uid="{00000000-0005-0000-0000-000009000000}"/>
    <cellStyle name="Normal 12" xfId="26" xr:uid="{00000000-0005-0000-0000-00000A000000}"/>
    <cellStyle name="Normal 13" xfId="32" xr:uid="{96A812EC-81B4-4E75-B1AC-5E076B1A4EC4}"/>
    <cellStyle name="Normal 14" xfId="36" xr:uid="{A5960A4E-57B7-4ED3-8F74-69F8E6DF8572}"/>
    <cellStyle name="Normal 2" xfId="1" xr:uid="{00000000-0005-0000-0000-00000B000000}"/>
    <cellStyle name="Normal 2 2" xfId="13" xr:uid="{00000000-0005-0000-0000-00000C000000}"/>
    <cellStyle name="Normal 2 3" xfId="31" xr:uid="{00000000-0005-0000-0000-00000D000000}"/>
    <cellStyle name="Normal 3" xfId="2" xr:uid="{00000000-0005-0000-0000-00000E000000}"/>
    <cellStyle name="Normal 3 2" xfId="11" xr:uid="{00000000-0005-0000-0000-00000F000000}"/>
    <cellStyle name="Normal 4" xfId="3" xr:uid="{00000000-0005-0000-0000-000010000000}"/>
    <cellStyle name="Normal 4 2" xfId="14" xr:uid="{00000000-0005-0000-0000-000011000000}"/>
    <cellStyle name="Normal 4 3" xfId="29" xr:uid="{00000000-0005-0000-0000-000012000000}"/>
    <cellStyle name="Normal 5" xfId="8" xr:uid="{00000000-0005-0000-0000-000013000000}"/>
    <cellStyle name="Normal 5 2" xfId="15" xr:uid="{00000000-0005-0000-0000-000014000000}"/>
    <cellStyle name="Normal 6" xfId="10" xr:uid="{00000000-0005-0000-0000-000015000000}"/>
    <cellStyle name="Normal 7" xfId="16" xr:uid="{00000000-0005-0000-0000-000016000000}"/>
    <cellStyle name="Normal 8" xfId="17" xr:uid="{00000000-0005-0000-0000-000017000000}"/>
    <cellStyle name="Normal 9" xfId="18" xr:uid="{00000000-0005-0000-0000-000018000000}"/>
    <cellStyle name="Normal_INTERIM_PSW_Technical_Quality.doc" xfId="37" xr:uid="{200FE526-D774-4384-91C7-36640C435E61}"/>
    <cellStyle name="Normal_PPAP Checking Aids" xfId="34" xr:uid="{D7A88B49-1FA3-4D8D-9EDB-4F001A3EBB33}"/>
    <cellStyle name="Normal_Rapportdata" xfId="20" xr:uid="{00000000-0005-0000-0000-000019000000}"/>
    <cellStyle name="Normal_tengle fix (3)" xfId="35" xr:uid="{BE9D59E2-6F6F-4961-929D-FB92F84FE8A6}"/>
    <cellStyle name="Normalny 2" xfId="9" xr:uid="{00000000-0005-0000-0000-00001A000000}"/>
    <cellStyle name="Normalny 2 2" xfId="19" xr:uid="{00000000-0005-0000-0000-00001B000000}"/>
    <cellStyle name="Percent 2" xfId="23" xr:uid="{00000000-0005-0000-0000-00001C000000}"/>
    <cellStyle name="Percent 3" xfId="27" xr:uid="{00000000-0005-0000-0000-00001D000000}"/>
    <cellStyle name="Percent 4" xfId="28" xr:uid="{00000000-0005-0000-0000-00001E000000}"/>
    <cellStyle name="Standard_Verpackungsvor_FTH_e" xfId="30" xr:uid="{00000000-0005-0000-0000-00001F000000}"/>
  </cellStyles>
  <dxfs count="506">
    <dxf>
      <fill>
        <patternFill patternType="none">
          <bgColor indexed="65"/>
        </patternFill>
      </fill>
    </dxf>
    <dxf>
      <font>
        <b/>
        <i val="0"/>
        <condense val="0"/>
        <extend val="0"/>
        <color indexed="9"/>
      </font>
      <fill>
        <patternFill>
          <bgColor indexed="10"/>
        </patternFill>
      </fill>
    </dxf>
    <dxf>
      <font>
        <b/>
        <i val="0"/>
        <condense val="0"/>
        <extend val="0"/>
      </font>
      <fill>
        <patternFill>
          <bgColor indexed="11"/>
        </patternFill>
      </fill>
    </dxf>
    <dxf>
      <fill>
        <patternFill>
          <bgColor indexed="10"/>
        </patternFill>
      </fill>
    </dxf>
    <dxf>
      <fill>
        <patternFill>
          <bgColor indexed="11"/>
        </patternFill>
      </fill>
    </dxf>
    <dxf>
      <fill>
        <patternFill>
          <bgColor indexed="10"/>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color rgb="FFFF0000"/>
      </font>
      <fill>
        <patternFill>
          <fgColor indexed="64"/>
          <bgColor rgb="FFFFCC99"/>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border>
        <left style="thin">
          <color indexed="64"/>
        </left>
        <right style="thin">
          <color indexed="64"/>
        </right>
        <top style="thin">
          <color indexed="64"/>
        </top>
        <bottom style="thin">
          <color indexed="64"/>
        </bottom>
      </border>
    </dxf>
    <dxf>
      <font>
        <b/>
        <i val="0"/>
        <condense val="0"/>
        <extend val="0"/>
        <color indexed="10"/>
      </font>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s>
  <tableStyles count="0" defaultTableStyle="TableStyleMedium2" defaultPivotStyle="PivotStyleLight16"/>
  <colors>
    <mruColors>
      <color rgb="FF91329B"/>
      <color rgb="FFFFFF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theme" Target="theme/theme1.xml"/><Relationship Id="rId40"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customXml" Target="../customXml/item2.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pl-PL"/>
        </a:p>
      </c:txPr>
    </c:title>
    <c:autoTitleDeleted val="0"/>
    <c:plotArea>
      <c:layout/>
      <c:scatterChart>
        <c:scatterStyle val="lineMarker"/>
        <c:varyColors val="0"/>
        <c:ser>
          <c:idx val="0"/>
          <c:order val="0"/>
          <c:tx>
            <c:v>'Capability Study'!#REF!</c:v>
          </c:tx>
          <c:spPr>
            <a:ln w="28575">
              <a:noFill/>
            </a:ln>
          </c:spPr>
          <c:marker>
            <c:symbol val="circle"/>
            <c:size val="5"/>
            <c:spPr>
              <a:solidFill>
                <a:srgbClr val="000080"/>
              </a:solidFill>
              <a:ln>
                <a:solidFill>
                  <a:srgbClr val="000080"/>
                </a:solidFill>
                <a:prstDash val="solid"/>
              </a:ln>
            </c:spPr>
          </c:marker>
          <c:xVal>
            <c:numRef>
              <c:f>'Capability Study'!#REF!</c:f>
              <c:numCache>
                <c:formatCode>General</c:formatCode>
                <c:ptCount val="1"/>
                <c:pt idx="0">
                  <c:v>1</c:v>
                </c:pt>
              </c:numCache>
            </c:numRef>
          </c:xVal>
          <c:yVal>
            <c:numRef>
              <c:f>'Capability Study'!#REF!</c:f>
              <c:numCache>
                <c:formatCode>General</c:formatCode>
                <c:ptCount val="1"/>
                <c:pt idx="0">
                  <c:v>1</c:v>
                </c:pt>
              </c:numCache>
            </c:numRef>
          </c:yVal>
          <c:smooth val="0"/>
          <c:extLst>
            <c:ext xmlns:c16="http://schemas.microsoft.com/office/drawing/2014/chart" uri="{C3380CC4-5D6E-409C-BE32-E72D297353CC}">
              <c16:uniqueId val="{00000000-8ED6-4556-9694-746AE0E1035D}"/>
            </c:ext>
          </c:extLst>
        </c:ser>
        <c:dLbls>
          <c:showLegendKey val="0"/>
          <c:showVal val="0"/>
          <c:showCatName val="0"/>
          <c:showSerName val="0"/>
          <c:showPercent val="0"/>
          <c:showBubbleSize val="0"/>
        </c:dLbls>
        <c:axId val="464598592"/>
        <c:axId val="434097696"/>
      </c:scatterChart>
      <c:valAx>
        <c:axId val="464598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pl-PL"/>
          </a:p>
        </c:txPr>
        <c:crossAx val="434097696"/>
        <c:crosses val="autoZero"/>
        <c:crossBetween val="midCat"/>
      </c:valAx>
      <c:valAx>
        <c:axId val="43409769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pl-PL"/>
          </a:p>
        </c:txPr>
        <c:crossAx val="464598592"/>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pl-PL"/>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pl-PL"/>
        </a:p>
      </c:txPr>
    </c:title>
    <c:autoTitleDeleted val="0"/>
    <c:plotArea>
      <c:layout/>
      <c:scatterChart>
        <c:scatterStyle val="lineMarker"/>
        <c:varyColors val="0"/>
        <c:ser>
          <c:idx val="0"/>
          <c:order val="0"/>
          <c:tx>
            <c:v>'Capability Study'!#REF!</c:v>
          </c:tx>
          <c:spPr>
            <a:ln w="28575">
              <a:noFill/>
            </a:ln>
          </c:spPr>
          <c:marker>
            <c:symbol val="circle"/>
            <c:size val="5"/>
            <c:spPr>
              <a:solidFill>
                <a:srgbClr val="000080"/>
              </a:solidFill>
              <a:ln>
                <a:solidFill>
                  <a:srgbClr val="000080"/>
                </a:solidFill>
                <a:prstDash val="solid"/>
              </a:ln>
            </c:spPr>
          </c:marker>
          <c:xVal>
            <c:numRef>
              <c:f>'Capability Study'!#REF!</c:f>
              <c:numCache>
                <c:formatCode>General</c:formatCode>
                <c:ptCount val="1"/>
                <c:pt idx="0">
                  <c:v>1</c:v>
                </c:pt>
              </c:numCache>
            </c:numRef>
          </c:xVal>
          <c:yVal>
            <c:numRef>
              <c:f>'Capability Study'!#REF!</c:f>
              <c:numCache>
                <c:formatCode>General</c:formatCode>
                <c:ptCount val="1"/>
                <c:pt idx="0">
                  <c:v>1</c:v>
                </c:pt>
              </c:numCache>
            </c:numRef>
          </c:yVal>
          <c:smooth val="0"/>
          <c:extLst>
            <c:ext xmlns:c16="http://schemas.microsoft.com/office/drawing/2014/chart" uri="{C3380CC4-5D6E-409C-BE32-E72D297353CC}">
              <c16:uniqueId val="{00000000-4484-4362-9A85-139A557A8ADD}"/>
            </c:ext>
          </c:extLst>
        </c:ser>
        <c:dLbls>
          <c:showLegendKey val="0"/>
          <c:showVal val="0"/>
          <c:showCatName val="0"/>
          <c:showSerName val="0"/>
          <c:showPercent val="0"/>
          <c:showBubbleSize val="0"/>
        </c:dLbls>
        <c:axId val="434098872"/>
        <c:axId val="434099264"/>
      </c:scatterChart>
      <c:valAx>
        <c:axId val="434098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pl-PL"/>
          </a:p>
        </c:txPr>
        <c:crossAx val="434099264"/>
        <c:crosses val="autoZero"/>
        <c:crossBetween val="midCat"/>
      </c:valAx>
      <c:valAx>
        <c:axId val="43409926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pl-PL"/>
          </a:p>
        </c:txPr>
        <c:crossAx val="434098872"/>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pl-PL"/>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pl-PL"/>
        </a:p>
      </c:txPr>
    </c:title>
    <c:autoTitleDeleted val="0"/>
    <c:plotArea>
      <c:layout/>
      <c:scatterChart>
        <c:scatterStyle val="lineMarker"/>
        <c:varyColors val="0"/>
        <c:ser>
          <c:idx val="0"/>
          <c:order val="0"/>
          <c:tx>
            <c:v>'Capability Study'!#REF!</c:v>
          </c:tx>
          <c:spPr>
            <a:ln w="28575">
              <a:noFill/>
            </a:ln>
          </c:spPr>
          <c:marker>
            <c:symbol val="circle"/>
            <c:size val="5"/>
            <c:spPr>
              <a:solidFill>
                <a:srgbClr val="000080"/>
              </a:solidFill>
              <a:ln>
                <a:solidFill>
                  <a:srgbClr val="000080"/>
                </a:solidFill>
                <a:prstDash val="solid"/>
              </a:ln>
            </c:spPr>
          </c:marker>
          <c:xVal>
            <c:numRef>
              <c:f>'Capability Study'!#REF!</c:f>
              <c:numCache>
                <c:formatCode>General</c:formatCode>
                <c:ptCount val="1"/>
                <c:pt idx="0">
                  <c:v>1</c:v>
                </c:pt>
              </c:numCache>
            </c:numRef>
          </c:xVal>
          <c:yVal>
            <c:numRef>
              <c:f>'11Cpk'!$I$138:$R$138</c:f>
              <c:numCache>
                <c:formatCode>@</c:formatCode>
                <c:ptCount val="10"/>
              </c:numCache>
            </c:numRef>
          </c:yVal>
          <c:smooth val="0"/>
          <c:extLst>
            <c:ext xmlns:c16="http://schemas.microsoft.com/office/drawing/2014/chart" uri="{C3380CC4-5D6E-409C-BE32-E72D297353CC}">
              <c16:uniqueId val="{00000000-AAF1-4E33-80A3-3AB235EFB7AB}"/>
            </c:ext>
          </c:extLst>
        </c:ser>
        <c:dLbls>
          <c:showLegendKey val="0"/>
          <c:showVal val="0"/>
          <c:showCatName val="0"/>
          <c:showSerName val="0"/>
          <c:showPercent val="0"/>
          <c:showBubbleSize val="0"/>
        </c:dLbls>
        <c:axId val="429490728"/>
        <c:axId val="429489944"/>
      </c:scatterChart>
      <c:valAx>
        <c:axId val="429490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pl-PL"/>
          </a:p>
        </c:txPr>
        <c:crossAx val="429489944"/>
        <c:crosses val="autoZero"/>
        <c:crossBetween val="midCat"/>
      </c:valAx>
      <c:valAx>
        <c:axId val="429489944"/>
        <c:scaling>
          <c:orientation val="minMax"/>
        </c:scaling>
        <c:delete val="0"/>
        <c:axPos val="l"/>
        <c:majorGridlines>
          <c:spPr>
            <a:ln w="3175">
              <a:solidFill>
                <a:srgbClr val="000000"/>
              </a:solidFill>
              <a:prstDash val="solid"/>
            </a:ln>
          </c:spPr>
        </c:majorGridlines>
        <c:numFmt formatCode="@"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pl-PL"/>
          </a:p>
        </c:txPr>
        <c:crossAx val="42949072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pl-PL"/>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pl-PL"/>
        </a:p>
      </c:txPr>
    </c:title>
    <c:autoTitleDeleted val="0"/>
    <c:plotArea>
      <c:layout/>
      <c:scatterChart>
        <c:scatterStyle val="lineMarker"/>
        <c:varyColors val="0"/>
        <c:ser>
          <c:idx val="0"/>
          <c:order val="0"/>
          <c:tx>
            <c:v>'Capability Study'!#REF!</c:v>
          </c:tx>
          <c:spPr>
            <a:ln w="28575">
              <a:noFill/>
            </a:ln>
          </c:spPr>
          <c:marker>
            <c:symbol val="circle"/>
            <c:size val="5"/>
            <c:spPr>
              <a:solidFill>
                <a:srgbClr val="000080"/>
              </a:solidFill>
              <a:ln>
                <a:solidFill>
                  <a:srgbClr val="000080"/>
                </a:solidFill>
                <a:prstDash val="solid"/>
              </a:ln>
            </c:spPr>
          </c:marker>
          <c:xVal>
            <c:numRef>
              <c:f>'Capability Study'!#REF!</c:f>
              <c:numCache>
                <c:formatCode>General</c:formatCode>
                <c:ptCount val="1"/>
                <c:pt idx="0">
                  <c:v>1</c:v>
                </c:pt>
              </c:numCache>
            </c:numRef>
          </c:xVal>
          <c:yVal>
            <c:numRef>
              <c:f>'Capability Study'!#REF!</c:f>
              <c:numCache>
                <c:formatCode>General</c:formatCode>
                <c:ptCount val="1"/>
                <c:pt idx="0">
                  <c:v>1</c:v>
                </c:pt>
              </c:numCache>
            </c:numRef>
          </c:yVal>
          <c:smooth val="0"/>
          <c:extLst>
            <c:ext xmlns:c16="http://schemas.microsoft.com/office/drawing/2014/chart" uri="{C3380CC4-5D6E-409C-BE32-E72D297353CC}">
              <c16:uniqueId val="{00000000-B1DD-488D-8F60-ED54DC4846F1}"/>
            </c:ext>
          </c:extLst>
        </c:ser>
        <c:dLbls>
          <c:showLegendKey val="0"/>
          <c:showVal val="0"/>
          <c:showCatName val="0"/>
          <c:showSerName val="0"/>
          <c:showPercent val="0"/>
          <c:showBubbleSize val="0"/>
        </c:dLbls>
        <c:axId val="433266624"/>
        <c:axId val="433266232"/>
      </c:scatterChart>
      <c:valAx>
        <c:axId val="433266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pl-PL"/>
          </a:p>
        </c:txPr>
        <c:crossAx val="433266232"/>
        <c:crosses val="autoZero"/>
        <c:crossBetween val="midCat"/>
      </c:valAx>
      <c:valAx>
        <c:axId val="4332662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pl-PL"/>
          </a:p>
        </c:txPr>
        <c:crossAx val="433266624"/>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pl-PL"/>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pl-PL"/>
        </a:p>
      </c:txPr>
    </c:title>
    <c:autoTitleDeleted val="0"/>
    <c:plotArea>
      <c:layout/>
      <c:scatterChart>
        <c:scatterStyle val="lineMarker"/>
        <c:varyColors val="0"/>
        <c:ser>
          <c:idx val="0"/>
          <c:order val="0"/>
          <c:tx>
            <c:v>'Capability Study'!#REF!</c:v>
          </c:tx>
          <c:spPr>
            <a:ln w="28575">
              <a:noFill/>
            </a:ln>
          </c:spPr>
          <c:marker>
            <c:symbol val="circle"/>
            <c:size val="5"/>
            <c:spPr>
              <a:solidFill>
                <a:srgbClr val="000080"/>
              </a:solidFill>
              <a:ln>
                <a:solidFill>
                  <a:srgbClr val="000080"/>
                </a:solidFill>
                <a:prstDash val="solid"/>
              </a:ln>
            </c:spPr>
          </c:marker>
          <c:xVal>
            <c:numRef>
              <c:f>'Capability Study'!#REF!</c:f>
              <c:numCache>
                <c:formatCode>General</c:formatCode>
                <c:ptCount val="1"/>
                <c:pt idx="0">
                  <c:v>1</c:v>
                </c:pt>
              </c:numCache>
            </c:numRef>
          </c:xVal>
          <c:yVal>
            <c:numRef>
              <c:f>'Capability Study'!#REF!</c:f>
              <c:numCache>
                <c:formatCode>General</c:formatCode>
                <c:ptCount val="1"/>
                <c:pt idx="0">
                  <c:v>1</c:v>
                </c:pt>
              </c:numCache>
            </c:numRef>
          </c:yVal>
          <c:smooth val="0"/>
          <c:extLst>
            <c:ext xmlns:c16="http://schemas.microsoft.com/office/drawing/2014/chart" uri="{C3380CC4-5D6E-409C-BE32-E72D297353CC}">
              <c16:uniqueId val="{00000000-7B88-49DE-8C8E-8C9A45E490DF}"/>
            </c:ext>
          </c:extLst>
        </c:ser>
        <c:dLbls>
          <c:showLegendKey val="0"/>
          <c:showVal val="0"/>
          <c:showCatName val="0"/>
          <c:showSerName val="0"/>
          <c:showPercent val="0"/>
          <c:showBubbleSize val="0"/>
        </c:dLbls>
        <c:axId val="429448008"/>
        <c:axId val="429448400"/>
      </c:scatterChart>
      <c:valAx>
        <c:axId val="429448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pl-PL"/>
          </a:p>
        </c:txPr>
        <c:crossAx val="429448400"/>
        <c:crosses val="autoZero"/>
        <c:crossBetween val="midCat"/>
      </c:valAx>
      <c:valAx>
        <c:axId val="4294484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pl-PL"/>
          </a:p>
        </c:txPr>
        <c:crossAx val="42944800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pl-PL"/>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pl-PL"/>
        </a:p>
      </c:txPr>
    </c:title>
    <c:autoTitleDeleted val="0"/>
    <c:plotArea>
      <c:layout/>
      <c:scatterChart>
        <c:scatterStyle val="lineMarker"/>
        <c:varyColors val="0"/>
        <c:ser>
          <c:idx val="0"/>
          <c:order val="0"/>
          <c:tx>
            <c:v>'Capability Study'!#REF!</c:v>
          </c:tx>
          <c:spPr>
            <a:ln w="28575">
              <a:noFill/>
            </a:ln>
          </c:spPr>
          <c:marker>
            <c:symbol val="circle"/>
            <c:size val="5"/>
            <c:spPr>
              <a:solidFill>
                <a:srgbClr val="000080"/>
              </a:solidFill>
              <a:ln>
                <a:solidFill>
                  <a:srgbClr val="000080"/>
                </a:solidFill>
                <a:prstDash val="solid"/>
              </a:ln>
            </c:spPr>
          </c:marker>
          <c:xVal>
            <c:numRef>
              <c:f>'Capability Study'!#REF!</c:f>
              <c:numCache>
                <c:formatCode>General</c:formatCode>
                <c:ptCount val="1"/>
                <c:pt idx="0">
                  <c:v>1</c:v>
                </c:pt>
              </c:numCache>
            </c:numRef>
          </c:xVal>
          <c:yVal>
            <c:numRef>
              <c:f>'Capability Study'!#REF!</c:f>
              <c:numCache>
                <c:formatCode>General</c:formatCode>
                <c:ptCount val="1"/>
                <c:pt idx="0">
                  <c:v>1</c:v>
                </c:pt>
              </c:numCache>
            </c:numRef>
          </c:yVal>
          <c:smooth val="0"/>
          <c:extLst>
            <c:ext xmlns:c16="http://schemas.microsoft.com/office/drawing/2014/chart" uri="{C3380CC4-5D6E-409C-BE32-E72D297353CC}">
              <c16:uniqueId val="{00000000-F503-4887-A25E-D17742AEE821}"/>
            </c:ext>
          </c:extLst>
        </c:ser>
        <c:dLbls>
          <c:showLegendKey val="0"/>
          <c:showVal val="0"/>
          <c:showCatName val="0"/>
          <c:showSerName val="0"/>
          <c:showPercent val="0"/>
          <c:showBubbleSize val="0"/>
        </c:dLbls>
        <c:axId val="431396984"/>
        <c:axId val="430627104"/>
      </c:scatterChart>
      <c:valAx>
        <c:axId val="431396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pl-PL"/>
          </a:p>
        </c:txPr>
        <c:crossAx val="430627104"/>
        <c:crosses val="autoZero"/>
        <c:crossBetween val="midCat"/>
      </c:valAx>
      <c:valAx>
        <c:axId val="4306271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pl-PL"/>
          </a:p>
        </c:txPr>
        <c:crossAx val="431396984"/>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pl-PL"/>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78258556078092E-2"/>
          <c:y val="6.4889357843016707E-2"/>
          <c:w val="0.87427734033245841"/>
          <c:h val="0.84731481481481485"/>
        </c:manualLayout>
      </c:layout>
      <c:barChart>
        <c:barDir val="col"/>
        <c:grouping val="stacked"/>
        <c:varyColors val="0"/>
        <c:ser>
          <c:idx val="0"/>
          <c:order val="0"/>
          <c:tx>
            <c:v>Daily part availability</c:v>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'176Run@Rate'!$F$12:$L$12</c:f>
              <c:strCache>
                <c:ptCount val="7"/>
                <c:pt idx="0">
                  <c:v>Process 1</c:v>
                </c:pt>
                <c:pt idx="1">
                  <c:v>Process 2</c:v>
                </c:pt>
                <c:pt idx="2">
                  <c:v>Process 3</c:v>
                </c:pt>
                <c:pt idx="3">
                  <c:v>Process 4</c:v>
                </c:pt>
                <c:pt idx="4">
                  <c:v>Process 5</c:v>
                </c:pt>
                <c:pt idx="5">
                  <c:v>Process 6</c:v>
                </c:pt>
                <c:pt idx="6">
                  <c:v>Process 7</c:v>
                </c:pt>
              </c:strCache>
            </c:strRef>
          </c:cat>
          <c:val>
            <c:numRef>
              <c:f>'176Run@Rate'!$F$65:$L$65</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46F-4F6C-B9CA-FC774EE314AF}"/>
            </c:ext>
          </c:extLst>
        </c:ser>
        <c:ser>
          <c:idx val="2"/>
          <c:order val="2"/>
          <c:tx>
            <c:v>Percent above/below DPV</c:v>
          </c:tx>
          <c:spPr>
            <a:solidFill>
              <a:schemeClr val="accent3"/>
            </a:solidFill>
            <a:ln>
              <a:noFill/>
            </a:ln>
            <a:effectLst/>
          </c:spPr>
          <c:invertIfNegative val="0"/>
          <c:dLbls>
            <c:spPr>
              <a:noFill/>
              <a:ln cmpd="sng">
                <a:solidFill>
                  <a:schemeClr val="tx1"/>
                </a:solid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'176Run@Rate'!$F$12:$L$12</c:f>
              <c:strCache>
                <c:ptCount val="7"/>
                <c:pt idx="0">
                  <c:v>Process 1</c:v>
                </c:pt>
                <c:pt idx="1">
                  <c:v>Process 2</c:v>
                </c:pt>
                <c:pt idx="2">
                  <c:v>Process 3</c:v>
                </c:pt>
                <c:pt idx="3">
                  <c:v>Process 4</c:v>
                </c:pt>
                <c:pt idx="4">
                  <c:v>Process 5</c:v>
                </c:pt>
                <c:pt idx="5">
                  <c:v>Process 6</c:v>
                </c:pt>
                <c:pt idx="6">
                  <c:v>Process 7</c:v>
                </c:pt>
              </c:strCache>
            </c:strRef>
          </c:cat>
          <c:val>
            <c:numRef>
              <c:f>'176Run@Rate'!$F$67:$L$67</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F46F-4F6C-B9CA-FC774EE314AF}"/>
            </c:ext>
          </c:extLst>
        </c:ser>
        <c:dLbls>
          <c:showLegendKey val="0"/>
          <c:showVal val="1"/>
          <c:showCatName val="0"/>
          <c:showSerName val="0"/>
          <c:showPercent val="0"/>
          <c:showBubbleSize val="0"/>
        </c:dLbls>
        <c:gapWidth val="219"/>
        <c:overlap val="100"/>
        <c:axId val="590709160"/>
        <c:axId val="590709488"/>
      </c:barChart>
      <c:lineChart>
        <c:grouping val="standard"/>
        <c:varyColors val="0"/>
        <c:ser>
          <c:idx val="1"/>
          <c:order val="1"/>
          <c:tx>
            <c:v>Customer demand</c:v>
          </c:tx>
          <c:spPr>
            <a:ln w="28575" cap="rnd">
              <a:solidFill>
                <a:schemeClr val="tx1"/>
              </a:solidFill>
              <a:round/>
            </a:ln>
            <a:effectLst/>
          </c:spPr>
          <c:marker>
            <c:symbol val="none"/>
          </c:marker>
          <c:dLbls>
            <c:delete val="1"/>
          </c:dLbls>
          <c:cat>
            <c:strRef>
              <c:f>'176Run@Rate'!$F$12:$L$12</c:f>
              <c:strCache>
                <c:ptCount val="7"/>
                <c:pt idx="0">
                  <c:v>Process 1</c:v>
                </c:pt>
                <c:pt idx="1">
                  <c:v>Process 2</c:v>
                </c:pt>
                <c:pt idx="2">
                  <c:v>Process 3</c:v>
                </c:pt>
                <c:pt idx="3">
                  <c:v>Process 4</c:v>
                </c:pt>
                <c:pt idx="4">
                  <c:v>Process 5</c:v>
                </c:pt>
                <c:pt idx="5">
                  <c:v>Process 6</c:v>
                </c:pt>
                <c:pt idx="6">
                  <c:v>Process 7</c:v>
                </c:pt>
              </c:strCache>
            </c:strRef>
          </c:cat>
          <c:val>
            <c:numRef>
              <c:f>'176Run@Rate'!$F$66:$L$66</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F46F-4F6C-B9CA-FC774EE314AF}"/>
            </c:ext>
          </c:extLst>
        </c:ser>
        <c:dLbls>
          <c:showLegendKey val="0"/>
          <c:showVal val="1"/>
          <c:showCatName val="0"/>
          <c:showSerName val="0"/>
          <c:showPercent val="0"/>
          <c:showBubbleSize val="0"/>
        </c:dLbls>
        <c:marker val="1"/>
        <c:smooth val="0"/>
        <c:axId val="590709160"/>
        <c:axId val="590709488"/>
      </c:lineChart>
      <c:catAx>
        <c:axId val="590709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crossAx val="590709488"/>
        <c:crosses val="autoZero"/>
        <c:auto val="1"/>
        <c:lblAlgn val="ctr"/>
        <c:lblOffset val="100"/>
        <c:noMultiLvlLbl val="0"/>
      </c:catAx>
      <c:valAx>
        <c:axId val="59070948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590709160"/>
        <c:crosses val="autoZero"/>
        <c:crossBetween val="between"/>
      </c:valAx>
      <c:spPr>
        <a:noFill/>
        <a:ln>
          <a:noFill/>
        </a:ln>
        <a:effectLst/>
      </c:spPr>
    </c:plotArea>
    <c:legend>
      <c:legendPos val="r"/>
      <c:layout>
        <c:manualLayout>
          <c:xMode val="edge"/>
          <c:yMode val="edge"/>
          <c:x val="0.83929503652255644"/>
          <c:y val="0.14698800954413388"/>
          <c:w val="0.16070496347744356"/>
          <c:h val="0.219918167223751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Drop" dropStyle="combo" dx="16" fmlaLink="$F$14" fmlaRange="$C$80:$D$81" sel="2" val="0"/>
</file>

<file path=xl/ctrlProps/ctrlProp102.xml><?xml version="1.0" encoding="utf-8"?>
<formControlPr xmlns="http://schemas.microsoft.com/office/spreadsheetml/2009/9/main" objectType="Drop" dropStyle="combo" dx="16" fmlaLink="$G$14" fmlaRange="$C$80:$D$81" sel="2" val="0"/>
</file>

<file path=xl/ctrlProps/ctrlProp103.xml><?xml version="1.0" encoding="utf-8"?>
<formControlPr xmlns="http://schemas.microsoft.com/office/spreadsheetml/2009/9/main" objectType="Drop" dropStyle="combo" dx="16" fmlaLink="$H$14" fmlaRange="$C$80:$D$81" sel="2" val="0"/>
</file>

<file path=xl/ctrlProps/ctrlProp104.xml><?xml version="1.0" encoding="utf-8"?>
<formControlPr xmlns="http://schemas.microsoft.com/office/spreadsheetml/2009/9/main" objectType="Drop" dropStyle="combo" dx="16" fmlaLink="$I$14" fmlaRange="$C$80:$D$81" sel="2" val="0"/>
</file>

<file path=xl/ctrlProps/ctrlProp105.xml><?xml version="1.0" encoding="utf-8"?>
<formControlPr xmlns="http://schemas.microsoft.com/office/spreadsheetml/2009/9/main" objectType="Drop" dropStyle="combo" dx="16" fmlaLink="$J$14" fmlaRange="$C$80:$D$81" sel="2" val="0"/>
</file>

<file path=xl/ctrlProps/ctrlProp106.xml><?xml version="1.0" encoding="utf-8"?>
<formControlPr xmlns="http://schemas.microsoft.com/office/spreadsheetml/2009/9/main" objectType="Drop" dropStyle="combo" dx="16" fmlaLink="$K$14" fmlaRange="$C$80:$D$81" sel="2" val="0"/>
</file>

<file path=xl/ctrlProps/ctrlProp107.xml><?xml version="1.0" encoding="utf-8"?>
<formControlPr xmlns="http://schemas.microsoft.com/office/spreadsheetml/2009/9/main" objectType="Drop" dropStyle="combo" dx="16" fmlaLink="$L$14" fmlaRange="$C$80:$D$81" sel="2" val="0"/>
</file>

<file path=xl/ctrlProps/ctrlProp108.xml><?xml version="1.0" encoding="utf-8"?>
<formControlPr xmlns="http://schemas.microsoft.com/office/spreadsheetml/2009/9/main" objectType="CheckBox"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noThreeD="1"/>
</file>

<file path=xl/ctrlProps/ctrlProp1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9.gif"/><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11907</xdr:rowOff>
    </xdr:from>
    <xdr:to>
      <xdr:col>6</xdr:col>
      <xdr:colOff>5643562</xdr:colOff>
      <xdr:row>2</xdr:row>
      <xdr:rowOff>202407</xdr:rowOff>
    </xdr:to>
    <xdr:sp macro="" textlink="">
      <xdr:nvSpPr>
        <xdr:cNvPr id="2" name="Rectangle: Rounded Corners 1">
          <a:extLst>
            <a:ext uri="{FF2B5EF4-FFF2-40B4-BE49-F238E27FC236}">
              <a16:creationId xmlns:a16="http://schemas.microsoft.com/office/drawing/2014/main" id="{00000000-0008-0000-0000-000002000000}"/>
            </a:ext>
          </a:extLst>
        </xdr:cNvPr>
        <xdr:cNvSpPr/>
      </xdr:nvSpPr>
      <xdr:spPr>
        <a:xfrm>
          <a:off x="47625" y="11907"/>
          <a:ext cx="10751343" cy="571500"/>
        </a:xfrm>
        <a:prstGeom prst="round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en-US" sz="1200">
              <a:solidFill>
                <a:schemeClr val="tx1"/>
              </a:solidFill>
              <a:effectLst/>
              <a:latin typeface="ABBvoiceOffice" panose="020D0603020503020204" pitchFamily="34" charset="0"/>
              <a:ea typeface="ABBvoiceOffice" panose="020D0603020503020204" pitchFamily="34" charset="0"/>
              <a:cs typeface="ABBvoiceOffice" panose="020D0603020503020204" pitchFamily="34" charset="0"/>
            </a:rPr>
            <a:t>Production Part Approval Process (PPAP) is a rigorous process intended to ensure the supplier’s ability to manufacture sustainable high-quality parts at a proven volume.</a:t>
          </a:r>
          <a:r>
            <a:rPr lang="en-US" sz="1100">
              <a:solidFill>
                <a:schemeClr val="tx1"/>
              </a:solidFill>
              <a:effectLst/>
              <a:latin typeface="+mn-lt"/>
              <a:ea typeface="+mn-ea"/>
              <a:cs typeface="+mn-cs"/>
            </a:rPr>
            <a:t>   </a:t>
          </a:r>
          <a:endParaRPr lang="en-US" sz="1000">
            <a:effectLst/>
          </a:endParaRPr>
        </a:p>
      </xdr:txBody>
    </xdr:sp>
    <xdr:clientData/>
  </xdr:twoCellAnchor>
  <xdr:twoCellAnchor>
    <xdr:from>
      <xdr:col>0</xdr:col>
      <xdr:colOff>83344</xdr:colOff>
      <xdr:row>2</xdr:row>
      <xdr:rowOff>259557</xdr:rowOff>
    </xdr:from>
    <xdr:to>
      <xdr:col>6</xdr:col>
      <xdr:colOff>5679281</xdr:colOff>
      <xdr:row>2</xdr:row>
      <xdr:rowOff>535781</xdr:rowOff>
    </xdr:to>
    <xdr:sp macro="" textlink="">
      <xdr:nvSpPr>
        <xdr:cNvPr id="3" name="Rectangle: Rounded Corners 2">
          <a:extLst>
            <a:ext uri="{FF2B5EF4-FFF2-40B4-BE49-F238E27FC236}">
              <a16:creationId xmlns:a16="http://schemas.microsoft.com/office/drawing/2014/main" id="{00000000-0008-0000-0000-000003000000}"/>
            </a:ext>
          </a:extLst>
        </xdr:cNvPr>
        <xdr:cNvSpPr/>
      </xdr:nvSpPr>
      <xdr:spPr>
        <a:xfrm>
          <a:off x="83344" y="640557"/>
          <a:ext cx="10751343" cy="276224"/>
        </a:xfrm>
        <a:prstGeom prst="round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en-US" sz="1200">
              <a:solidFill>
                <a:schemeClr val="tx1"/>
              </a:solidFill>
              <a:effectLst/>
              <a:latin typeface="ABBvoiceOffice" panose="020D0603020503020204" pitchFamily="34" charset="0"/>
              <a:ea typeface="ABBvoiceOffice" panose="020D0603020503020204" pitchFamily="34" charset="0"/>
              <a:cs typeface="ABBvoiceOffice" panose="020D0603020503020204" pitchFamily="34" charset="0"/>
            </a:rPr>
            <a:t>PPAP focuses heavily on the supplier’s processes and  capability to yield conforming material.</a:t>
          </a:r>
          <a:endParaRPr lang="en-US" sz="1200">
            <a:effectLst/>
            <a:latin typeface="ABBvoiceOffice" panose="020D0603020503020204" pitchFamily="34" charset="0"/>
            <a:ea typeface="ABBvoiceOffice" panose="020D0603020503020204" pitchFamily="34" charset="0"/>
            <a:cs typeface="ABBvoiceOffice" panose="020D0603020503020204" pitchFamily="34" charset="0"/>
          </a:endParaRPr>
        </a:p>
      </xdr:txBody>
    </xdr:sp>
    <xdr:clientData/>
  </xdr:twoCellAnchor>
  <xdr:twoCellAnchor>
    <xdr:from>
      <xdr:col>0</xdr:col>
      <xdr:colOff>83345</xdr:colOff>
      <xdr:row>3</xdr:row>
      <xdr:rowOff>42863</xdr:rowOff>
    </xdr:from>
    <xdr:to>
      <xdr:col>6</xdr:col>
      <xdr:colOff>5667376</xdr:colOff>
      <xdr:row>5</xdr:row>
      <xdr:rowOff>35718</xdr:rowOff>
    </xdr:to>
    <xdr:sp macro="" textlink="">
      <xdr:nvSpPr>
        <xdr:cNvPr id="4" name="Rectangle: Rounded Corners 3">
          <a:extLst>
            <a:ext uri="{FF2B5EF4-FFF2-40B4-BE49-F238E27FC236}">
              <a16:creationId xmlns:a16="http://schemas.microsoft.com/office/drawing/2014/main" id="{00000000-0008-0000-0000-000004000000}"/>
            </a:ext>
          </a:extLst>
        </xdr:cNvPr>
        <xdr:cNvSpPr/>
      </xdr:nvSpPr>
      <xdr:spPr>
        <a:xfrm>
          <a:off x="83345" y="995363"/>
          <a:ext cx="10739437" cy="373855"/>
        </a:xfrm>
        <a:prstGeom prst="round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en-US" sz="1200">
              <a:solidFill>
                <a:schemeClr val="tx1"/>
              </a:solidFill>
              <a:effectLst/>
              <a:latin typeface="ABBvoiceOffice" panose="020D0603020503020204" pitchFamily="34" charset="0"/>
              <a:ea typeface="ABBvoiceOffice" panose="020D0603020503020204" pitchFamily="34" charset="0"/>
              <a:cs typeface="ABBvoiceOffice" panose="020D0603020503020204" pitchFamily="34" charset="0"/>
            </a:rPr>
            <a:t>The supplier must receive PPAP approval from ABB prior to the first shipment of serial / regular production parts.</a:t>
          </a:r>
        </a:p>
      </xdr:txBody>
    </xdr:sp>
    <xdr:clientData/>
  </xdr:twoCellAnchor>
  <xdr:twoCellAnchor>
    <xdr:from>
      <xdr:col>0</xdr:col>
      <xdr:colOff>71437</xdr:colOff>
      <xdr:row>5</xdr:row>
      <xdr:rowOff>130970</xdr:rowOff>
    </xdr:from>
    <xdr:to>
      <xdr:col>7</xdr:col>
      <xdr:colOff>0</xdr:colOff>
      <xdr:row>10</xdr:row>
      <xdr:rowOff>119063</xdr:rowOff>
    </xdr:to>
    <xdr:sp macro="" textlink="">
      <xdr:nvSpPr>
        <xdr:cNvPr id="5" name="Rectangle: Rounded Corners 4">
          <a:extLst>
            <a:ext uri="{FF2B5EF4-FFF2-40B4-BE49-F238E27FC236}">
              <a16:creationId xmlns:a16="http://schemas.microsoft.com/office/drawing/2014/main" id="{00000000-0008-0000-0000-000005000000}"/>
            </a:ext>
          </a:extLst>
        </xdr:cNvPr>
        <xdr:cNvSpPr/>
      </xdr:nvSpPr>
      <xdr:spPr>
        <a:xfrm>
          <a:off x="71437" y="1464470"/>
          <a:ext cx="10775157" cy="940593"/>
        </a:xfrm>
        <a:prstGeom prst="round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en-US" sz="1200" b="0" i="0" u="none" strike="noStrike" baseline="0">
              <a:solidFill>
                <a:schemeClr val="tx1"/>
              </a:solidFill>
              <a:latin typeface="ABBvoiceOffice" panose="020D0603020503020204" pitchFamily="34" charset="0"/>
              <a:ea typeface="ABBvoiceOffice" panose="020D0603020503020204" pitchFamily="34" charset="0"/>
              <a:cs typeface="ABBvoiceOffice" panose="020D0603020503020204" pitchFamily="34" charset="0"/>
            </a:rPr>
            <a:t>ABB </a:t>
          </a:r>
          <a:r>
            <a:rPr lang="pl-PL" sz="1200" b="0" i="0" u="none" strike="noStrike" baseline="0">
              <a:solidFill>
                <a:schemeClr val="tx1"/>
              </a:solidFill>
              <a:latin typeface="ABBvoiceOffice" panose="020D0603020503020204" pitchFamily="34" charset="0"/>
              <a:ea typeface="ABBvoiceOffice" panose="020D0603020503020204" pitchFamily="34" charset="0"/>
              <a:cs typeface="ABBvoiceOffice" panose="020D0603020503020204" pitchFamily="34" charset="0"/>
            </a:rPr>
            <a:t>MOMG &amp; MOPT </a:t>
          </a:r>
          <a:r>
            <a:rPr lang="en-US" sz="1200" b="0" i="0" u="none" strike="noStrike" baseline="0">
              <a:solidFill>
                <a:schemeClr val="tx1"/>
              </a:solidFill>
              <a:latin typeface="ABBvoiceOffice" panose="020D0603020503020204" pitchFamily="34" charset="0"/>
              <a:ea typeface="ABBvoiceOffice" panose="020D0603020503020204" pitchFamily="34" charset="0"/>
              <a:cs typeface="ABBvoiceOffice" panose="020D0603020503020204" pitchFamily="34" charset="0"/>
            </a:rPr>
            <a:t>utilizes </a:t>
          </a:r>
          <a:r>
            <a:rPr lang="pl-PL" sz="1200" b="0" i="0" u="none" strike="noStrike" baseline="0">
              <a:solidFill>
                <a:schemeClr val="tx1"/>
              </a:solidFill>
              <a:latin typeface="ABBvoiceOffice" panose="020D0603020503020204" pitchFamily="34" charset="0"/>
              <a:ea typeface="ABBvoiceOffice" panose="020D0603020503020204" pitchFamily="34" charset="0"/>
              <a:cs typeface="ABBvoiceOffice" panose="020D0603020503020204" pitchFamily="34" charset="0"/>
            </a:rPr>
            <a:t>three</a:t>
          </a:r>
          <a:r>
            <a:rPr lang="en-US" sz="1200" b="0" i="0" u="none" strike="noStrike" baseline="0">
              <a:solidFill>
                <a:schemeClr val="tx1"/>
              </a:solidFill>
              <a:latin typeface="ABBvoiceOffice" panose="020D0603020503020204" pitchFamily="34" charset="0"/>
              <a:ea typeface="ABBvoiceOffice" panose="020D0603020503020204" pitchFamily="34" charset="0"/>
              <a:cs typeface="ABBvoiceOffice" panose="020D0603020503020204" pitchFamily="34" charset="0"/>
            </a:rPr>
            <a:t> levels</a:t>
          </a:r>
          <a:r>
            <a:rPr lang="pl-PL" sz="1200" b="0" i="0" u="none" strike="noStrike" baseline="0">
              <a:solidFill>
                <a:schemeClr val="tx1"/>
              </a:solidFill>
              <a:latin typeface="ABBvoiceOffice" panose="020D0603020503020204" pitchFamily="34" charset="0"/>
              <a:ea typeface="ABBvoiceOffice" panose="020D0603020503020204" pitchFamily="34" charset="0"/>
              <a:cs typeface="ABBvoiceOffice" panose="020D0603020503020204" pitchFamily="34" charset="0"/>
            </a:rPr>
            <a:t> of PPAP</a:t>
          </a:r>
          <a:r>
            <a:rPr lang="en-US" sz="1200" b="0" i="0" u="none" strike="noStrike" baseline="0">
              <a:solidFill>
                <a:schemeClr val="tx1"/>
              </a:solidFill>
              <a:latin typeface="ABBvoiceOffice" panose="020D0603020503020204" pitchFamily="34" charset="0"/>
              <a:ea typeface="ABBvoiceOffice" panose="020D0603020503020204" pitchFamily="34" charset="0"/>
              <a:cs typeface="ABBvoiceOffice" panose="020D0603020503020204" pitchFamily="34" charset="0"/>
            </a:rPr>
            <a:t>: </a:t>
          </a:r>
        </a:p>
        <a:p>
          <a:r>
            <a:rPr lang="en-US" sz="1200" b="0" i="0" u="none" strike="noStrike" baseline="0">
              <a:solidFill>
                <a:schemeClr val="tx1"/>
              </a:solidFill>
              <a:latin typeface="ABBvoiceOffice" panose="020D0603020503020204" pitchFamily="34" charset="0"/>
              <a:ea typeface="ABBvoiceOffice" panose="020D0603020503020204" pitchFamily="34" charset="0"/>
              <a:cs typeface="ABBvoiceOffice" panose="020D0603020503020204" pitchFamily="34" charset="0"/>
            </a:rPr>
            <a:t>• Level 2 </a:t>
          </a:r>
          <a:r>
            <a:rPr lang="pl-PL" sz="1200" b="0" i="0" u="none" strike="noStrike" baseline="0">
              <a:solidFill>
                <a:schemeClr val="tx1"/>
              </a:solidFill>
              <a:latin typeface="ABBvoiceOffice" panose="020D0603020503020204" pitchFamily="34" charset="0"/>
              <a:ea typeface="ABBvoiceOffice" panose="020D0603020503020204" pitchFamily="34" charset="0"/>
              <a:cs typeface="ABBvoiceOffice" panose="020D0603020503020204" pitchFamily="34" charset="0"/>
            </a:rPr>
            <a:t>for </a:t>
          </a:r>
          <a:r>
            <a:rPr lang="en-US" sz="1200" b="0" i="0" u="none" strike="noStrike" baseline="0">
              <a:solidFill>
                <a:schemeClr val="tx1"/>
              </a:solidFill>
              <a:latin typeface="ABBvoiceOffice" panose="020D0603020503020204" pitchFamily="34" charset="0"/>
              <a:ea typeface="ABBvoiceOffice" panose="020D0603020503020204" pitchFamily="34" charset="0"/>
              <a:cs typeface="ABBvoiceOffice" panose="020D0603020503020204" pitchFamily="34" charset="0"/>
            </a:rPr>
            <a:t>medium</a:t>
          </a:r>
          <a:r>
            <a:rPr lang="pl-PL" sz="1200" b="0" i="0" u="none" strike="noStrike" baseline="0">
              <a:solidFill>
                <a:schemeClr val="tx1"/>
              </a:solidFill>
              <a:latin typeface="ABBvoiceOffice" panose="020D0603020503020204" pitchFamily="34" charset="0"/>
              <a:ea typeface="ABBvoiceOffice" panose="020D0603020503020204" pitchFamily="34" charset="0"/>
              <a:cs typeface="ABBvoiceOffice" panose="020D0603020503020204" pitchFamily="34" charset="0"/>
            </a:rPr>
            <a:t> risk PPAP</a:t>
          </a:r>
          <a:r>
            <a:rPr lang="en-US" sz="1200" b="0" i="0" u="none" strike="noStrike" baseline="0">
              <a:solidFill>
                <a:schemeClr val="tx1"/>
              </a:solidFill>
              <a:latin typeface="ABBvoiceOffice" panose="020D0603020503020204" pitchFamily="34" charset="0"/>
              <a:ea typeface="ABBvoiceOffice" panose="020D0603020503020204" pitchFamily="34" charset="0"/>
              <a:cs typeface="ABBvoiceOffice" panose="020D0603020503020204" pitchFamily="34" charset="0"/>
            </a:rPr>
            <a:t>. </a:t>
          </a:r>
          <a:r>
            <a:rPr lang="pl-PL" sz="1200" b="0" i="0" u="none" strike="noStrike" baseline="0">
              <a:solidFill>
                <a:schemeClr val="tx1"/>
              </a:solidFill>
              <a:latin typeface="ABBvoiceOffice" panose="020D0603020503020204" pitchFamily="34" charset="0"/>
              <a:ea typeface="ABBvoiceOffice" panose="020D0603020503020204" pitchFamily="34" charset="0"/>
              <a:cs typeface="ABBvoiceOffice" panose="020D0603020503020204" pitchFamily="34" charset="0"/>
            </a:rPr>
            <a:t>D</a:t>
          </a:r>
          <a:r>
            <a:rPr lang="en-US" sz="1200" b="0" i="0" u="none" strike="noStrike" baseline="0">
              <a:solidFill>
                <a:schemeClr val="tx1"/>
              </a:solidFill>
              <a:latin typeface="ABBvoiceOffice" panose="020D0603020503020204" pitchFamily="34" charset="0"/>
              <a:ea typeface="ABBvoiceOffice" panose="020D0603020503020204" pitchFamily="34" charset="0"/>
              <a:cs typeface="ABBvoiceOffice" panose="020D0603020503020204" pitchFamily="34" charset="0"/>
            </a:rPr>
            <a:t>efault level of PPAP</a:t>
          </a:r>
          <a:endParaRPr lang="pl-PL" sz="1200" b="0" i="0" u="none" strike="noStrike" baseline="0">
            <a:solidFill>
              <a:schemeClr val="tx1"/>
            </a:solidFill>
            <a:latin typeface="ABBvoiceOffice" panose="020D0603020503020204" pitchFamily="34" charset="0"/>
            <a:ea typeface="ABBvoiceOffice" panose="020D0603020503020204" pitchFamily="34" charset="0"/>
            <a:cs typeface="ABBvoiceOffice" panose="020D0603020503020204" pitchFamily="34" charset="0"/>
          </a:endParaRPr>
        </a:p>
        <a:p>
          <a:r>
            <a:rPr lang="en-US" sz="1200" b="0" i="0" u="none" strike="noStrike" baseline="0">
              <a:solidFill>
                <a:schemeClr val="tx1"/>
              </a:solidFill>
              <a:latin typeface="ABBvoiceOffice" panose="020D0603020503020204" pitchFamily="34" charset="0"/>
              <a:ea typeface="ABBvoiceOffice" panose="020D0603020503020204" pitchFamily="34" charset="0"/>
              <a:cs typeface="ABBvoiceOffice" panose="020D0603020503020204" pitchFamily="34" charset="0"/>
            </a:rPr>
            <a:t>• </a:t>
          </a:r>
          <a:r>
            <a:rPr lang="pl-PL" sz="1200" b="0" i="0" u="none" strike="noStrike" baseline="0">
              <a:solidFill>
                <a:schemeClr val="tx1"/>
              </a:solidFill>
              <a:latin typeface="ABBvoiceOffice" panose="020D0603020503020204" pitchFamily="34" charset="0"/>
              <a:ea typeface="ABBvoiceOffice" panose="020D0603020503020204" pitchFamily="34" charset="0"/>
              <a:cs typeface="ABBvoiceOffice" panose="020D0603020503020204" pitchFamily="34" charset="0"/>
            </a:rPr>
            <a:t>Level 3 for high r</a:t>
          </a:r>
          <a:r>
            <a:rPr lang="en-US" sz="1200" b="0" i="0" u="none" strike="noStrike" baseline="0">
              <a:solidFill>
                <a:schemeClr val="tx1"/>
              </a:solidFill>
              <a:latin typeface="ABBvoiceOffice" panose="020D0603020503020204" pitchFamily="34" charset="0"/>
              <a:ea typeface="ABBvoiceOffice" panose="020D0603020503020204" pitchFamily="34" charset="0"/>
              <a:cs typeface="ABBvoiceOffice" panose="020D0603020503020204" pitchFamily="34" charset="0"/>
            </a:rPr>
            <a:t>isk PPAP  </a:t>
          </a:r>
        </a:p>
        <a:p>
          <a:r>
            <a:rPr lang="en-US" sz="1200" b="0" i="0" u="none" strike="noStrike" baseline="0">
              <a:solidFill>
                <a:schemeClr val="tx1"/>
              </a:solidFill>
              <a:latin typeface="ABBvoiceOffice" panose="020D0603020503020204" pitchFamily="34" charset="0"/>
              <a:ea typeface="ABBvoiceOffice" panose="020D0603020503020204" pitchFamily="34" charset="0"/>
              <a:cs typeface="ABBvoiceOffice" panose="020D0603020503020204" pitchFamily="34" charset="0"/>
            </a:rPr>
            <a:t>• Level 4 </a:t>
          </a:r>
          <a:r>
            <a:rPr lang="pl-PL" sz="1200" b="0" i="0" u="none" strike="noStrike" baseline="0">
              <a:solidFill>
                <a:schemeClr val="tx1"/>
              </a:solidFill>
              <a:latin typeface="ABBvoiceOffice" panose="020D0603020503020204" pitchFamily="34" charset="0"/>
              <a:ea typeface="ABBvoiceOffice" panose="020D0603020503020204" pitchFamily="34" charset="0"/>
              <a:cs typeface="ABBvoiceOffice" panose="020D0603020503020204" pitchFamily="34" charset="0"/>
            </a:rPr>
            <a:t>c</a:t>
          </a:r>
          <a:r>
            <a:rPr lang="en-US" sz="1200" b="0" i="0" u="none" strike="noStrike" baseline="0">
              <a:solidFill>
                <a:schemeClr val="tx1"/>
              </a:solidFill>
              <a:latin typeface="ABBvoiceOffice" panose="020D0603020503020204" pitchFamily="34" charset="0"/>
              <a:ea typeface="ABBvoiceOffice" panose="020D0603020503020204" pitchFamily="34" charset="0"/>
              <a:cs typeface="ABBvoiceOffice" panose="020D0603020503020204" pitchFamily="34" charset="0"/>
            </a:rPr>
            <a:t>ustomized by the ABB SQE</a:t>
          </a:r>
          <a:r>
            <a:rPr lang="pl-PL" sz="1200" b="0" i="0" u="none" strike="noStrike" baseline="0">
              <a:solidFill>
                <a:schemeClr val="tx1"/>
              </a:solidFill>
              <a:latin typeface="ABBvoiceOffice" panose="020D0603020503020204" pitchFamily="34" charset="0"/>
              <a:ea typeface="ABBvoiceOffice" panose="020D0603020503020204" pitchFamily="34" charset="0"/>
              <a:cs typeface="ABBvoiceOffice" panose="020D0603020503020204" pitchFamily="34" charset="0"/>
            </a:rPr>
            <a:t> for  all elements where potential risk is identified</a:t>
          </a:r>
          <a:endParaRPr lang="en-US" sz="1200" b="0" i="0" u="none" strike="noStrike" baseline="0">
            <a:solidFill>
              <a:schemeClr val="tx1"/>
            </a:solidFill>
            <a:latin typeface="ABBvoiceOffice" panose="020D0603020503020204" pitchFamily="34" charset="0"/>
            <a:ea typeface="ABBvoiceOffice" panose="020D0603020503020204" pitchFamily="34" charset="0"/>
            <a:cs typeface="ABBvoiceOffice" panose="020D0603020503020204" pitchFamily="34" charset="0"/>
          </a:endParaRPr>
        </a:p>
      </xdr:txBody>
    </xdr:sp>
    <xdr:clientData/>
  </xdr:twoCellAnchor>
  <xdr:twoCellAnchor>
    <xdr:from>
      <xdr:col>0</xdr:col>
      <xdr:colOff>83343</xdr:colOff>
      <xdr:row>11</xdr:row>
      <xdr:rowOff>47625</xdr:rowOff>
    </xdr:from>
    <xdr:to>
      <xdr:col>7</xdr:col>
      <xdr:colOff>11905</xdr:colOff>
      <xdr:row>12</xdr:row>
      <xdr:rowOff>107156</xdr:rowOff>
    </xdr:to>
    <xdr:sp macro="" textlink="">
      <xdr:nvSpPr>
        <xdr:cNvPr id="6" name="Rectangle: Rounded Corners 5">
          <a:extLst>
            <a:ext uri="{FF2B5EF4-FFF2-40B4-BE49-F238E27FC236}">
              <a16:creationId xmlns:a16="http://schemas.microsoft.com/office/drawing/2014/main" id="{00000000-0008-0000-0000-000006000000}"/>
            </a:ext>
          </a:extLst>
        </xdr:cNvPr>
        <xdr:cNvSpPr/>
      </xdr:nvSpPr>
      <xdr:spPr>
        <a:xfrm>
          <a:off x="83343" y="2524125"/>
          <a:ext cx="10775156" cy="250031"/>
        </a:xfrm>
        <a:prstGeom prst="round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en-US" sz="1200" b="0" i="0" u="none" strike="noStrike" baseline="0">
              <a:solidFill>
                <a:schemeClr val="tx1"/>
              </a:solidFill>
              <a:latin typeface="ABBvoiceOffice" panose="020D0603020503020204" pitchFamily="34" charset="0"/>
              <a:ea typeface="ABBvoiceOffice" panose="020D0603020503020204" pitchFamily="34" charset="0"/>
              <a:cs typeface="ABBvoiceOffice" panose="020D0603020503020204" pitchFamily="34" charset="0"/>
            </a:rPr>
            <a:t>The ABB SQE determines the Risk Level required for PPAP </a:t>
          </a:r>
          <a:endParaRPr lang="en-US" sz="1200">
            <a:solidFill>
              <a:schemeClr val="tx1"/>
            </a:solidFill>
            <a:effectLst/>
            <a:latin typeface="ABBvoiceOffice" panose="020D0603020503020204" pitchFamily="34" charset="0"/>
            <a:ea typeface="ABBvoiceOffice" panose="020D0603020503020204" pitchFamily="34" charset="0"/>
            <a:cs typeface="ABBvoiceOffice" panose="020D0603020503020204" pitchFamily="34" charset="0"/>
          </a:endParaRPr>
        </a:p>
      </xdr:txBody>
    </xdr:sp>
    <xdr:clientData/>
  </xdr:twoCellAnchor>
  <xdr:twoCellAnchor>
    <xdr:from>
      <xdr:col>0</xdr:col>
      <xdr:colOff>95249</xdr:colOff>
      <xdr:row>12</xdr:row>
      <xdr:rowOff>178594</xdr:rowOff>
    </xdr:from>
    <xdr:to>
      <xdr:col>6</xdr:col>
      <xdr:colOff>5679280</xdr:colOff>
      <xdr:row>14</xdr:row>
      <xdr:rowOff>83343</xdr:rowOff>
    </xdr:to>
    <xdr:sp macro="" textlink="">
      <xdr:nvSpPr>
        <xdr:cNvPr id="7" name="Rectangle: Rounded Corners 6">
          <a:extLst>
            <a:ext uri="{FF2B5EF4-FFF2-40B4-BE49-F238E27FC236}">
              <a16:creationId xmlns:a16="http://schemas.microsoft.com/office/drawing/2014/main" id="{00000000-0008-0000-0000-000007000000}"/>
            </a:ext>
          </a:extLst>
        </xdr:cNvPr>
        <xdr:cNvSpPr/>
      </xdr:nvSpPr>
      <xdr:spPr>
        <a:xfrm>
          <a:off x="95249" y="2845594"/>
          <a:ext cx="10739437" cy="285749"/>
        </a:xfrm>
        <a:prstGeom prst="round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en-US" sz="1200" b="0" i="0" u="none" strike="noStrike" baseline="0">
              <a:solidFill>
                <a:schemeClr val="tx1"/>
              </a:solidFill>
              <a:latin typeface="ABBvoiceOffice" panose="020D0603020503020204" pitchFamily="34" charset="0"/>
              <a:ea typeface="ABBvoiceOffice" panose="020D0603020503020204" pitchFamily="34" charset="0"/>
              <a:cs typeface="ABBvoiceOffice" panose="020D0603020503020204" pitchFamily="34" charset="0"/>
            </a:rPr>
            <a:t>The ABB SQE determines if elements can be exempt from PPAP </a:t>
          </a:r>
          <a:endParaRPr lang="en-US" sz="1200">
            <a:solidFill>
              <a:schemeClr val="tx1"/>
            </a:solidFill>
            <a:effectLst/>
            <a:latin typeface="ABBvoiceOffice" panose="020D0603020503020204" pitchFamily="34" charset="0"/>
            <a:ea typeface="ABBvoiceOffice" panose="020D0603020503020204" pitchFamily="34" charset="0"/>
            <a:cs typeface="ABBvoiceOffice" panose="020D0603020503020204" pitchFamily="34" charset="0"/>
          </a:endParaRPr>
        </a:p>
      </xdr:txBody>
    </xdr:sp>
    <xdr:clientData/>
  </xdr:twoCellAnchor>
  <xdr:twoCellAnchor>
    <xdr:from>
      <xdr:col>0</xdr:col>
      <xdr:colOff>35720</xdr:colOff>
      <xdr:row>47</xdr:row>
      <xdr:rowOff>107156</xdr:rowOff>
    </xdr:from>
    <xdr:to>
      <xdr:col>6</xdr:col>
      <xdr:colOff>5655470</xdr:colOff>
      <xdr:row>48</xdr:row>
      <xdr:rowOff>166687</xdr:rowOff>
    </xdr:to>
    <xdr:sp macro="" textlink="">
      <xdr:nvSpPr>
        <xdr:cNvPr id="8" name="Rectangle: Rounded Corners 7">
          <a:extLst>
            <a:ext uri="{FF2B5EF4-FFF2-40B4-BE49-F238E27FC236}">
              <a16:creationId xmlns:a16="http://schemas.microsoft.com/office/drawing/2014/main" id="{00000000-0008-0000-0000-000008000000}"/>
            </a:ext>
          </a:extLst>
        </xdr:cNvPr>
        <xdr:cNvSpPr/>
      </xdr:nvSpPr>
      <xdr:spPr>
        <a:xfrm>
          <a:off x="35720" y="33254156"/>
          <a:ext cx="10775156" cy="250031"/>
        </a:xfrm>
        <a:prstGeom prst="round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en-US" sz="1200" b="0" i="0" u="none" strike="noStrike" baseline="0">
              <a:solidFill>
                <a:schemeClr val="tx1"/>
              </a:solidFill>
              <a:latin typeface="ABBvoiceOffice" panose="020D0603020503020204" pitchFamily="34" charset="0"/>
              <a:ea typeface="ABBvoiceOffice" panose="020D0603020503020204" pitchFamily="34" charset="0"/>
              <a:cs typeface="ABBvoiceOffice" panose="020D0603020503020204" pitchFamily="34" charset="0"/>
            </a:rPr>
            <a:t>Part Approval (PPAP) / Part Submission Warrant (PSW) will be executed and documented by the supplier in ABBs PPAP Packet, an .xls file.</a:t>
          </a:r>
          <a:endParaRPr lang="en-US" sz="1200">
            <a:solidFill>
              <a:schemeClr val="tx1"/>
            </a:solidFill>
            <a:effectLst/>
            <a:latin typeface="ABBvoiceOffice" panose="020D0603020503020204" pitchFamily="34" charset="0"/>
            <a:ea typeface="ABBvoiceOffice" panose="020D0603020503020204" pitchFamily="34" charset="0"/>
            <a:cs typeface="ABBvoiceOffice" panose="020D0603020503020204" pitchFamily="34" charset="0"/>
          </a:endParaRPr>
        </a:p>
      </xdr:txBody>
    </xdr:sp>
    <xdr:clientData/>
  </xdr:twoCellAnchor>
  <xdr:twoCellAnchor>
    <xdr:from>
      <xdr:col>0</xdr:col>
      <xdr:colOff>47625</xdr:colOff>
      <xdr:row>49</xdr:row>
      <xdr:rowOff>45243</xdr:rowOff>
    </xdr:from>
    <xdr:to>
      <xdr:col>6</xdr:col>
      <xdr:colOff>5667375</xdr:colOff>
      <xdr:row>50</xdr:row>
      <xdr:rowOff>104774</xdr:rowOff>
    </xdr:to>
    <xdr:sp macro="" textlink="">
      <xdr:nvSpPr>
        <xdr:cNvPr id="9" name="Rectangle: Rounded Corners 8">
          <a:extLst>
            <a:ext uri="{FF2B5EF4-FFF2-40B4-BE49-F238E27FC236}">
              <a16:creationId xmlns:a16="http://schemas.microsoft.com/office/drawing/2014/main" id="{00000000-0008-0000-0000-000009000000}"/>
            </a:ext>
          </a:extLst>
        </xdr:cNvPr>
        <xdr:cNvSpPr/>
      </xdr:nvSpPr>
      <xdr:spPr>
        <a:xfrm>
          <a:off x="47625" y="33573243"/>
          <a:ext cx="10775156" cy="250031"/>
        </a:xfrm>
        <a:prstGeom prst="round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en-US" sz="1200" b="0" i="0" u="none" strike="noStrike" baseline="0">
              <a:solidFill>
                <a:schemeClr val="tx1"/>
              </a:solidFill>
              <a:latin typeface="ABBvoiceOffice" panose="020D0603020503020204" pitchFamily="34" charset="0"/>
              <a:ea typeface="ABBvoiceOffice" panose="020D0603020503020204" pitchFamily="34" charset="0"/>
              <a:cs typeface="ABBvoiceOffice" panose="020D0603020503020204" pitchFamily="34" charset="0"/>
            </a:rPr>
            <a:t>The Supplier can use their template for all PPAP elements as long as</a:t>
          </a:r>
          <a:r>
            <a:rPr lang="pl-PL" sz="1200" b="0" i="0" u="none" strike="noStrike" baseline="0">
              <a:solidFill>
                <a:schemeClr val="tx1"/>
              </a:solidFill>
              <a:latin typeface="ABBvoiceOffice" panose="020D0603020503020204" pitchFamily="34" charset="0"/>
              <a:ea typeface="ABBvoiceOffice" panose="020D0603020503020204" pitchFamily="34" charset="0"/>
              <a:cs typeface="ABBvoiceOffice" panose="020D0603020503020204" pitchFamily="34" charset="0"/>
            </a:rPr>
            <a:t> those templates</a:t>
          </a:r>
          <a:r>
            <a:rPr lang="en-US" sz="1200" b="0" i="0" u="none" strike="noStrike" baseline="0">
              <a:solidFill>
                <a:schemeClr val="tx1"/>
              </a:solidFill>
              <a:latin typeface="ABBvoiceOffice" panose="020D0603020503020204" pitchFamily="34" charset="0"/>
              <a:ea typeface="ABBvoiceOffice" panose="020D0603020503020204" pitchFamily="34" charset="0"/>
              <a:cs typeface="ABBvoiceOffice" panose="020D0603020503020204" pitchFamily="34" charset="0"/>
            </a:rPr>
            <a:t> contain all ABB requirements. </a:t>
          </a:r>
          <a:endParaRPr lang="en-US" sz="1200">
            <a:solidFill>
              <a:schemeClr val="tx1"/>
            </a:solidFill>
            <a:effectLst/>
            <a:latin typeface="ABBvoiceOffice" panose="020D0603020503020204" pitchFamily="34" charset="0"/>
            <a:ea typeface="ABBvoiceOffice" panose="020D0603020503020204" pitchFamily="34" charset="0"/>
            <a:cs typeface="ABBvoiceOffice" panose="020D0603020503020204" pitchFamily="34" charset="0"/>
          </a:endParaRPr>
        </a:p>
      </xdr:txBody>
    </xdr:sp>
    <xdr:clientData/>
  </xdr:twoCellAnchor>
  <xdr:twoCellAnchor>
    <xdr:from>
      <xdr:col>0</xdr:col>
      <xdr:colOff>33339</xdr:colOff>
      <xdr:row>50</xdr:row>
      <xdr:rowOff>190499</xdr:rowOff>
    </xdr:from>
    <xdr:to>
      <xdr:col>6</xdr:col>
      <xdr:colOff>5653089</xdr:colOff>
      <xdr:row>51</xdr:row>
      <xdr:rowOff>321469</xdr:rowOff>
    </xdr:to>
    <xdr:sp macro="" textlink="">
      <xdr:nvSpPr>
        <xdr:cNvPr id="10" name="Rectangle: Rounded Corners 9">
          <a:extLst>
            <a:ext uri="{FF2B5EF4-FFF2-40B4-BE49-F238E27FC236}">
              <a16:creationId xmlns:a16="http://schemas.microsoft.com/office/drawing/2014/main" id="{00000000-0008-0000-0000-00000A000000}"/>
            </a:ext>
          </a:extLst>
        </xdr:cNvPr>
        <xdr:cNvSpPr/>
      </xdr:nvSpPr>
      <xdr:spPr>
        <a:xfrm>
          <a:off x="33339" y="33908999"/>
          <a:ext cx="10775156" cy="321470"/>
        </a:xfrm>
        <a:prstGeom prst="round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b" anchorCtr="0" forceAA="0" compatLnSpc="1">
          <a:prstTxWarp prst="textNoShape">
            <a:avLst/>
          </a:prstTxWarp>
          <a:noAutofit/>
        </a:bodyPr>
        <a:lstStyle/>
        <a:p>
          <a:endParaRPr lang="en-US" sz="1200" b="0" i="0" u="none" strike="noStrike" baseline="0">
            <a:solidFill>
              <a:schemeClr val="tx1"/>
            </a:solidFill>
            <a:latin typeface="ABBvoiceOffice" panose="020D0603020503020204" pitchFamily="34" charset="0"/>
            <a:ea typeface="ABBvoiceOffice" panose="020D0603020503020204" pitchFamily="34" charset="0"/>
            <a:cs typeface="ABBvoiceOffice" panose="020D0603020503020204" pitchFamily="34" charset="0"/>
          </a:endParaRPr>
        </a:p>
        <a:p>
          <a:pPr algn="l"/>
          <a:r>
            <a:rPr lang="en-US" sz="1200" b="0" i="0" u="none" strike="noStrike" baseline="0">
              <a:solidFill>
                <a:schemeClr val="tx1"/>
              </a:solidFill>
              <a:latin typeface="ABBvoiceOffice" panose="020D0603020503020204" pitchFamily="34" charset="0"/>
              <a:ea typeface="ABBvoiceOffice" panose="020D0603020503020204" pitchFamily="34" charset="0"/>
              <a:cs typeface="ABBvoiceOffice" panose="020D0603020503020204" pitchFamily="34" charset="0"/>
            </a:rPr>
            <a:t>All documents being part of the ABB PPAP must be written in English.. </a:t>
          </a:r>
          <a:endParaRPr lang="en-US" sz="1200">
            <a:solidFill>
              <a:schemeClr val="tx1"/>
            </a:solidFill>
            <a:effectLst/>
            <a:latin typeface="ABBvoiceOffice" panose="020D0603020503020204" pitchFamily="34" charset="0"/>
            <a:ea typeface="ABBvoiceOffice" panose="020D0603020503020204" pitchFamily="34" charset="0"/>
            <a:cs typeface="ABBvoiceOffice" panose="020D0603020503020204" pitchFamily="34" charset="0"/>
          </a:endParaRPr>
        </a:p>
      </xdr:txBody>
    </xdr:sp>
    <xdr:clientData/>
  </xdr:twoCellAnchor>
  <xdr:twoCellAnchor>
    <xdr:from>
      <xdr:col>0</xdr:col>
      <xdr:colOff>95250</xdr:colOff>
      <xdr:row>10</xdr:row>
      <xdr:rowOff>214312</xdr:rowOff>
    </xdr:from>
    <xdr:to>
      <xdr:col>7</xdr:col>
      <xdr:colOff>23812</xdr:colOff>
      <xdr:row>10</xdr:row>
      <xdr:rowOff>472280</xdr:rowOff>
    </xdr:to>
    <xdr:sp macro="" textlink="">
      <xdr:nvSpPr>
        <xdr:cNvPr id="11" name="Rectangle: Rounded Corners 10">
          <a:extLst>
            <a:ext uri="{FF2B5EF4-FFF2-40B4-BE49-F238E27FC236}">
              <a16:creationId xmlns:a16="http://schemas.microsoft.com/office/drawing/2014/main" id="{00000000-0008-0000-0000-00000B000000}"/>
            </a:ext>
          </a:extLst>
        </xdr:cNvPr>
        <xdr:cNvSpPr/>
      </xdr:nvSpPr>
      <xdr:spPr>
        <a:xfrm>
          <a:off x="95250" y="2563812"/>
          <a:ext cx="10763250" cy="257968"/>
        </a:xfrm>
        <a:prstGeom prst="round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pl-PL" sz="1200" b="0" i="0" baseline="0">
              <a:solidFill>
                <a:schemeClr val="tx1"/>
              </a:solidFill>
              <a:effectLst/>
              <a:latin typeface="ABBvoiceOffice" panose="020D0603020503020204" pitchFamily="34" charset="0"/>
              <a:ea typeface="ABBvoiceOffice" panose="020D0603020503020204" pitchFamily="34" charset="0"/>
              <a:cs typeface="ABBvoiceOffice" panose="020D0603020503020204" pitchFamily="34" charset="0"/>
            </a:rPr>
            <a:t>Low risk - Catalogue parts (i.e.: no ABB-specific part number) are exempt from PPAP</a:t>
          </a:r>
          <a:r>
            <a:rPr lang="en-US" sz="1100" b="0" i="0" baseline="0">
              <a:solidFill>
                <a:schemeClr val="lt1"/>
              </a:solidFill>
              <a:effectLst/>
              <a:latin typeface="+mn-lt"/>
              <a:ea typeface="+mn-ea"/>
              <a:cs typeface="+mn-cs"/>
            </a:rPr>
            <a:t>atalogue parts (i.e.: no ABB-specific part number.) </a:t>
          </a:r>
          <a:endParaRPr lang="en-US" sz="1200">
            <a:solidFill>
              <a:schemeClr val="tx1"/>
            </a:solidFill>
            <a:effectLst/>
            <a:latin typeface="ABBvoiceOffice" panose="020D0603020503020204" pitchFamily="34" charset="0"/>
            <a:ea typeface="ABBvoiceOffice" panose="020D0603020503020204" pitchFamily="34" charset="0"/>
            <a:cs typeface="ABBvoiceOffice" panose="020D0603020503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76201</xdr:colOff>
      <xdr:row>3</xdr:row>
      <xdr:rowOff>44450</xdr:rowOff>
    </xdr:from>
    <xdr:to>
      <xdr:col>1</xdr:col>
      <xdr:colOff>565151</xdr:colOff>
      <xdr:row>3</xdr:row>
      <xdr:rowOff>477304</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76201" y="1257300"/>
          <a:ext cx="1098550" cy="432854"/>
        </a:xfrm>
        <a:prstGeom prst="rect">
          <a:avLst/>
        </a:prstGeom>
      </xdr:spPr>
    </xdr:pic>
    <xdr:clientData/>
  </xdr:twoCellAnchor>
  <xdr:twoCellAnchor editAs="oneCell">
    <xdr:from>
      <xdr:col>0</xdr:col>
      <xdr:colOff>95250</xdr:colOff>
      <xdr:row>0</xdr:row>
      <xdr:rowOff>0</xdr:rowOff>
    </xdr:from>
    <xdr:to>
      <xdr:col>1</xdr:col>
      <xdr:colOff>584200</xdr:colOff>
      <xdr:row>0</xdr:row>
      <xdr:rowOff>432854</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95250" y="0"/>
          <a:ext cx="1149350" cy="4328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955169</xdr:colOff>
      <xdr:row>2</xdr:row>
      <xdr:rowOff>54484</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926594" cy="36880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0</xdr:colOff>
      <xdr:row>138</xdr:row>
      <xdr:rowOff>0</xdr:rowOff>
    </xdr:from>
    <xdr:to>
      <xdr:col>20</xdr:col>
      <xdr:colOff>0</xdr:colOff>
      <xdr:row>138</xdr:row>
      <xdr:rowOff>0</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0</xdr:colOff>
      <xdr:row>140</xdr:row>
      <xdr:rowOff>0</xdr:rowOff>
    </xdr:from>
    <xdr:to>
      <xdr:col>26</xdr:col>
      <xdr:colOff>0</xdr:colOff>
      <xdr:row>140</xdr:row>
      <xdr:rowOff>0</xdr:rowOff>
    </xdr:to>
    <xdr:graphicFrame macro="">
      <xdr:nvGraphicFramePr>
        <xdr:cNvPr id="3" name="Chart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0</xdr:colOff>
      <xdr:row>140</xdr:row>
      <xdr:rowOff>0</xdr:rowOff>
    </xdr:from>
    <xdr:to>
      <xdr:col>26</xdr:col>
      <xdr:colOff>0</xdr:colOff>
      <xdr:row>140</xdr:row>
      <xdr:rowOff>0</xdr:rowOff>
    </xdr:to>
    <xdr:graphicFrame macro="">
      <xdr:nvGraphicFramePr>
        <xdr:cNvPr id="4" name="Chart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26</xdr:col>
      <xdr:colOff>0</xdr:colOff>
      <xdr:row>140</xdr:row>
      <xdr:rowOff>0</xdr:rowOff>
    </xdr:from>
    <xdr:to>
      <xdr:col>26</xdr:col>
      <xdr:colOff>0</xdr:colOff>
      <xdr:row>140</xdr:row>
      <xdr:rowOff>0</xdr:rowOff>
    </xdr:to>
    <xdr:graphicFrame macro="">
      <xdr:nvGraphicFramePr>
        <xdr:cNvPr id="5" name="Chart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26</xdr:col>
      <xdr:colOff>0</xdr:colOff>
      <xdr:row>140</xdr:row>
      <xdr:rowOff>0</xdr:rowOff>
    </xdr:from>
    <xdr:to>
      <xdr:col>26</xdr:col>
      <xdr:colOff>0</xdr:colOff>
      <xdr:row>140</xdr:row>
      <xdr:rowOff>0</xdr:rowOff>
    </xdr:to>
    <xdr:graphicFrame macro="">
      <xdr:nvGraphicFramePr>
        <xdr:cNvPr id="6" name="Chart 5">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26</xdr:col>
      <xdr:colOff>0</xdr:colOff>
      <xdr:row>140</xdr:row>
      <xdr:rowOff>0</xdr:rowOff>
    </xdr:from>
    <xdr:to>
      <xdr:col>26</xdr:col>
      <xdr:colOff>0</xdr:colOff>
      <xdr:row>140</xdr:row>
      <xdr:rowOff>0</xdr:rowOff>
    </xdr:to>
    <xdr:graphicFrame macro="">
      <xdr:nvGraphicFramePr>
        <xdr:cNvPr id="7" name="Chart 6">
          <a:extLst>
            <a:ext uri="{FF2B5EF4-FFF2-40B4-BE49-F238E27FC236}">
              <a16:creationId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1</xdr:col>
      <xdr:colOff>71718</xdr:colOff>
      <xdr:row>4</xdr:row>
      <xdr:rowOff>230980</xdr:rowOff>
    </xdr:from>
    <xdr:ext cx="3093437" cy="1793363"/>
    <xdr:pic>
      <xdr:nvPicPr>
        <xdr:cNvPr id="8" name="Picture 13">
          <a:extLst>
            <a:ext uri="{FF2B5EF4-FFF2-40B4-BE49-F238E27FC236}">
              <a16:creationId xmlns:a16="http://schemas.microsoft.com/office/drawing/2014/main" id="{00000000-0008-0000-0B00-000008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47943" y="1926430"/>
          <a:ext cx="3093437" cy="1793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926594</xdr:colOff>
      <xdr:row>2</xdr:row>
      <xdr:rowOff>54484</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926594" cy="36880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66674</xdr:colOff>
      <xdr:row>0</xdr:row>
      <xdr:rowOff>28575</xdr:rowOff>
    </xdr:from>
    <xdr:ext cx="822325" cy="428625"/>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4" y="28575"/>
          <a:ext cx="8223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1</xdr:col>
          <xdr:colOff>146050</xdr:colOff>
          <xdr:row>6</xdr:row>
          <xdr:rowOff>2603500</xdr:rowOff>
        </xdr:from>
        <xdr:to>
          <xdr:col>1</xdr:col>
          <xdr:colOff>1047750</xdr:colOff>
          <xdr:row>7</xdr:row>
          <xdr:rowOff>209550</xdr:rowOff>
        </xdr:to>
        <xdr:sp macro="" textlink="">
          <xdr:nvSpPr>
            <xdr:cNvPr id="130049" name="Check Box 1" hidden="1">
              <a:extLst>
                <a:ext uri="{63B3BB69-23CF-44E3-9099-C40C66FF867C}">
                  <a14:compatExt spid="_x0000_s130049"/>
                </a:ext>
                <a:ext uri="{FF2B5EF4-FFF2-40B4-BE49-F238E27FC236}">
                  <a16:creationId xmlns:a16="http://schemas.microsoft.com/office/drawing/2014/main" id="{00000000-0008-0000-0D00-00000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1238250</xdr:colOff>
          <xdr:row>7</xdr:row>
          <xdr:rowOff>0</xdr:rowOff>
        </xdr:from>
        <xdr:to>
          <xdr:col>1</xdr:col>
          <xdr:colOff>3213100</xdr:colOff>
          <xdr:row>7</xdr:row>
          <xdr:rowOff>209550</xdr:rowOff>
        </xdr:to>
        <xdr:sp macro="" textlink="">
          <xdr:nvSpPr>
            <xdr:cNvPr id="130050" name="Check Box 2" hidden="1">
              <a:extLst>
                <a:ext uri="{63B3BB69-23CF-44E3-9099-C40C66FF867C}">
                  <a14:compatExt spid="_x0000_s130050"/>
                </a:ext>
                <a:ext uri="{FF2B5EF4-FFF2-40B4-BE49-F238E27FC236}">
                  <a16:creationId xmlns:a16="http://schemas.microsoft.com/office/drawing/2014/main" id="{00000000-0008-0000-0D00-00000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Not Approved, does not conform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2070100</xdr:colOff>
          <xdr:row>13</xdr:row>
          <xdr:rowOff>50800</xdr:rowOff>
        </xdr:from>
        <xdr:to>
          <xdr:col>1</xdr:col>
          <xdr:colOff>2971800</xdr:colOff>
          <xdr:row>13</xdr:row>
          <xdr:rowOff>266700</xdr:rowOff>
        </xdr:to>
        <xdr:sp macro="" textlink="">
          <xdr:nvSpPr>
            <xdr:cNvPr id="130051" name="Check Box 3" hidden="1">
              <a:extLst>
                <a:ext uri="{63B3BB69-23CF-44E3-9099-C40C66FF867C}">
                  <a14:compatExt spid="_x0000_s130051"/>
                </a:ext>
                <a:ext uri="{FF2B5EF4-FFF2-40B4-BE49-F238E27FC236}">
                  <a16:creationId xmlns:a16="http://schemas.microsoft.com/office/drawing/2014/main" id="{00000000-0008-0000-0D00-00000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Yes, 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3143250</xdr:colOff>
          <xdr:row>13</xdr:row>
          <xdr:rowOff>50800</xdr:rowOff>
        </xdr:from>
        <xdr:to>
          <xdr:col>1</xdr:col>
          <xdr:colOff>4489450</xdr:colOff>
          <xdr:row>13</xdr:row>
          <xdr:rowOff>279400</xdr:rowOff>
        </xdr:to>
        <xdr:sp macro="" textlink="">
          <xdr:nvSpPr>
            <xdr:cNvPr id="130052" name="Check Box 4" hidden="1">
              <a:extLst>
                <a:ext uri="{63B3BB69-23CF-44E3-9099-C40C66FF867C}">
                  <a14:compatExt spid="_x0000_s130052"/>
                </a:ext>
                <a:ext uri="{FF2B5EF4-FFF2-40B4-BE49-F238E27FC236}">
                  <a16:creationId xmlns:a16="http://schemas.microsoft.com/office/drawing/2014/main" id="{00000000-0008-0000-0D00-00000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No, does not conform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13</xdr:row>
          <xdr:rowOff>19050</xdr:rowOff>
        </xdr:from>
        <xdr:to>
          <xdr:col>1</xdr:col>
          <xdr:colOff>2070100</xdr:colOff>
          <xdr:row>13</xdr:row>
          <xdr:rowOff>260350</xdr:rowOff>
        </xdr:to>
        <xdr:sp macro="" textlink="">
          <xdr:nvSpPr>
            <xdr:cNvPr id="130053" name="Check Box 5" hidden="1">
              <a:extLst>
                <a:ext uri="{63B3BB69-23CF-44E3-9099-C40C66FF867C}">
                  <a14:compatExt spid="_x0000_s130053"/>
                </a:ext>
                <a:ext uri="{FF2B5EF4-FFF2-40B4-BE49-F238E27FC236}">
                  <a16:creationId xmlns:a16="http://schemas.microsoft.com/office/drawing/2014/main" id="{00000000-0008-0000-0D00-00000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Not a forged, molded or cast part</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7</xdr:row>
          <xdr:rowOff>19050</xdr:rowOff>
        </xdr:from>
        <xdr:to>
          <xdr:col>13</xdr:col>
          <xdr:colOff>0</xdr:colOff>
          <xdr:row>10</xdr:row>
          <xdr:rowOff>31750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0E00-000002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 A sample(s) are retained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9</xdr:row>
          <xdr:rowOff>95250</xdr:rowOff>
        </xdr:from>
        <xdr:to>
          <xdr:col>21</xdr:col>
          <xdr:colOff>107950</xdr:colOff>
          <xdr:row>11</xdr:row>
          <xdr:rowOff>88900</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0E00-000003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The retained sample(s) was used for PPAP Cpk study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152400</xdr:rowOff>
        </xdr:from>
        <xdr:to>
          <xdr:col>14</xdr:col>
          <xdr:colOff>12700</xdr:colOff>
          <xdr:row>13</xdr:row>
          <xdr:rowOff>95250</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0E00-000004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A sample(s) are not retained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21</xdr:row>
          <xdr:rowOff>0</xdr:rowOff>
        </xdr:from>
        <xdr:to>
          <xdr:col>16</xdr:col>
          <xdr:colOff>95250</xdr:colOff>
          <xdr:row>22</xdr:row>
          <xdr:rowOff>133350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0E00-000005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The golden sample(s) are retained</a:t>
              </a:r>
            </a:p>
          </xdr:txBody>
        </xdr:sp>
        <xdr:clientData/>
      </xdr:twoCellAnchor>
    </mc:Choice>
    <mc:Fallback/>
  </mc:AlternateContent>
  <xdr:twoCellAnchor editAs="oneCell">
    <xdr:from>
      <xdr:col>0</xdr:col>
      <xdr:colOff>139411</xdr:colOff>
      <xdr:row>0</xdr:row>
      <xdr:rowOff>188768</xdr:rowOff>
    </xdr:from>
    <xdr:to>
      <xdr:col>6</xdr:col>
      <xdr:colOff>94455</xdr:colOff>
      <xdr:row>2</xdr:row>
      <xdr:rowOff>176577</xdr:rowOff>
    </xdr:to>
    <xdr:pic>
      <xdr:nvPicPr>
        <xdr:cNvPr id="8" name="Picture 7">
          <a:extLst>
            <a:ext uri="{FF2B5EF4-FFF2-40B4-BE49-F238E27FC236}">
              <a16:creationId xmlns:a16="http://schemas.microsoft.com/office/drawing/2014/main" id="{00000000-0008-0000-0E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411" y="388793"/>
          <a:ext cx="926594" cy="36880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25400</xdr:colOff>
          <xdr:row>23</xdr:row>
          <xdr:rowOff>6350</xdr:rowOff>
        </xdr:from>
        <xdr:to>
          <xdr:col>17</xdr:col>
          <xdr:colOff>95250</xdr:colOff>
          <xdr:row>24</xdr:row>
          <xdr:rowOff>139700</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0E00-000006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 The golden sample(s) are not retained</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955169</xdr:colOff>
      <xdr:row>0</xdr:row>
      <xdr:rowOff>397384</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926594" cy="36880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114300</xdr:colOff>
      <xdr:row>0</xdr:row>
      <xdr:rowOff>95250</xdr:rowOff>
    </xdr:from>
    <xdr:to>
      <xdr:col>1</xdr:col>
      <xdr:colOff>774194</xdr:colOff>
      <xdr:row>0</xdr:row>
      <xdr:rowOff>464059</xdr:rowOff>
    </xdr:to>
    <xdr:pic>
      <xdr:nvPicPr>
        <xdr:cNvPr id="10" name="Picture 9">
          <a:extLst>
            <a:ext uri="{FF2B5EF4-FFF2-40B4-BE49-F238E27FC236}">
              <a16:creationId xmlns:a16="http://schemas.microsoft.com/office/drawing/2014/main" id="{00000000-0008-0000-1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95250"/>
          <a:ext cx="926594" cy="368809"/>
        </a:xfrm>
        <a:prstGeom prst="rect">
          <a:avLst/>
        </a:prstGeom>
      </xdr:spPr>
    </xdr:pic>
    <xdr:clientData/>
  </xdr:twoCellAnchor>
  <xdr:twoCellAnchor editAs="oneCell">
    <xdr:from>
      <xdr:col>0</xdr:col>
      <xdr:colOff>32288</xdr:colOff>
      <xdr:row>4</xdr:row>
      <xdr:rowOff>64575</xdr:rowOff>
    </xdr:from>
    <xdr:to>
      <xdr:col>12</xdr:col>
      <xdr:colOff>558436</xdr:colOff>
      <xdr:row>35</xdr:row>
      <xdr:rowOff>149625</xdr:rowOff>
    </xdr:to>
    <xdr:pic>
      <xdr:nvPicPr>
        <xdr:cNvPr id="4" name="Picture 3">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2"/>
        <a:stretch>
          <a:fillRect/>
        </a:stretch>
      </xdr:blipFill>
      <xdr:spPr>
        <a:xfrm>
          <a:off x="32288" y="4563389"/>
          <a:ext cx="7242080" cy="5423355"/>
        </a:xfrm>
        <a:prstGeom prst="rect">
          <a:avLst/>
        </a:prstGeom>
        <a:ln>
          <a:solidFill>
            <a:schemeClr val="tx1"/>
          </a:solid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82550</xdr:colOff>
      <xdr:row>0</xdr:row>
      <xdr:rowOff>152400</xdr:rowOff>
    </xdr:from>
    <xdr:to>
      <xdr:col>6</xdr:col>
      <xdr:colOff>56644</xdr:colOff>
      <xdr:row>0</xdr:row>
      <xdr:rowOff>521209</xdr:rowOff>
    </xdr:to>
    <xdr:pic>
      <xdr:nvPicPr>
        <xdr:cNvPr id="9" name="Picture 8">
          <a:extLst>
            <a:ext uri="{FF2B5EF4-FFF2-40B4-BE49-F238E27FC236}">
              <a16:creationId xmlns:a16="http://schemas.microsoft.com/office/drawing/2014/main" id="{00000000-0008-0000-11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50" y="152400"/>
          <a:ext cx="926594" cy="36880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88900</xdr:colOff>
      <xdr:row>0</xdr:row>
      <xdr:rowOff>254000</xdr:rowOff>
    </xdr:from>
    <xdr:to>
      <xdr:col>0</xdr:col>
      <xdr:colOff>1015494</xdr:colOff>
      <xdr:row>0</xdr:row>
      <xdr:rowOff>622809</xdr:rowOff>
    </xdr:to>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00" y="254000"/>
          <a:ext cx="926594" cy="368809"/>
        </a:xfrm>
        <a:prstGeom prst="rect">
          <a:avLst/>
        </a:prstGeom>
      </xdr:spPr>
    </xdr:pic>
    <xdr:clientData/>
  </xdr:twoCellAnchor>
  <xdr:twoCellAnchor editAs="oneCell">
    <xdr:from>
      <xdr:col>4</xdr:col>
      <xdr:colOff>90714</xdr:colOff>
      <xdr:row>3</xdr:row>
      <xdr:rowOff>6076</xdr:rowOff>
    </xdr:from>
    <xdr:to>
      <xdr:col>8</xdr:col>
      <xdr:colOff>887176</xdr:colOff>
      <xdr:row>20</xdr:row>
      <xdr:rowOff>24285</xdr:rowOff>
    </xdr:to>
    <xdr:pic>
      <xdr:nvPicPr>
        <xdr:cNvPr id="3" name="Picture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2"/>
        <a:stretch>
          <a:fillRect/>
        </a:stretch>
      </xdr:blipFill>
      <xdr:spPr>
        <a:xfrm>
          <a:off x="4548673" y="1898117"/>
          <a:ext cx="7457483" cy="37763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xdr:row>
      <xdr:rowOff>57150</xdr:rowOff>
    </xdr:from>
    <xdr:to>
      <xdr:col>9</xdr:col>
      <xdr:colOff>0</xdr:colOff>
      <xdr:row>3</xdr:row>
      <xdr:rowOff>95250</xdr:rowOff>
    </xdr:to>
    <xdr:cxnSp macro="">
      <xdr:nvCxnSpPr>
        <xdr:cNvPr id="2" name="Connector: Elbow 1">
          <a:extLst>
            <a:ext uri="{FF2B5EF4-FFF2-40B4-BE49-F238E27FC236}">
              <a16:creationId xmlns:a16="http://schemas.microsoft.com/office/drawing/2014/main" id="{00000000-0008-0000-0100-000002000000}"/>
            </a:ext>
          </a:extLst>
        </xdr:cNvPr>
        <xdr:cNvCxnSpPr/>
      </xdr:nvCxnSpPr>
      <xdr:spPr>
        <a:xfrm>
          <a:off x="3895725" y="752475"/>
          <a:ext cx="1790700" cy="419100"/>
        </a:xfrm>
        <a:prstGeom prst="bentConnector3">
          <a:avLst/>
        </a:prstGeom>
        <a:ln>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600075</xdr:colOff>
      <xdr:row>6</xdr:row>
      <xdr:rowOff>9525</xdr:rowOff>
    </xdr:from>
    <xdr:to>
      <xdr:col>11</xdr:col>
      <xdr:colOff>114300</xdr:colOff>
      <xdr:row>17</xdr:row>
      <xdr:rowOff>180975</xdr:rowOff>
    </xdr:to>
    <xdr:cxnSp macro="">
      <xdr:nvCxnSpPr>
        <xdr:cNvPr id="3" name="Connector: Elbow 2">
          <a:extLst>
            <a:ext uri="{FF2B5EF4-FFF2-40B4-BE49-F238E27FC236}">
              <a16:creationId xmlns:a16="http://schemas.microsoft.com/office/drawing/2014/main" id="{00000000-0008-0000-0100-000003000000}"/>
            </a:ext>
          </a:extLst>
        </xdr:cNvPr>
        <xdr:cNvCxnSpPr/>
      </xdr:nvCxnSpPr>
      <xdr:spPr>
        <a:xfrm rot="5400000" flipH="1" flipV="1">
          <a:off x="5476875" y="2762250"/>
          <a:ext cx="2324100" cy="1143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133350</xdr:colOff>
      <xdr:row>1</xdr:row>
      <xdr:rowOff>19050</xdr:rowOff>
    </xdr:from>
    <xdr:to>
      <xdr:col>7</xdr:col>
      <xdr:colOff>504825</xdr:colOff>
      <xdr:row>28</xdr:row>
      <xdr:rowOff>180975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476750" y="714375"/>
          <a:ext cx="952500" cy="536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latin typeface="ABBvoiceOffice" panose="020D0603020503020204" pitchFamily="34" charset="0"/>
              <a:ea typeface="ABBvoiceOffice" panose="020D0603020503020204" pitchFamily="34" charset="0"/>
              <a:cs typeface="ABBvoiceOffice" panose="020D0603020503020204" pitchFamily="34" charset="0"/>
            </a:rPr>
            <a:t>The ABB SQE determines which elements are required according Risk Level for PPAP.  </a:t>
          </a:r>
          <a:endParaRPr lang="pl-PL" sz="1100" b="1">
            <a:latin typeface="ABBvoiceOffice" panose="020D0603020503020204" pitchFamily="34" charset="0"/>
            <a:ea typeface="ABBvoiceOffice" panose="020D0603020503020204" pitchFamily="34" charset="0"/>
            <a:cs typeface="ABBvoiceOffice" panose="020D0603020503020204" pitchFamily="34" charset="0"/>
          </a:endParaRPr>
        </a:p>
        <a:p>
          <a:pPr algn="ctr"/>
          <a:r>
            <a:rPr lang="en-US" sz="1100" b="1">
              <a:latin typeface="ABBvoiceOffice" panose="020D0603020503020204" pitchFamily="34" charset="0"/>
              <a:ea typeface="ABBvoiceOffice" panose="020D0603020503020204" pitchFamily="34" charset="0"/>
              <a:cs typeface="ABBvoiceOffice" panose="020D0603020503020204" pitchFamily="34" charset="0"/>
            </a:rPr>
            <a:t>The ABB SQE determines if elements can be exempt from PPAP </a:t>
          </a:r>
        </a:p>
      </xdr:txBody>
    </xdr:sp>
    <xdr:clientData/>
  </xdr:twoCellAnchor>
  <xdr:twoCellAnchor>
    <xdr:from>
      <xdr:col>5</xdr:col>
      <xdr:colOff>0</xdr:colOff>
      <xdr:row>1</xdr:row>
      <xdr:rowOff>161925</xdr:rowOff>
    </xdr:from>
    <xdr:to>
      <xdr:col>6</xdr:col>
      <xdr:colOff>152400</xdr:colOff>
      <xdr:row>1</xdr:row>
      <xdr:rowOff>161925</xdr:rowOff>
    </xdr:to>
    <xdr:cxnSp macro="">
      <xdr:nvCxnSpPr>
        <xdr:cNvPr id="5" name="Straight Arrow Connector 4">
          <a:extLst>
            <a:ext uri="{FF2B5EF4-FFF2-40B4-BE49-F238E27FC236}">
              <a16:creationId xmlns:a16="http://schemas.microsoft.com/office/drawing/2014/main" id="{00000000-0008-0000-0100-000005000000}"/>
            </a:ext>
          </a:extLst>
        </xdr:cNvPr>
        <xdr:cNvCxnSpPr/>
      </xdr:nvCxnSpPr>
      <xdr:spPr>
        <a:xfrm>
          <a:off x="3895725" y="857250"/>
          <a:ext cx="6000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2</xdr:row>
      <xdr:rowOff>104775</xdr:rowOff>
    </xdr:from>
    <xdr:to>
      <xdr:col>6</xdr:col>
      <xdr:colOff>152400</xdr:colOff>
      <xdr:row>2</xdr:row>
      <xdr:rowOff>104775</xdr:rowOff>
    </xdr:to>
    <xdr:cxnSp macro="">
      <xdr:nvCxnSpPr>
        <xdr:cNvPr id="6" name="Straight Arrow Connector 5">
          <a:extLst>
            <a:ext uri="{FF2B5EF4-FFF2-40B4-BE49-F238E27FC236}">
              <a16:creationId xmlns:a16="http://schemas.microsoft.com/office/drawing/2014/main" id="{00000000-0008-0000-0100-000006000000}"/>
            </a:ext>
          </a:extLst>
        </xdr:cNvPr>
        <xdr:cNvCxnSpPr/>
      </xdr:nvCxnSpPr>
      <xdr:spPr>
        <a:xfrm>
          <a:off x="3905250" y="990600"/>
          <a:ext cx="5905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15</xdr:row>
      <xdr:rowOff>114300</xdr:rowOff>
    </xdr:from>
    <xdr:to>
      <xdr:col>6</xdr:col>
      <xdr:colOff>133350</xdr:colOff>
      <xdr:row>15</xdr:row>
      <xdr:rowOff>114300</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a:off x="3905250" y="3533775"/>
          <a:ext cx="5715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371475</xdr:colOff>
      <xdr:row>14</xdr:row>
      <xdr:rowOff>19049</xdr:rowOff>
    </xdr:from>
    <xdr:to>
      <xdr:col>14</xdr:col>
      <xdr:colOff>628650</xdr:colOff>
      <xdr:row>20</xdr:row>
      <xdr:rowOff>180974</xdr:rowOff>
    </xdr:to>
    <xdr:cxnSp macro="">
      <xdr:nvCxnSpPr>
        <xdr:cNvPr id="8" name="Connector: Elbow 7">
          <a:extLst>
            <a:ext uri="{FF2B5EF4-FFF2-40B4-BE49-F238E27FC236}">
              <a16:creationId xmlns:a16="http://schemas.microsoft.com/office/drawing/2014/main" id="{00000000-0008-0000-0100-000008000000}"/>
            </a:ext>
          </a:extLst>
        </xdr:cNvPr>
        <xdr:cNvCxnSpPr/>
      </xdr:nvCxnSpPr>
      <xdr:spPr>
        <a:xfrm rot="16200000" flipH="1">
          <a:off x="7691437" y="3852862"/>
          <a:ext cx="1304925" cy="95250"/>
        </a:xfrm>
        <a:prstGeom prst="bentConnector3">
          <a:avLst>
            <a:gd name="adj1" fmla="val 99635"/>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628650</xdr:colOff>
      <xdr:row>22</xdr:row>
      <xdr:rowOff>104775</xdr:rowOff>
    </xdr:from>
    <xdr:to>
      <xdr:col>6</xdr:col>
      <xdr:colOff>142875</xdr:colOff>
      <xdr:row>22</xdr:row>
      <xdr:rowOff>104775</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4343400" y="4857750"/>
          <a:ext cx="1428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38100</xdr:colOff>
      <xdr:row>28</xdr:row>
      <xdr:rowOff>104775</xdr:rowOff>
    </xdr:from>
    <xdr:to>
      <xdr:col>19</xdr:col>
      <xdr:colOff>400050</xdr:colOff>
      <xdr:row>28</xdr:row>
      <xdr:rowOff>104775</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10258425" y="6000750"/>
          <a:ext cx="3619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xdr:row>
      <xdr:rowOff>114300</xdr:rowOff>
    </xdr:from>
    <xdr:to>
      <xdr:col>18</xdr:col>
      <xdr:colOff>285750</xdr:colOff>
      <xdr:row>9</xdr:row>
      <xdr:rowOff>114300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8391525" y="2390775"/>
          <a:ext cx="1666875" cy="0"/>
        </a:xfrm>
        <a:prstGeom prst="straightConnector1">
          <a:avLst/>
        </a:prstGeom>
        <a:ln>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13</xdr:row>
      <xdr:rowOff>95250</xdr:rowOff>
    </xdr:from>
    <xdr:to>
      <xdr:col>18</xdr:col>
      <xdr:colOff>257175</xdr:colOff>
      <xdr:row>13</xdr:row>
      <xdr:rowOff>95250</xdr:rowOff>
    </xdr:to>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a:off x="8391525" y="3133725"/>
          <a:ext cx="1638300" cy="0"/>
        </a:xfrm>
        <a:prstGeom prst="straightConnector1">
          <a:avLst/>
        </a:prstGeom>
        <a:ln>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955169</xdr:colOff>
      <xdr:row>0</xdr:row>
      <xdr:rowOff>397384</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926594" cy="36880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177800</xdr:colOff>
      <xdr:row>0</xdr:row>
      <xdr:rowOff>133350</xdr:rowOff>
    </xdr:from>
    <xdr:to>
      <xdr:col>1</xdr:col>
      <xdr:colOff>443994</xdr:colOff>
      <xdr:row>0</xdr:row>
      <xdr:rowOff>502159</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800" y="133350"/>
          <a:ext cx="926594" cy="36880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276225</xdr:colOff>
      <xdr:row>90</xdr:row>
      <xdr:rowOff>85725</xdr:rowOff>
    </xdr:from>
    <xdr:to>
      <xdr:col>11</xdr:col>
      <xdr:colOff>542925</xdr:colOff>
      <xdr:row>91</xdr:row>
      <xdr:rowOff>76200</xdr:rowOff>
    </xdr:to>
    <xdr:sp macro="" textlink="">
      <xdr:nvSpPr>
        <xdr:cNvPr id="2" name="Text Box 30">
          <a:extLst>
            <a:ext uri="{FF2B5EF4-FFF2-40B4-BE49-F238E27FC236}">
              <a16:creationId xmlns:a16="http://schemas.microsoft.com/office/drawing/2014/main" id="{00000000-0008-0000-1500-000002000000}"/>
            </a:ext>
          </a:extLst>
        </xdr:cNvPr>
        <xdr:cNvSpPr txBox="1">
          <a:spLocks noChangeArrowheads="1"/>
        </xdr:cNvSpPr>
      </xdr:nvSpPr>
      <xdr:spPr bwMode="auto">
        <a:xfrm>
          <a:off x="11407775" y="19497675"/>
          <a:ext cx="1682750" cy="263525"/>
        </a:xfrm>
        <a:prstGeom prst="rect">
          <a:avLst/>
        </a:prstGeom>
        <a:noFill/>
        <a:ln w="9525">
          <a:noFill/>
          <a:miter lim="800000"/>
          <a:headEnd/>
          <a:tailEnd/>
        </a:ln>
      </xdr:spPr>
      <xdr:txBody>
        <a:bodyPr vertOverflow="clip" wrap="square" lIns="27432" tIns="22860" rIns="0" bIns="22860" anchor="ctr" upright="1"/>
        <a:lstStyle/>
        <a:p>
          <a:pPr algn="l" rtl="0">
            <a:defRPr sz="1000"/>
          </a:pPr>
          <a:r>
            <a:rPr lang="en-US" sz="1000" b="1" i="0" strike="noStrike">
              <a:solidFill>
                <a:srgbClr val="000000"/>
              </a:solidFill>
              <a:latin typeface="Arial"/>
              <a:cs typeface="Arial"/>
            </a:rPr>
            <a:t>Run-at-Rate</a:t>
          </a:r>
          <a:r>
            <a:rPr lang="en-US" sz="1000" b="0" i="0" strike="noStrike">
              <a:solidFill>
                <a:srgbClr val="000000"/>
              </a:solidFill>
              <a:latin typeface="Arial"/>
              <a:cs typeface="Arial"/>
            </a:rPr>
            <a:t> (Phase 0)</a:t>
          </a:r>
        </a:p>
      </xdr:txBody>
    </xdr:sp>
    <xdr:clientData fLocksWithSheet="0"/>
  </xdr:twoCellAnchor>
  <xdr:twoCellAnchor>
    <xdr:from>
      <xdr:col>10</xdr:col>
      <xdr:colOff>276225</xdr:colOff>
      <xdr:row>91</xdr:row>
      <xdr:rowOff>123825</xdr:rowOff>
    </xdr:from>
    <xdr:to>
      <xdr:col>11</xdr:col>
      <xdr:colOff>1133475</xdr:colOff>
      <xdr:row>92</xdr:row>
      <xdr:rowOff>104775</xdr:rowOff>
    </xdr:to>
    <xdr:sp macro="" textlink="">
      <xdr:nvSpPr>
        <xdr:cNvPr id="3" name="Text Box 31">
          <a:extLst>
            <a:ext uri="{FF2B5EF4-FFF2-40B4-BE49-F238E27FC236}">
              <a16:creationId xmlns:a16="http://schemas.microsoft.com/office/drawing/2014/main" id="{00000000-0008-0000-1500-000003000000}"/>
            </a:ext>
          </a:extLst>
        </xdr:cNvPr>
        <xdr:cNvSpPr txBox="1">
          <a:spLocks noChangeArrowheads="1"/>
        </xdr:cNvSpPr>
      </xdr:nvSpPr>
      <xdr:spPr bwMode="auto">
        <a:xfrm>
          <a:off x="11407775" y="19808825"/>
          <a:ext cx="2273300" cy="254000"/>
        </a:xfrm>
        <a:prstGeom prst="rect">
          <a:avLst/>
        </a:prstGeom>
        <a:noFill/>
        <a:ln w="9525">
          <a:noFill/>
          <a:miter lim="800000"/>
          <a:headEnd/>
          <a:tailEnd/>
        </a:ln>
      </xdr:spPr>
      <xdr:txBody>
        <a:bodyPr vertOverflow="clip" wrap="square" lIns="27432" tIns="22860" rIns="0" bIns="22860" anchor="ctr" upright="1"/>
        <a:lstStyle/>
        <a:p>
          <a:pPr algn="l" rtl="0">
            <a:defRPr sz="1000"/>
          </a:pPr>
          <a:r>
            <a:rPr lang="en-US" sz="1000" b="1" i="0" strike="noStrike">
              <a:solidFill>
                <a:srgbClr val="000000"/>
              </a:solidFill>
              <a:latin typeface="Arial"/>
              <a:cs typeface="Arial"/>
            </a:rPr>
            <a:t>Capacity Verification </a:t>
          </a:r>
          <a:r>
            <a:rPr lang="en-US" sz="1000" b="0" i="0" strike="noStrike">
              <a:solidFill>
                <a:srgbClr val="000000"/>
              </a:solidFill>
              <a:latin typeface="Arial"/>
              <a:cs typeface="Arial"/>
            </a:rPr>
            <a:t>(Phase 3)</a:t>
          </a:r>
        </a:p>
      </xdr:txBody>
    </xdr:sp>
    <xdr:clientData fLocksWithSheet="0"/>
  </xdr:twoCellAnchor>
  <xdr:twoCellAnchor>
    <xdr:from>
      <xdr:col>10</xdr:col>
      <xdr:colOff>857250</xdr:colOff>
      <xdr:row>93</xdr:row>
      <xdr:rowOff>123825</xdr:rowOff>
    </xdr:from>
    <xdr:to>
      <xdr:col>11</xdr:col>
      <xdr:colOff>304800</xdr:colOff>
      <xdr:row>95</xdr:row>
      <xdr:rowOff>9525</xdr:rowOff>
    </xdr:to>
    <xdr:sp macro="" textlink="">
      <xdr:nvSpPr>
        <xdr:cNvPr id="4" name="Text Box 32">
          <a:extLst>
            <a:ext uri="{FF2B5EF4-FFF2-40B4-BE49-F238E27FC236}">
              <a16:creationId xmlns:a16="http://schemas.microsoft.com/office/drawing/2014/main" id="{00000000-0008-0000-1500-000004000000}"/>
            </a:ext>
          </a:extLst>
        </xdr:cNvPr>
        <xdr:cNvSpPr txBox="1">
          <a:spLocks noChangeArrowheads="1"/>
        </xdr:cNvSpPr>
      </xdr:nvSpPr>
      <xdr:spPr bwMode="auto">
        <a:xfrm>
          <a:off x="11988800" y="20246975"/>
          <a:ext cx="863600" cy="266700"/>
        </a:xfrm>
        <a:prstGeom prst="rect">
          <a:avLst/>
        </a:prstGeom>
        <a:noFill/>
        <a:ln w="9525">
          <a:noFill/>
          <a:miter lim="800000"/>
          <a:headEnd/>
          <a:tailEnd/>
        </a:ln>
      </xdr:spPr>
      <xdr:txBody>
        <a:bodyPr vertOverflow="clip" wrap="square" lIns="27432" tIns="22860" rIns="0" bIns="22860" anchor="ctr" upright="1"/>
        <a:lstStyle/>
        <a:p>
          <a:pPr algn="l" rtl="0">
            <a:defRPr sz="1000"/>
          </a:pPr>
          <a:r>
            <a:rPr lang="en-US" sz="1000" b="1" i="0" strike="noStrike">
              <a:solidFill>
                <a:srgbClr val="000000"/>
              </a:solidFill>
              <a:latin typeface="Arial"/>
              <a:cs typeface="Arial"/>
            </a:rPr>
            <a:t>Approved</a:t>
          </a:r>
        </a:p>
      </xdr:txBody>
    </xdr:sp>
    <xdr:clientData fLocksWithSheet="0"/>
  </xdr:twoCellAnchor>
  <xdr:twoCellAnchor>
    <xdr:from>
      <xdr:col>10</xdr:col>
      <xdr:colOff>857250</xdr:colOff>
      <xdr:row>95</xdr:row>
      <xdr:rowOff>104775</xdr:rowOff>
    </xdr:from>
    <xdr:to>
      <xdr:col>11</xdr:col>
      <xdr:colOff>304800</xdr:colOff>
      <xdr:row>97</xdr:row>
      <xdr:rowOff>95250</xdr:rowOff>
    </xdr:to>
    <xdr:sp macro="" textlink="">
      <xdr:nvSpPr>
        <xdr:cNvPr id="5" name="Text Box 33">
          <a:extLst>
            <a:ext uri="{FF2B5EF4-FFF2-40B4-BE49-F238E27FC236}">
              <a16:creationId xmlns:a16="http://schemas.microsoft.com/office/drawing/2014/main" id="{00000000-0008-0000-1500-000005000000}"/>
            </a:ext>
          </a:extLst>
        </xdr:cNvPr>
        <xdr:cNvSpPr txBox="1">
          <a:spLocks noChangeArrowheads="1"/>
        </xdr:cNvSpPr>
      </xdr:nvSpPr>
      <xdr:spPr bwMode="auto">
        <a:xfrm>
          <a:off x="11988800" y="20608925"/>
          <a:ext cx="863600" cy="269875"/>
        </a:xfrm>
        <a:prstGeom prst="rect">
          <a:avLst/>
        </a:prstGeom>
        <a:noFill/>
        <a:ln w="9525">
          <a:noFill/>
          <a:miter lim="800000"/>
          <a:headEnd/>
          <a:tailEnd/>
        </a:ln>
      </xdr:spPr>
      <xdr:txBody>
        <a:bodyPr vertOverflow="clip" wrap="square" lIns="27432" tIns="22860" rIns="0" bIns="22860" anchor="ctr" upright="1"/>
        <a:lstStyle/>
        <a:p>
          <a:pPr algn="l" rtl="0">
            <a:defRPr sz="1000"/>
          </a:pPr>
          <a:r>
            <a:rPr lang="en-US" sz="1000" b="1" i="0" strike="noStrike">
              <a:solidFill>
                <a:srgbClr val="000000"/>
              </a:solidFill>
              <a:latin typeface="Arial"/>
              <a:cs typeface="Arial"/>
            </a:rPr>
            <a:t>Rejected</a:t>
          </a:r>
        </a:p>
      </xdr:txBody>
    </xdr:sp>
    <xdr:clientData fLocksWithSheet="0"/>
  </xdr:twoCellAnchor>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5</xdr:col>
          <xdr:colOff>1327150</xdr:colOff>
          <xdr:row>14</xdr:row>
          <xdr:rowOff>146050</xdr:rowOff>
        </xdr:to>
        <xdr:sp macro="" textlink="">
          <xdr:nvSpPr>
            <xdr:cNvPr id="181249" name="Drop Down 1" hidden="1">
              <a:extLst>
                <a:ext uri="{63B3BB69-23CF-44E3-9099-C40C66FF867C}">
                  <a14:compatExt spid="_x0000_s181249"/>
                </a:ext>
                <a:ext uri="{FF2B5EF4-FFF2-40B4-BE49-F238E27FC236}">
                  <a16:creationId xmlns:a16="http://schemas.microsoft.com/office/drawing/2014/main" id="{00000000-0008-0000-1500-000001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6</xdr:col>
          <xdr:colOff>1327150</xdr:colOff>
          <xdr:row>14</xdr:row>
          <xdr:rowOff>146050</xdr:rowOff>
        </xdr:to>
        <xdr:sp macro="" textlink="">
          <xdr:nvSpPr>
            <xdr:cNvPr id="181250" name="Drop Down 2" hidden="1">
              <a:extLst>
                <a:ext uri="{63B3BB69-23CF-44E3-9099-C40C66FF867C}">
                  <a14:compatExt spid="_x0000_s181250"/>
                </a:ext>
                <a:ext uri="{FF2B5EF4-FFF2-40B4-BE49-F238E27FC236}">
                  <a16:creationId xmlns:a16="http://schemas.microsoft.com/office/drawing/2014/main" id="{00000000-0008-0000-1500-000002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0</xdr:rowOff>
        </xdr:from>
        <xdr:to>
          <xdr:col>7</xdr:col>
          <xdr:colOff>1327150</xdr:colOff>
          <xdr:row>14</xdr:row>
          <xdr:rowOff>146050</xdr:rowOff>
        </xdr:to>
        <xdr:sp macro="" textlink="">
          <xdr:nvSpPr>
            <xdr:cNvPr id="181251" name="Drop Down 3" hidden="1">
              <a:extLst>
                <a:ext uri="{63B3BB69-23CF-44E3-9099-C40C66FF867C}">
                  <a14:compatExt spid="_x0000_s181251"/>
                </a:ext>
                <a:ext uri="{FF2B5EF4-FFF2-40B4-BE49-F238E27FC236}">
                  <a16:creationId xmlns:a16="http://schemas.microsoft.com/office/drawing/2014/main" id="{00000000-0008-0000-1500-000003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8</xdr:col>
          <xdr:colOff>1327150</xdr:colOff>
          <xdr:row>14</xdr:row>
          <xdr:rowOff>146050</xdr:rowOff>
        </xdr:to>
        <xdr:sp macro="" textlink="">
          <xdr:nvSpPr>
            <xdr:cNvPr id="181252" name="Drop Down 4" hidden="1">
              <a:extLst>
                <a:ext uri="{63B3BB69-23CF-44E3-9099-C40C66FF867C}">
                  <a14:compatExt spid="_x0000_s181252"/>
                </a:ext>
                <a:ext uri="{FF2B5EF4-FFF2-40B4-BE49-F238E27FC236}">
                  <a16:creationId xmlns:a16="http://schemas.microsoft.com/office/drawing/2014/main" id="{00000000-0008-0000-1500-000004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0</xdr:rowOff>
        </xdr:from>
        <xdr:to>
          <xdr:col>9</xdr:col>
          <xdr:colOff>1327150</xdr:colOff>
          <xdr:row>14</xdr:row>
          <xdr:rowOff>146050</xdr:rowOff>
        </xdr:to>
        <xdr:sp macro="" textlink="">
          <xdr:nvSpPr>
            <xdr:cNvPr id="181253" name="Drop Down 5" hidden="1">
              <a:extLst>
                <a:ext uri="{63B3BB69-23CF-44E3-9099-C40C66FF867C}">
                  <a14:compatExt spid="_x0000_s181253"/>
                </a:ext>
                <a:ext uri="{FF2B5EF4-FFF2-40B4-BE49-F238E27FC236}">
                  <a16:creationId xmlns:a16="http://schemas.microsoft.com/office/drawing/2014/main" id="{00000000-0008-0000-1500-000005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0</xdr:rowOff>
        </xdr:from>
        <xdr:to>
          <xdr:col>10</xdr:col>
          <xdr:colOff>1327150</xdr:colOff>
          <xdr:row>14</xdr:row>
          <xdr:rowOff>146050</xdr:rowOff>
        </xdr:to>
        <xdr:sp macro="" textlink="">
          <xdr:nvSpPr>
            <xdr:cNvPr id="181254" name="Drop Down 6" hidden="1">
              <a:extLst>
                <a:ext uri="{63B3BB69-23CF-44E3-9099-C40C66FF867C}">
                  <a14:compatExt spid="_x0000_s181254"/>
                </a:ext>
                <a:ext uri="{FF2B5EF4-FFF2-40B4-BE49-F238E27FC236}">
                  <a16:creationId xmlns:a16="http://schemas.microsoft.com/office/drawing/2014/main" id="{00000000-0008-0000-1500-000006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13</xdr:row>
          <xdr:rowOff>0</xdr:rowOff>
        </xdr:from>
        <xdr:to>
          <xdr:col>11</xdr:col>
          <xdr:colOff>1327150</xdr:colOff>
          <xdr:row>14</xdr:row>
          <xdr:rowOff>146050</xdr:rowOff>
        </xdr:to>
        <xdr:sp macro="" textlink="">
          <xdr:nvSpPr>
            <xdr:cNvPr id="181255" name="Drop Down 7" hidden="1">
              <a:extLst>
                <a:ext uri="{63B3BB69-23CF-44E3-9099-C40C66FF867C}">
                  <a14:compatExt spid="_x0000_s181255"/>
                </a:ext>
                <a:ext uri="{FF2B5EF4-FFF2-40B4-BE49-F238E27FC236}">
                  <a16:creationId xmlns:a16="http://schemas.microsoft.com/office/drawing/2014/main" id="{00000000-0008-0000-1500-000007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393700</xdr:colOff>
          <xdr:row>95</xdr:row>
          <xdr:rowOff>57150</xdr:rowOff>
        </xdr:from>
        <xdr:to>
          <xdr:col>10</xdr:col>
          <xdr:colOff>603250</xdr:colOff>
          <xdr:row>97</xdr:row>
          <xdr:rowOff>0</xdr:rowOff>
        </xdr:to>
        <xdr:sp macro="" textlink="">
          <xdr:nvSpPr>
            <xdr:cNvPr id="181256" name="Check Box 29" hidden="1">
              <a:extLst>
                <a:ext uri="{63B3BB69-23CF-44E3-9099-C40C66FF867C}">
                  <a14:compatExt spid="_x0000_s181256"/>
                </a:ext>
                <a:ext uri="{FF2B5EF4-FFF2-40B4-BE49-F238E27FC236}">
                  <a16:creationId xmlns:a16="http://schemas.microsoft.com/office/drawing/2014/main" id="{00000000-0008-0000-1500-000008C402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393700</xdr:colOff>
          <xdr:row>93</xdr:row>
          <xdr:rowOff>95250</xdr:rowOff>
        </xdr:from>
        <xdr:to>
          <xdr:col>10</xdr:col>
          <xdr:colOff>603250</xdr:colOff>
          <xdr:row>94</xdr:row>
          <xdr:rowOff>133350</xdr:rowOff>
        </xdr:to>
        <xdr:sp macro="" textlink="">
          <xdr:nvSpPr>
            <xdr:cNvPr id="181257" name="Check Box 9" hidden="1">
              <a:extLst>
                <a:ext uri="{63B3BB69-23CF-44E3-9099-C40C66FF867C}">
                  <a14:compatExt spid="_x0000_s181257"/>
                </a:ext>
                <a:ext uri="{FF2B5EF4-FFF2-40B4-BE49-F238E27FC236}">
                  <a16:creationId xmlns:a16="http://schemas.microsoft.com/office/drawing/2014/main" id="{00000000-0008-0000-1500-000009C402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895350</xdr:colOff>
          <xdr:row>91</xdr:row>
          <xdr:rowOff>76200</xdr:rowOff>
        </xdr:from>
        <xdr:to>
          <xdr:col>10</xdr:col>
          <xdr:colOff>146050</xdr:colOff>
          <xdr:row>93</xdr:row>
          <xdr:rowOff>0</xdr:rowOff>
        </xdr:to>
        <xdr:sp macro="" textlink="">
          <xdr:nvSpPr>
            <xdr:cNvPr id="181258" name="Check Box 10" hidden="1">
              <a:extLst>
                <a:ext uri="{63B3BB69-23CF-44E3-9099-C40C66FF867C}">
                  <a14:compatExt spid="_x0000_s181258"/>
                </a:ext>
                <a:ext uri="{FF2B5EF4-FFF2-40B4-BE49-F238E27FC236}">
                  <a16:creationId xmlns:a16="http://schemas.microsoft.com/office/drawing/2014/main" id="{00000000-0008-0000-1500-00000AC402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895350</xdr:colOff>
          <xdr:row>90</xdr:row>
          <xdr:rowOff>50800</xdr:rowOff>
        </xdr:from>
        <xdr:to>
          <xdr:col>10</xdr:col>
          <xdr:colOff>146050</xdr:colOff>
          <xdr:row>91</xdr:row>
          <xdr:rowOff>133350</xdr:rowOff>
        </xdr:to>
        <xdr:sp macro="" textlink="">
          <xdr:nvSpPr>
            <xdr:cNvPr id="181259" name="Check Box 11" hidden="1">
              <a:extLst>
                <a:ext uri="{63B3BB69-23CF-44E3-9099-C40C66FF867C}">
                  <a14:compatExt spid="_x0000_s181259"/>
                </a:ext>
                <a:ext uri="{FF2B5EF4-FFF2-40B4-BE49-F238E27FC236}">
                  <a16:creationId xmlns:a16="http://schemas.microsoft.com/office/drawing/2014/main" id="{00000000-0008-0000-1500-00000BC402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xdr:col>
      <xdr:colOff>107950</xdr:colOff>
      <xdr:row>0</xdr:row>
      <xdr:rowOff>50800</xdr:rowOff>
    </xdr:from>
    <xdr:to>
      <xdr:col>3</xdr:col>
      <xdr:colOff>704344</xdr:colOff>
      <xdr:row>0</xdr:row>
      <xdr:rowOff>419609</xdr:rowOff>
    </xdr:to>
    <xdr:pic>
      <xdr:nvPicPr>
        <xdr:cNvPr id="17" name="Picture 16">
          <a:extLst>
            <a:ext uri="{FF2B5EF4-FFF2-40B4-BE49-F238E27FC236}">
              <a16:creationId xmlns:a16="http://schemas.microsoft.com/office/drawing/2014/main" id="{00000000-0008-0000-15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100" y="50800"/>
          <a:ext cx="926594" cy="368809"/>
        </a:xfrm>
        <a:prstGeom prst="rect">
          <a:avLst/>
        </a:prstGeom>
      </xdr:spPr>
    </xdr:pic>
    <xdr:clientData/>
  </xdr:twoCellAnchor>
  <xdr:twoCellAnchor>
    <xdr:from>
      <xdr:col>5</xdr:col>
      <xdr:colOff>75616</xdr:colOff>
      <xdr:row>80</xdr:row>
      <xdr:rowOff>23264</xdr:rowOff>
    </xdr:from>
    <xdr:to>
      <xdr:col>13</xdr:col>
      <xdr:colOff>30726</xdr:colOff>
      <xdr:row>89</xdr:row>
      <xdr:rowOff>178906</xdr:rowOff>
    </xdr:to>
    <xdr:graphicFrame macro="">
      <xdr:nvGraphicFramePr>
        <xdr:cNvPr id="18" name="Chart 17">
          <a:extLst>
            <a:ext uri="{FF2B5EF4-FFF2-40B4-BE49-F238E27FC236}">
              <a16:creationId xmlns:a16="http://schemas.microsoft.com/office/drawing/2014/main" id="{00000000-0008-0000-1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158750</xdr:colOff>
      <xdr:row>0</xdr:row>
      <xdr:rowOff>69850</xdr:rowOff>
    </xdr:from>
    <xdr:to>
      <xdr:col>2</xdr:col>
      <xdr:colOff>323344</xdr:colOff>
      <xdr:row>0</xdr:row>
      <xdr:rowOff>438659</xdr:rowOff>
    </xdr:to>
    <xdr:pic>
      <xdr:nvPicPr>
        <xdr:cNvPr id="26" name="Picture 25">
          <a:extLst>
            <a:ext uri="{FF2B5EF4-FFF2-40B4-BE49-F238E27FC236}">
              <a16:creationId xmlns:a16="http://schemas.microsoft.com/office/drawing/2014/main" id="{00000000-0008-0000-16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750" y="69850"/>
          <a:ext cx="926594" cy="36880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955169</xdr:colOff>
      <xdr:row>0</xdr:row>
      <xdr:rowOff>397384</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926594" cy="36880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28575</xdr:colOff>
      <xdr:row>2</xdr:row>
      <xdr:rowOff>28575</xdr:rowOff>
    </xdr:from>
    <xdr:to>
      <xdr:col>0</xdr:col>
      <xdr:colOff>955169</xdr:colOff>
      <xdr:row>2</xdr:row>
      <xdr:rowOff>397384</xdr:rowOff>
    </xdr:to>
    <xdr:pic>
      <xdr:nvPicPr>
        <xdr:cNvPr id="2" name="Picture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926594" cy="36880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130175</xdr:colOff>
      <xdr:row>0</xdr:row>
      <xdr:rowOff>130175</xdr:rowOff>
    </xdr:from>
    <xdr:to>
      <xdr:col>1</xdr:col>
      <xdr:colOff>28069</xdr:colOff>
      <xdr:row>2</xdr:row>
      <xdr:rowOff>156084</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175" y="130175"/>
          <a:ext cx="926594" cy="36880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99219</xdr:colOff>
      <xdr:row>0</xdr:row>
      <xdr:rowOff>46302</xdr:rowOff>
    </xdr:from>
    <xdr:to>
      <xdr:col>2</xdr:col>
      <xdr:colOff>198438</xdr:colOff>
      <xdr:row>0</xdr:row>
      <xdr:rowOff>415111</xdr:rowOff>
    </xdr:to>
    <xdr:pic>
      <xdr:nvPicPr>
        <xdr:cNvPr id="17" name="Picture 16">
          <a:extLst>
            <a:ext uri="{FF2B5EF4-FFF2-40B4-BE49-F238E27FC236}">
              <a16:creationId xmlns:a16="http://schemas.microsoft.com/office/drawing/2014/main" id="{00000000-0008-0000-1A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219" y="46302"/>
          <a:ext cx="972344" cy="368809"/>
        </a:xfrm>
        <a:prstGeom prst="rect">
          <a:avLst/>
        </a:prstGeom>
      </xdr:spPr>
    </xdr:pic>
    <xdr:clientData/>
  </xdr:twoCellAnchor>
  <xdr:twoCellAnchor editAs="oneCell">
    <xdr:from>
      <xdr:col>0</xdr:col>
      <xdr:colOff>52918</xdr:colOff>
      <xdr:row>3</xdr:row>
      <xdr:rowOff>39688</xdr:rowOff>
    </xdr:from>
    <xdr:to>
      <xdr:col>6</xdr:col>
      <xdr:colOff>710352</xdr:colOff>
      <xdr:row>32</xdr:row>
      <xdr:rowOff>13230</xdr:rowOff>
    </xdr:to>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rotWithShape="1">
        <a:blip xmlns:r="http://schemas.openxmlformats.org/officeDocument/2006/relationships" r:embed="rId2"/>
        <a:srcRect l="1218" t="764"/>
        <a:stretch/>
      </xdr:blipFill>
      <xdr:spPr>
        <a:xfrm>
          <a:off x="52918" y="2368021"/>
          <a:ext cx="3964726" cy="4769115"/>
        </a:xfrm>
        <a:prstGeom prst="rect">
          <a:avLst/>
        </a:prstGeom>
        <a:ln>
          <a:solidFill>
            <a:schemeClr val="tx1"/>
          </a:solid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131103</xdr:colOff>
      <xdr:row>0</xdr:row>
      <xdr:rowOff>104115</xdr:rowOff>
    </xdr:from>
    <xdr:to>
      <xdr:col>2</xdr:col>
      <xdr:colOff>177031</xdr:colOff>
      <xdr:row>0</xdr:row>
      <xdr:rowOff>472924</xdr:rowOff>
    </xdr:to>
    <xdr:pic>
      <xdr:nvPicPr>
        <xdr:cNvPr id="12" name="Picture 11">
          <a:extLst>
            <a:ext uri="{FF2B5EF4-FFF2-40B4-BE49-F238E27FC236}">
              <a16:creationId xmlns:a16="http://schemas.microsoft.com/office/drawing/2014/main" id="{00000000-0008-0000-1B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103" y="104115"/>
          <a:ext cx="919053" cy="368809"/>
        </a:xfrm>
        <a:prstGeom prst="rect">
          <a:avLst/>
        </a:prstGeom>
      </xdr:spPr>
    </xdr:pic>
    <xdr:clientData/>
  </xdr:twoCellAnchor>
  <xdr:twoCellAnchor editAs="oneCell">
    <xdr:from>
      <xdr:col>0</xdr:col>
      <xdr:colOff>19843</xdr:colOff>
      <xdr:row>3</xdr:row>
      <xdr:rowOff>112448</xdr:rowOff>
    </xdr:from>
    <xdr:to>
      <xdr:col>5</xdr:col>
      <xdr:colOff>859896</xdr:colOff>
      <xdr:row>37</xdr:row>
      <xdr:rowOff>109646</xdr:rowOff>
    </xdr:to>
    <xdr:pic>
      <xdr:nvPicPr>
        <xdr:cNvPr id="4" name="Picture 3">
          <a:extLst>
            <a:ext uri="{FF2B5EF4-FFF2-40B4-BE49-F238E27FC236}">
              <a16:creationId xmlns:a16="http://schemas.microsoft.com/office/drawing/2014/main" id="{00000000-0008-0000-1B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43" y="2625990"/>
          <a:ext cx="3188230" cy="5619594"/>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54</xdr:row>
          <xdr:rowOff>12700</xdr:rowOff>
        </xdr:from>
        <xdr:to>
          <xdr:col>2</xdr:col>
          <xdr:colOff>323850</xdr:colOff>
          <xdr:row>55</xdr:row>
          <xdr:rowOff>152400</xdr:rowOff>
        </xdr:to>
        <xdr:sp macro="" textlink="">
          <xdr:nvSpPr>
            <xdr:cNvPr id="107521" name="Check Box 1" hidden="1">
              <a:extLst>
                <a:ext uri="{63B3BB69-23CF-44E3-9099-C40C66FF867C}">
                  <a14:compatExt spid="_x0000_s107521"/>
                </a:ext>
                <a:ext uri="{FF2B5EF4-FFF2-40B4-BE49-F238E27FC236}">
                  <a16:creationId xmlns:a16="http://schemas.microsoft.com/office/drawing/2014/main" id="{00000000-0008-0000-0200-000001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 PPAP 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654050</xdr:colOff>
          <xdr:row>54</xdr:row>
          <xdr:rowOff>12700</xdr:rowOff>
        </xdr:from>
        <xdr:to>
          <xdr:col>8</xdr:col>
          <xdr:colOff>1168400</xdr:colOff>
          <xdr:row>55</xdr:row>
          <xdr:rowOff>152400</xdr:rowOff>
        </xdr:to>
        <xdr:sp macro="" textlink="">
          <xdr:nvSpPr>
            <xdr:cNvPr id="107522" name="Check Box 2" hidden="1">
              <a:extLst>
                <a:ext uri="{63B3BB69-23CF-44E3-9099-C40C66FF867C}">
                  <a14:compatExt spid="_x0000_s107522"/>
                </a:ext>
                <a:ext uri="{FF2B5EF4-FFF2-40B4-BE49-F238E27FC236}">
                  <a16:creationId xmlns:a16="http://schemas.microsoft.com/office/drawing/2014/main" id="{00000000-0008-0000-0200-000002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54</xdr:row>
          <xdr:rowOff>19050</xdr:rowOff>
        </xdr:from>
        <xdr:to>
          <xdr:col>7</xdr:col>
          <xdr:colOff>279400</xdr:colOff>
          <xdr:row>56</xdr:row>
          <xdr:rowOff>0</xdr:rowOff>
        </xdr:to>
        <xdr:sp macro="" textlink="">
          <xdr:nvSpPr>
            <xdr:cNvPr id="107523" name="Check Box 3" hidden="1">
              <a:extLst>
                <a:ext uri="{63B3BB69-23CF-44E3-9099-C40C66FF867C}">
                  <a14:compatExt spid="_x0000_s107523"/>
                </a:ext>
                <a:ext uri="{FF2B5EF4-FFF2-40B4-BE49-F238E27FC236}">
                  <a16:creationId xmlns:a16="http://schemas.microsoft.com/office/drawing/2014/main" id="{00000000-0008-0000-0200-000003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 PPAP Rejected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184150</xdr:rowOff>
        </xdr:from>
        <xdr:to>
          <xdr:col>4</xdr:col>
          <xdr:colOff>228600</xdr:colOff>
          <xdr:row>15</xdr:row>
          <xdr:rowOff>88900</xdr:rowOff>
        </xdr:to>
        <xdr:sp macro="" textlink="">
          <xdr:nvSpPr>
            <xdr:cNvPr id="107524" name="Check Box 4" hidden="1">
              <a:extLst>
                <a:ext uri="{63B3BB69-23CF-44E3-9099-C40C66FF867C}">
                  <a14:compatExt spid="_x0000_s107524"/>
                </a:ext>
                <a:ext uri="{FF2B5EF4-FFF2-40B4-BE49-F238E27FC236}">
                  <a16:creationId xmlns:a16="http://schemas.microsoft.com/office/drawing/2014/main" id="{00000000-0008-0000-0200-000004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 Initial Submission or New Supplier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19050</xdr:rowOff>
        </xdr:from>
        <xdr:to>
          <xdr:col>4</xdr:col>
          <xdr:colOff>228600</xdr:colOff>
          <xdr:row>16</xdr:row>
          <xdr:rowOff>127000</xdr:rowOff>
        </xdr:to>
        <xdr:sp macro="" textlink="">
          <xdr:nvSpPr>
            <xdr:cNvPr id="107525" name="Check Box 5" hidden="1">
              <a:extLst>
                <a:ext uri="{63B3BB69-23CF-44E3-9099-C40C66FF867C}">
                  <a14:compatExt spid="_x0000_s107525"/>
                </a:ext>
                <a:ext uri="{FF2B5EF4-FFF2-40B4-BE49-F238E27FC236}">
                  <a16:creationId xmlns:a16="http://schemas.microsoft.com/office/drawing/2014/main" id="{00000000-0008-0000-0200-000005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 Engineering 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57150</xdr:rowOff>
        </xdr:from>
        <xdr:to>
          <xdr:col>5</xdr:col>
          <xdr:colOff>622300</xdr:colOff>
          <xdr:row>18</xdr:row>
          <xdr:rowOff>0</xdr:rowOff>
        </xdr:to>
        <xdr:sp macro="" textlink="">
          <xdr:nvSpPr>
            <xdr:cNvPr id="107526" name="Check Box 6" hidden="1">
              <a:extLst>
                <a:ext uri="{63B3BB69-23CF-44E3-9099-C40C66FF867C}">
                  <a14:compatExt spid="_x0000_s107526"/>
                </a:ext>
                <a:ext uri="{FF2B5EF4-FFF2-40B4-BE49-F238E27FC236}">
                  <a16:creationId xmlns:a16="http://schemas.microsoft.com/office/drawing/2014/main" id="{00000000-0008-0000-0200-000006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 Tooling: Transfer, Replacement, Refurbishment or additional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127000</xdr:rowOff>
        </xdr:from>
        <xdr:to>
          <xdr:col>4</xdr:col>
          <xdr:colOff>228600</xdr:colOff>
          <xdr:row>19</xdr:row>
          <xdr:rowOff>69850</xdr:rowOff>
        </xdr:to>
        <xdr:sp macro="" textlink="">
          <xdr:nvSpPr>
            <xdr:cNvPr id="107527" name="Check Box 7" hidden="1">
              <a:extLst>
                <a:ext uri="{63B3BB69-23CF-44E3-9099-C40C66FF867C}">
                  <a14:compatExt spid="_x0000_s107527"/>
                </a:ext>
                <a:ext uri="{FF2B5EF4-FFF2-40B4-BE49-F238E27FC236}">
                  <a16:creationId xmlns:a16="http://schemas.microsoft.com/office/drawing/2014/main" id="{00000000-0008-0000-0200-000007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 Tooling inactive &gt; than 1 year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13</xdr:row>
          <xdr:rowOff>171450</xdr:rowOff>
        </xdr:from>
        <xdr:to>
          <xdr:col>9</xdr:col>
          <xdr:colOff>469900</xdr:colOff>
          <xdr:row>15</xdr:row>
          <xdr:rowOff>76200</xdr:rowOff>
        </xdr:to>
        <xdr:sp macro="" textlink="">
          <xdr:nvSpPr>
            <xdr:cNvPr id="107528" name="Check Box 8" hidden="1">
              <a:extLst>
                <a:ext uri="{63B3BB69-23CF-44E3-9099-C40C66FF867C}">
                  <a14:compatExt spid="_x0000_s107528"/>
                </a:ext>
                <a:ext uri="{FF2B5EF4-FFF2-40B4-BE49-F238E27FC236}">
                  <a16:creationId xmlns:a16="http://schemas.microsoft.com/office/drawing/2014/main" id="{00000000-0008-0000-0200-000008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 Change to Optional Construction or Material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14</xdr:row>
          <xdr:rowOff>152400</xdr:rowOff>
        </xdr:from>
        <xdr:to>
          <xdr:col>9</xdr:col>
          <xdr:colOff>469900</xdr:colOff>
          <xdr:row>16</xdr:row>
          <xdr:rowOff>57150</xdr:rowOff>
        </xdr:to>
        <xdr:sp macro="" textlink="">
          <xdr:nvSpPr>
            <xdr:cNvPr id="107529" name="Check Box 9" hidden="1">
              <a:extLst>
                <a:ext uri="{63B3BB69-23CF-44E3-9099-C40C66FF867C}">
                  <a14:compatExt spid="_x0000_s107529"/>
                </a:ext>
                <a:ext uri="{FF2B5EF4-FFF2-40B4-BE49-F238E27FC236}">
                  <a16:creationId xmlns:a16="http://schemas.microsoft.com/office/drawing/2014/main" id="{00000000-0008-0000-0200-000009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 Sub-Supplier or Material Source 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15</xdr:row>
          <xdr:rowOff>171450</xdr:rowOff>
        </xdr:from>
        <xdr:to>
          <xdr:col>9</xdr:col>
          <xdr:colOff>469900</xdr:colOff>
          <xdr:row>17</xdr:row>
          <xdr:rowOff>146050</xdr:rowOff>
        </xdr:to>
        <xdr:sp macro="" textlink="">
          <xdr:nvSpPr>
            <xdr:cNvPr id="107530" name="Check Box 10" hidden="1">
              <a:extLst>
                <a:ext uri="{63B3BB69-23CF-44E3-9099-C40C66FF867C}">
                  <a14:compatExt spid="_x0000_s107530"/>
                </a:ext>
                <a:ext uri="{FF2B5EF4-FFF2-40B4-BE49-F238E27FC236}">
                  <a16:creationId xmlns:a16="http://schemas.microsoft.com/office/drawing/2014/main" id="{00000000-0008-0000-0200-00000A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 Change in Part Manufacturing 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17</xdr:row>
          <xdr:rowOff>101600</xdr:rowOff>
        </xdr:from>
        <xdr:to>
          <xdr:col>9</xdr:col>
          <xdr:colOff>482600</xdr:colOff>
          <xdr:row>19</xdr:row>
          <xdr:rowOff>44450</xdr:rowOff>
        </xdr:to>
        <xdr:sp macro="" textlink="">
          <xdr:nvSpPr>
            <xdr:cNvPr id="107531" name="Check Box 11" hidden="1">
              <a:extLst>
                <a:ext uri="{63B3BB69-23CF-44E3-9099-C40C66FF867C}">
                  <a14:compatExt spid="_x0000_s107531"/>
                </a:ext>
                <a:ext uri="{FF2B5EF4-FFF2-40B4-BE49-F238E27FC236}">
                  <a16:creationId xmlns:a16="http://schemas.microsoft.com/office/drawing/2014/main" id="{00000000-0008-0000-0200-00000B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 Other - please specify in comments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7</xdr:row>
          <xdr:rowOff>38100</xdr:rowOff>
        </xdr:from>
        <xdr:to>
          <xdr:col>10</xdr:col>
          <xdr:colOff>1333500</xdr:colOff>
          <xdr:row>8</xdr:row>
          <xdr:rowOff>0</xdr:rowOff>
        </xdr:to>
        <xdr:sp macro="" textlink="">
          <xdr:nvSpPr>
            <xdr:cNvPr id="107534" name="Check Box 14" hidden="1">
              <a:extLst>
                <a:ext uri="{63B3BB69-23CF-44E3-9099-C40C66FF867C}">
                  <a14:compatExt spid="_x0000_s107534"/>
                </a:ext>
                <a:ext uri="{FF2B5EF4-FFF2-40B4-BE49-F238E27FC236}">
                  <a16:creationId xmlns:a16="http://schemas.microsoft.com/office/drawing/2014/main" id="{00000000-0008-0000-0200-00000E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7</xdr:row>
          <xdr:rowOff>38100</xdr:rowOff>
        </xdr:from>
        <xdr:to>
          <xdr:col>10</xdr:col>
          <xdr:colOff>431800</xdr:colOff>
          <xdr:row>8</xdr:row>
          <xdr:rowOff>0</xdr:rowOff>
        </xdr:to>
        <xdr:sp macro="" textlink="">
          <xdr:nvSpPr>
            <xdr:cNvPr id="107535" name="Check Box 15" hidden="1">
              <a:extLst>
                <a:ext uri="{63B3BB69-23CF-44E3-9099-C40C66FF867C}">
                  <a14:compatExt spid="_x0000_s107535"/>
                </a:ext>
                <a:ext uri="{FF2B5EF4-FFF2-40B4-BE49-F238E27FC236}">
                  <a16:creationId xmlns:a16="http://schemas.microsoft.com/office/drawing/2014/main" id="{00000000-0008-0000-0200-00000F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2</a:t>
              </a:r>
            </a:p>
          </xdr:txBody>
        </xdr:sp>
        <xdr:clientData/>
      </xdr:twoCellAnchor>
    </mc:Choice>
    <mc:Fallback/>
  </mc:AlternateContent>
  <xdr:twoCellAnchor editAs="oneCell">
    <xdr:from>
      <xdr:col>1</xdr:col>
      <xdr:colOff>28575</xdr:colOff>
      <xdr:row>1</xdr:row>
      <xdr:rowOff>200025</xdr:rowOff>
    </xdr:from>
    <xdr:to>
      <xdr:col>3</xdr:col>
      <xdr:colOff>183644</xdr:colOff>
      <xdr:row>1</xdr:row>
      <xdr:rowOff>568834</xdr:rowOff>
    </xdr:to>
    <xdr:pic>
      <xdr:nvPicPr>
        <xdr:cNvPr id="17" name="Picture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50" y="200025"/>
          <a:ext cx="926594" cy="36880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1409700</xdr:colOff>
          <xdr:row>23</xdr:row>
          <xdr:rowOff>12700</xdr:rowOff>
        </xdr:from>
        <xdr:to>
          <xdr:col>8</xdr:col>
          <xdr:colOff>819150</xdr:colOff>
          <xdr:row>23</xdr:row>
          <xdr:rowOff>228600</xdr:rowOff>
        </xdr:to>
        <xdr:sp macro="" textlink="">
          <xdr:nvSpPr>
            <xdr:cNvPr id="107600" name="Check Box 80" hidden="1">
              <a:extLst>
                <a:ext uri="{63B3BB69-23CF-44E3-9099-C40C66FF867C}">
                  <a14:compatExt spid="_x0000_s107600"/>
                </a:ext>
                <a:ext uri="{FF2B5EF4-FFF2-40B4-BE49-F238E27FC236}">
                  <a16:creationId xmlns:a16="http://schemas.microsoft.com/office/drawing/2014/main" id="{00000000-0008-0000-0200-000050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37</xdr:row>
          <xdr:rowOff>12700</xdr:rowOff>
        </xdr:from>
        <xdr:to>
          <xdr:col>8</xdr:col>
          <xdr:colOff>831850</xdr:colOff>
          <xdr:row>37</xdr:row>
          <xdr:rowOff>228600</xdr:rowOff>
        </xdr:to>
        <xdr:sp macro="" textlink="">
          <xdr:nvSpPr>
            <xdr:cNvPr id="107614" name="Check Box 94" hidden="1">
              <a:extLst>
                <a:ext uri="{63B3BB69-23CF-44E3-9099-C40C66FF867C}">
                  <a14:compatExt spid="_x0000_s107614"/>
                </a:ext>
                <a:ext uri="{FF2B5EF4-FFF2-40B4-BE49-F238E27FC236}">
                  <a16:creationId xmlns:a16="http://schemas.microsoft.com/office/drawing/2014/main" id="{00000000-0008-0000-0200-00005E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38</xdr:row>
          <xdr:rowOff>38100</xdr:rowOff>
        </xdr:from>
        <xdr:to>
          <xdr:col>8</xdr:col>
          <xdr:colOff>831850</xdr:colOff>
          <xdr:row>38</xdr:row>
          <xdr:rowOff>247650</xdr:rowOff>
        </xdr:to>
        <xdr:sp macro="" textlink="">
          <xdr:nvSpPr>
            <xdr:cNvPr id="107615" name="Check Box 95" hidden="1">
              <a:extLst>
                <a:ext uri="{63B3BB69-23CF-44E3-9099-C40C66FF867C}">
                  <a14:compatExt spid="_x0000_s107615"/>
                </a:ext>
                <a:ext uri="{FF2B5EF4-FFF2-40B4-BE49-F238E27FC236}">
                  <a16:creationId xmlns:a16="http://schemas.microsoft.com/office/drawing/2014/main" id="{00000000-0008-0000-0200-00005F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39</xdr:row>
          <xdr:rowOff>31750</xdr:rowOff>
        </xdr:from>
        <xdr:to>
          <xdr:col>8</xdr:col>
          <xdr:colOff>831850</xdr:colOff>
          <xdr:row>39</xdr:row>
          <xdr:rowOff>247650</xdr:rowOff>
        </xdr:to>
        <xdr:sp macro="" textlink="">
          <xdr:nvSpPr>
            <xdr:cNvPr id="107616" name="Check Box 96" hidden="1">
              <a:extLst>
                <a:ext uri="{63B3BB69-23CF-44E3-9099-C40C66FF867C}">
                  <a14:compatExt spid="_x0000_s107616"/>
                </a:ext>
                <a:ext uri="{FF2B5EF4-FFF2-40B4-BE49-F238E27FC236}">
                  <a16:creationId xmlns:a16="http://schemas.microsoft.com/office/drawing/2014/main" id="{00000000-0008-0000-0200-000060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41</xdr:row>
          <xdr:rowOff>63500</xdr:rowOff>
        </xdr:from>
        <xdr:to>
          <xdr:col>8</xdr:col>
          <xdr:colOff>844550</xdr:colOff>
          <xdr:row>41</xdr:row>
          <xdr:rowOff>279400</xdr:rowOff>
        </xdr:to>
        <xdr:sp macro="" textlink="">
          <xdr:nvSpPr>
            <xdr:cNvPr id="107618" name="Check Box 98" hidden="1">
              <a:extLst>
                <a:ext uri="{63B3BB69-23CF-44E3-9099-C40C66FF867C}">
                  <a14:compatExt spid="_x0000_s107618"/>
                </a:ext>
                <a:ext uri="{FF2B5EF4-FFF2-40B4-BE49-F238E27FC236}">
                  <a16:creationId xmlns:a16="http://schemas.microsoft.com/office/drawing/2014/main" id="{00000000-0008-0000-0200-000062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42</xdr:row>
          <xdr:rowOff>25400</xdr:rowOff>
        </xdr:from>
        <xdr:to>
          <xdr:col>8</xdr:col>
          <xdr:colOff>850900</xdr:colOff>
          <xdr:row>42</xdr:row>
          <xdr:rowOff>241300</xdr:rowOff>
        </xdr:to>
        <xdr:sp macro="" textlink="">
          <xdr:nvSpPr>
            <xdr:cNvPr id="107619" name="Check Box 99" hidden="1">
              <a:extLst>
                <a:ext uri="{63B3BB69-23CF-44E3-9099-C40C66FF867C}">
                  <a14:compatExt spid="_x0000_s107619"/>
                </a:ext>
                <a:ext uri="{FF2B5EF4-FFF2-40B4-BE49-F238E27FC236}">
                  <a16:creationId xmlns:a16="http://schemas.microsoft.com/office/drawing/2014/main" id="{00000000-0008-0000-0200-000063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43</xdr:row>
          <xdr:rowOff>57150</xdr:rowOff>
        </xdr:from>
        <xdr:to>
          <xdr:col>8</xdr:col>
          <xdr:colOff>831850</xdr:colOff>
          <xdr:row>43</xdr:row>
          <xdr:rowOff>273050</xdr:rowOff>
        </xdr:to>
        <xdr:sp macro="" textlink="">
          <xdr:nvSpPr>
            <xdr:cNvPr id="107620" name="Check Box 100" hidden="1">
              <a:extLst>
                <a:ext uri="{63B3BB69-23CF-44E3-9099-C40C66FF867C}">
                  <a14:compatExt spid="_x0000_s107620"/>
                </a:ext>
                <a:ext uri="{FF2B5EF4-FFF2-40B4-BE49-F238E27FC236}">
                  <a16:creationId xmlns:a16="http://schemas.microsoft.com/office/drawing/2014/main" id="{00000000-0008-0000-0200-000064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44</xdr:row>
          <xdr:rowOff>12700</xdr:rowOff>
        </xdr:from>
        <xdr:to>
          <xdr:col>8</xdr:col>
          <xdr:colOff>838200</xdr:colOff>
          <xdr:row>44</xdr:row>
          <xdr:rowOff>228600</xdr:rowOff>
        </xdr:to>
        <xdr:sp macro="" textlink="">
          <xdr:nvSpPr>
            <xdr:cNvPr id="107621" name="Check Box 101" hidden="1">
              <a:extLst>
                <a:ext uri="{63B3BB69-23CF-44E3-9099-C40C66FF867C}">
                  <a14:compatExt spid="_x0000_s107621"/>
                </a:ext>
                <a:ext uri="{FF2B5EF4-FFF2-40B4-BE49-F238E27FC236}">
                  <a16:creationId xmlns:a16="http://schemas.microsoft.com/office/drawing/2014/main" id="{00000000-0008-0000-0200-000065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45</xdr:row>
          <xdr:rowOff>12700</xdr:rowOff>
        </xdr:from>
        <xdr:to>
          <xdr:col>8</xdr:col>
          <xdr:colOff>838200</xdr:colOff>
          <xdr:row>45</xdr:row>
          <xdr:rowOff>228600</xdr:rowOff>
        </xdr:to>
        <xdr:sp macro="" textlink="">
          <xdr:nvSpPr>
            <xdr:cNvPr id="107622" name="Check Box 102" hidden="1">
              <a:extLst>
                <a:ext uri="{63B3BB69-23CF-44E3-9099-C40C66FF867C}">
                  <a14:compatExt spid="_x0000_s107622"/>
                </a:ext>
                <a:ext uri="{FF2B5EF4-FFF2-40B4-BE49-F238E27FC236}">
                  <a16:creationId xmlns:a16="http://schemas.microsoft.com/office/drawing/2014/main" id="{00000000-0008-0000-0200-000066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12700</xdr:rowOff>
        </xdr:from>
        <xdr:to>
          <xdr:col>8</xdr:col>
          <xdr:colOff>838200</xdr:colOff>
          <xdr:row>46</xdr:row>
          <xdr:rowOff>228600</xdr:rowOff>
        </xdr:to>
        <xdr:sp macro="" textlink="">
          <xdr:nvSpPr>
            <xdr:cNvPr id="107623" name="Check Box 103" hidden="1">
              <a:extLst>
                <a:ext uri="{63B3BB69-23CF-44E3-9099-C40C66FF867C}">
                  <a14:compatExt spid="_x0000_s107623"/>
                </a:ext>
                <a:ext uri="{FF2B5EF4-FFF2-40B4-BE49-F238E27FC236}">
                  <a16:creationId xmlns:a16="http://schemas.microsoft.com/office/drawing/2014/main" id="{00000000-0008-0000-0200-000067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47</xdr:row>
          <xdr:rowOff>12700</xdr:rowOff>
        </xdr:from>
        <xdr:to>
          <xdr:col>8</xdr:col>
          <xdr:colOff>838200</xdr:colOff>
          <xdr:row>47</xdr:row>
          <xdr:rowOff>228600</xdr:rowOff>
        </xdr:to>
        <xdr:sp macro="" textlink="">
          <xdr:nvSpPr>
            <xdr:cNvPr id="107624" name="Check Box 104" hidden="1">
              <a:extLst>
                <a:ext uri="{63B3BB69-23CF-44E3-9099-C40C66FF867C}">
                  <a14:compatExt spid="_x0000_s107624"/>
                </a:ext>
                <a:ext uri="{FF2B5EF4-FFF2-40B4-BE49-F238E27FC236}">
                  <a16:creationId xmlns:a16="http://schemas.microsoft.com/office/drawing/2014/main" id="{00000000-0008-0000-0200-000068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48</xdr:row>
          <xdr:rowOff>12700</xdr:rowOff>
        </xdr:from>
        <xdr:to>
          <xdr:col>8</xdr:col>
          <xdr:colOff>838200</xdr:colOff>
          <xdr:row>48</xdr:row>
          <xdr:rowOff>228600</xdr:rowOff>
        </xdr:to>
        <xdr:sp macro="" textlink="">
          <xdr:nvSpPr>
            <xdr:cNvPr id="107625" name="Check Box 105" hidden="1">
              <a:extLst>
                <a:ext uri="{63B3BB69-23CF-44E3-9099-C40C66FF867C}">
                  <a14:compatExt spid="_x0000_s107625"/>
                </a:ext>
                <a:ext uri="{FF2B5EF4-FFF2-40B4-BE49-F238E27FC236}">
                  <a16:creationId xmlns:a16="http://schemas.microsoft.com/office/drawing/2014/main" id="{00000000-0008-0000-0200-000069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51</xdr:row>
          <xdr:rowOff>12700</xdr:rowOff>
        </xdr:from>
        <xdr:to>
          <xdr:col>8</xdr:col>
          <xdr:colOff>838200</xdr:colOff>
          <xdr:row>51</xdr:row>
          <xdr:rowOff>228600</xdr:rowOff>
        </xdr:to>
        <xdr:sp macro="" textlink="">
          <xdr:nvSpPr>
            <xdr:cNvPr id="107628" name="Check Box 108" hidden="1">
              <a:extLst>
                <a:ext uri="{63B3BB69-23CF-44E3-9099-C40C66FF867C}">
                  <a14:compatExt spid="_x0000_s107628"/>
                </a:ext>
                <a:ext uri="{FF2B5EF4-FFF2-40B4-BE49-F238E27FC236}">
                  <a16:creationId xmlns:a16="http://schemas.microsoft.com/office/drawing/2014/main" id="{00000000-0008-0000-0200-00006C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1409700</xdr:colOff>
          <xdr:row>24</xdr:row>
          <xdr:rowOff>12700</xdr:rowOff>
        </xdr:from>
        <xdr:to>
          <xdr:col>8</xdr:col>
          <xdr:colOff>819150</xdr:colOff>
          <xdr:row>24</xdr:row>
          <xdr:rowOff>228600</xdr:rowOff>
        </xdr:to>
        <xdr:sp macro="" textlink="">
          <xdr:nvSpPr>
            <xdr:cNvPr id="107641" name="Check Box 121" hidden="1">
              <a:extLst>
                <a:ext uri="{63B3BB69-23CF-44E3-9099-C40C66FF867C}">
                  <a14:compatExt spid="_x0000_s107641"/>
                </a:ext>
                <a:ext uri="{FF2B5EF4-FFF2-40B4-BE49-F238E27FC236}">
                  <a16:creationId xmlns:a16="http://schemas.microsoft.com/office/drawing/2014/main" id="{00000000-0008-0000-0200-000079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1409700</xdr:colOff>
          <xdr:row>25</xdr:row>
          <xdr:rowOff>12700</xdr:rowOff>
        </xdr:from>
        <xdr:to>
          <xdr:col>8</xdr:col>
          <xdr:colOff>819150</xdr:colOff>
          <xdr:row>25</xdr:row>
          <xdr:rowOff>228600</xdr:rowOff>
        </xdr:to>
        <xdr:sp macro="" textlink="">
          <xdr:nvSpPr>
            <xdr:cNvPr id="107642" name="Check Box 122" hidden="1">
              <a:extLst>
                <a:ext uri="{63B3BB69-23CF-44E3-9099-C40C66FF867C}">
                  <a14:compatExt spid="_x0000_s107642"/>
                </a:ext>
                <a:ext uri="{FF2B5EF4-FFF2-40B4-BE49-F238E27FC236}">
                  <a16:creationId xmlns:a16="http://schemas.microsoft.com/office/drawing/2014/main" id="{00000000-0008-0000-0200-00007A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1409700</xdr:colOff>
          <xdr:row>28</xdr:row>
          <xdr:rowOff>12700</xdr:rowOff>
        </xdr:from>
        <xdr:to>
          <xdr:col>8</xdr:col>
          <xdr:colOff>819150</xdr:colOff>
          <xdr:row>28</xdr:row>
          <xdr:rowOff>228600</xdr:rowOff>
        </xdr:to>
        <xdr:sp macro="" textlink="">
          <xdr:nvSpPr>
            <xdr:cNvPr id="107643" name="Check Box 123" hidden="1">
              <a:extLst>
                <a:ext uri="{63B3BB69-23CF-44E3-9099-C40C66FF867C}">
                  <a14:compatExt spid="_x0000_s107643"/>
                </a:ext>
                <a:ext uri="{FF2B5EF4-FFF2-40B4-BE49-F238E27FC236}">
                  <a16:creationId xmlns:a16="http://schemas.microsoft.com/office/drawing/2014/main" id="{00000000-0008-0000-0200-00007B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1409700</xdr:colOff>
          <xdr:row>27</xdr:row>
          <xdr:rowOff>12700</xdr:rowOff>
        </xdr:from>
        <xdr:to>
          <xdr:col>8</xdr:col>
          <xdr:colOff>819150</xdr:colOff>
          <xdr:row>27</xdr:row>
          <xdr:rowOff>228600</xdr:rowOff>
        </xdr:to>
        <xdr:sp macro="" textlink="">
          <xdr:nvSpPr>
            <xdr:cNvPr id="107644" name="Check Box 124" hidden="1">
              <a:extLst>
                <a:ext uri="{63B3BB69-23CF-44E3-9099-C40C66FF867C}">
                  <a14:compatExt spid="_x0000_s107644"/>
                </a:ext>
                <a:ext uri="{FF2B5EF4-FFF2-40B4-BE49-F238E27FC236}">
                  <a16:creationId xmlns:a16="http://schemas.microsoft.com/office/drawing/2014/main" id="{00000000-0008-0000-0200-00007C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1409700</xdr:colOff>
          <xdr:row>28</xdr:row>
          <xdr:rowOff>12700</xdr:rowOff>
        </xdr:from>
        <xdr:to>
          <xdr:col>8</xdr:col>
          <xdr:colOff>819150</xdr:colOff>
          <xdr:row>28</xdr:row>
          <xdr:rowOff>228600</xdr:rowOff>
        </xdr:to>
        <xdr:sp macro="" textlink="">
          <xdr:nvSpPr>
            <xdr:cNvPr id="107645" name="Check Box 125" hidden="1">
              <a:extLst>
                <a:ext uri="{63B3BB69-23CF-44E3-9099-C40C66FF867C}">
                  <a14:compatExt spid="_x0000_s107645"/>
                </a:ext>
                <a:ext uri="{FF2B5EF4-FFF2-40B4-BE49-F238E27FC236}">
                  <a16:creationId xmlns:a16="http://schemas.microsoft.com/office/drawing/2014/main" id="{00000000-0008-0000-0200-00007D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1409700</xdr:colOff>
          <xdr:row>29</xdr:row>
          <xdr:rowOff>12700</xdr:rowOff>
        </xdr:from>
        <xdr:to>
          <xdr:col>8</xdr:col>
          <xdr:colOff>819150</xdr:colOff>
          <xdr:row>29</xdr:row>
          <xdr:rowOff>228600</xdr:rowOff>
        </xdr:to>
        <xdr:sp macro="" textlink="">
          <xdr:nvSpPr>
            <xdr:cNvPr id="107646" name="Check Box 126" hidden="1">
              <a:extLst>
                <a:ext uri="{63B3BB69-23CF-44E3-9099-C40C66FF867C}">
                  <a14:compatExt spid="_x0000_s107646"/>
                </a:ext>
                <a:ext uri="{FF2B5EF4-FFF2-40B4-BE49-F238E27FC236}">
                  <a16:creationId xmlns:a16="http://schemas.microsoft.com/office/drawing/2014/main" id="{00000000-0008-0000-0200-00007E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1409700</xdr:colOff>
          <xdr:row>30</xdr:row>
          <xdr:rowOff>12700</xdr:rowOff>
        </xdr:from>
        <xdr:to>
          <xdr:col>8</xdr:col>
          <xdr:colOff>819150</xdr:colOff>
          <xdr:row>30</xdr:row>
          <xdr:rowOff>228600</xdr:rowOff>
        </xdr:to>
        <xdr:sp macro="" textlink="">
          <xdr:nvSpPr>
            <xdr:cNvPr id="107647" name="Check Box 127" hidden="1">
              <a:extLst>
                <a:ext uri="{63B3BB69-23CF-44E3-9099-C40C66FF867C}">
                  <a14:compatExt spid="_x0000_s107647"/>
                </a:ext>
                <a:ext uri="{FF2B5EF4-FFF2-40B4-BE49-F238E27FC236}">
                  <a16:creationId xmlns:a16="http://schemas.microsoft.com/office/drawing/2014/main" id="{00000000-0008-0000-0200-00007F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1409700</xdr:colOff>
          <xdr:row>31</xdr:row>
          <xdr:rowOff>12700</xdr:rowOff>
        </xdr:from>
        <xdr:to>
          <xdr:col>8</xdr:col>
          <xdr:colOff>819150</xdr:colOff>
          <xdr:row>31</xdr:row>
          <xdr:rowOff>228600</xdr:rowOff>
        </xdr:to>
        <xdr:sp macro="" textlink="">
          <xdr:nvSpPr>
            <xdr:cNvPr id="107648" name="Check Box 128" hidden="1">
              <a:extLst>
                <a:ext uri="{63B3BB69-23CF-44E3-9099-C40C66FF867C}">
                  <a14:compatExt spid="_x0000_s107648"/>
                </a:ext>
                <a:ext uri="{FF2B5EF4-FFF2-40B4-BE49-F238E27FC236}">
                  <a16:creationId xmlns:a16="http://schemas.microsoft.com/office/drawing/2014/main" id="{00000000-0008-0000-0200-000080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1409700</xdr:colOff>
          <xdr:row>32</xdr:row>
          <xdr:rowOff>12700</xdr:rowOff>
        </xdr:from>
        <xdr:to>
          <xdr:col>8</xdr:col>
          <xdr:colOff>819150</xdr:colOff>
          <xdr:row>32</xdr:row>
          <xdr:rowOff>228600</xdr:rowOff>
        </xdr:to>
        <xdr:sp macro="" textlink="">
          <xdr:nvSpPr>
            <xdr:cNvPr id="107649" name="Check Box 129" hidden="1">
              <a:extLst>
                <a:ext uri="{63B3BB69-23CF-44E3-9099-C40C66FF867C}">
                  <a14:compatExt spid="_x0000_s107649"/>
                </a:ext>
                <a:ext uri="{FF2B5EF4-FFF2-40B4-BE49-F238E27FC236}">
                  <a16:creationId xmlns:a16="http://schemas.microsoft.com/office/drawing/2014/main" id="{00000000-0008-0000-0200-000081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1409700</xdr:colOff>
          <xdr:row>33</xdr:row>
          <xdr:rowOff>12700</xdr:rowOff>
        </xdr:from>
        <xdr:to>
          <xdr:col>8</xdr:col>
          <xdr:colOff>819150</xdr:colOff>
          <xdr:row>33</xdr:row>
          <xdr:rowOff>228600</xdr:rowOff>
        </xdr:to>
        <xdr:sp macro="" textlink="">
          <xdr:nvSpPr>
            <xdr:cNvPr id="107650" name="Check Box 130" hidden="1">
              <a:extLst>
                <a:ext uri="{63B3BB69-23CF-44E3-9099-C40C66FF867C}">
                  <a14:compatExt spid="_x0000_s107650"/>
                </a:ext>
                <a:ext uri="{FF2B5EF4-FFF2-40B4-BE49-F238E27FC236}">
                  <a16:creationId xmlns:a16="http://schemas.microsoft.com/office/drawing/2014/main" id="{00000000-0008-0000-0200-000082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1409700</xdr:colOff>
          <xdr:row>34</xdr:row>
          <xdr:rowOff>12700</xdr:rowOff>
        </xdr:from>
        <xdr:to>
          <xdr:col>8</xdr:col>
          <xdr:colOff>819150</xdr:colOff>
          <xdr:row>34</xdr:row>
          <xdr:rowOff>228600</xdr:rowOff>
        </xdr:to>
        <xdr:sp macro="" textlink="">
          <xdr:nvSpPr>
            <xdr:cNvPr id="107651" name="Check Box 131" hidden="1">
              <a:extLst>
                <a:ext uri="{63B3BB69-23CF-44E3-9099-C40C66FF867C}">
                  <a14:compatExt spid="_x0000_s107651"/>
                </a:ext>
                <a:ext uri="{FF2B5EF4-FFF2-40B4-BE49-F238E27FC236}">
                  <a16:creationId xmlns:a16="http://schemas.microsoft.com/office/drawing/2014/main" id="{00000000-0008-0000-0200-000083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1409700</xdr:colOff>
          <xdr:row>35</xdr:row>
          <xdr:rowOff>12700</xdr:rowOff>
        </xdr:from>
        <xdr:to>
          <xdr:col>8</xdr:col>
          <xdr:colOff>819150</xdr:colOff>
          <xdr:row>35</xdr:row>
          <xdr:rowOff>228600</xdr:rowOff>
        </xdr:to>
        <xdr:sp macro="" textlink="">
          <xdr:nvSpPr>
            <xdr:cNvPr id="107652" name="Check Box 132" hidden="1">
              <a:extLst>
                <a:ext uri="{63B3BB69-23CF-44E3-9099-C40C66FF867C}">
                  <a14:compatExt spid="_x0000_s107652"/>
                </a:ext>
                <a:ext uri="{FF2B5EF4-FFF2-40B4-BE49-F238E27FC236}">
                  <a16:creationId xmlns:a16="http://schemas.microsoft.com/office/drawing/2014/main" id="{00000000-0008-0000-0200-000084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1409700</xdr:colOff>
          <xdr:row>36</xdr:row>
          <xdr:rowOff>12700</xdr:rowOff>
        </xdr:from>
        <xdr:to>
          <xdr:col>8</xdr:col>
          <xdr:colOff>819150</xdr:colOff>
          <xdr:row>36</xdr:row>
          <xdr:rowOff>228600</xdr:rowOff>
        </xdr:to>
        <xdr:sp macro="" textlink="">
          <xdr:nvSpPr>
            <xdr:cNvPr id="107653" name="Check Box 133" hidden="1">
              <a:extLst>
                <a:ext uri="{63B3BB69-23CF-44E3-9099-C40C66FF867C}">
                  <a14:compatExt spid="_x0000_s107653"/>
                </a:ext>
                <a:ext uri="{FF2B5EF4-FFF2-40B4-BE49-F238E27FC236}">
                  <a16:creationId xmlns:a16="http://schemas.microsoft.com/office/drawing/2014/main" id="{00000000-0008-0000-0200-000085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552450</xdr:colOff>
          <xdr:row>7</xdr:row>
          <xdr:rowOff>38100</xdr:rowOff>
        </xdr:from>
        <xdr:to>
          <xdr:col>10</xdr:col>
          <xdr:colOff>927100</xdr:colOff>
          <xdr:row>8</xdr:row>
          <xdr:rowOff>0</xdr:rowOff>
        </xdr:to>
        <xdr:sp macro="" textlink="">
          <xdr:nvSpPr>
            <xdr:cNvPr id="107654" name="Check Box 134" hidden="1">
              <a:extLst>
                <a:ext uri="{63B3BB69-23CF-44E3-9099-C40C66FF867C}">
                  <a14:compatExt spid="_x0000_s107654"/>
                </a:ext>
                <a:ext uri="{FF2B5EF4-FFF2-40B4-BE49-F238E27FC236}">
                  <a16:creationId xmlns:a16="http://schemas.microsoft.com/office/drawing/2014/main" id="{00000000-0008-0000-0200-000086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39</xdr:row>
          <xdr:rowOff>355600</xdr:rowOff>
        </xdr:from>
        <xdr:to>
          <xdr:col>8</xdr:col>
          <xdr:colOff>1511300</xdr:colOff>
          <xdr:row>41</xdr:row>
          <xdr:rowOff>19050</xdr:rowOff>
        </xdr:to>
        <xdr:sp macro="" textlink="">
          <xdr:nvSpPr>
            <xdr:cNvPr id="107657" name="Check Box 137" descr="Part complies with REACH, RoHS, Conflict Minerals and ABB Prohibited &amp; Restricted Substances" hidden="1">
              <a:extLst>
                <a:ext uri="{63B3BB69-23CF-44E3-9099-C40C66FF867C}">
                  <a14:compatExt spid="_x0000_s107657"/>
                </a:ext>
                <a:ext uri="{FF2B5EF4-FFF2-40B4-BE49-F238E27FC236}">
                  <a16:creationId xmlns:a16="http://schemas.microsoft.com/office/drawing/2014/main" id="{00000000-0008-0000-0200-000089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Part complies with REACH, RoHS, Conflict Minerals, and ABB Prohibited &amp; Restricted Substances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49</xdr:row>
          <xdr:rowOff>31750</xdr:rowOff>
        </xdr:from>
        <xdr:to>
          <xdr:col>8</xdr:col>
          <xdr:colOff>1498600</xdr:colOff>
          <xdr:row>49</xdr:row>
          <xdr:rowOff>622300</xdr:rowOff>
        </xdr:to>
        <xdr:sp macro="" textlink="">
          <xdr:nvSpPr>
            <xdr:cNvPr id="107659" name="Check Box 139" descr="Part complies with REACH, RoHS, Conflict Minerals and ABB Prohibited &amp; Restricted Substances" hidden="1">
              <a:extLst>
                <a:ext uri="{63B3BB69-23CF-44E3-9099-C40C66FF867C}">
                  <a14:compatExt spid="_x0000_s107659"/>
                </a:ext>
                <a:ext uri="{FF2B5EF4-FFF2-40B4-BE49-F238E27FC236}">
                  <a16:creationId xmlns:a16="http://schemas.microsoft.com/office/drawing/2014/main" id="{00000000-0008-0000-0200-00008B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Acknowledged that my process is frozen, and FPCR form is to be used during regular / serial production, when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50</xdr:row>
          <xdr:rowOff>0</xdr:rowOff>
        </xdr:from>
        <xdr:to>
          <xdr:col>8</xdr:col>
          <xdr:colOff>1485900</xdr:colOff>
          <xdr:row>50</xdr:row>
          <xdr:rowOff>590550</xdr:rowOff>
        </xdr:to>
        <xdr:sp macro="" textlink="">
          <xdr:nvSpPr>
            <xdr:cNvPr id="107662" name="Check Box 142" descr="Part complies with REACH, RoHS, Conflict Minerals and ABB Prohibited &amp; Restricted Substances" hidden="1">
              <a:extLst>
                <a:ext uri="{63B3BB69-23CF-44E3-9099-C40C66FF867C}">
                  <a14:compatExt spid="_x0000_s107662"/>
                </a:ext>
                <a:ext uri="{FF2B5EF4-FFF2-40B4-BE49-F238E27FC236}">
                  <a16:creationId xmlns:a16="http://schemas.microsoft.com/office/drawing/2014/main" id="{00000000-0008-0000-0200-00008E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Acknowledged that SDR form is to be used during regular / serial production, when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12700</xdr:rowOff>
        </xdr:from>
        <xdr:to>
          <xdr:col>8</xdr:col>
          <xdr:colOff>819150</xdr:colOff>
          <xdr:row>26</xdr:row>
          <xdr:rowOff>228600</xdr:rowOff>
        </xdr:to>
        <xdr:sp macro="" textlink="">
          <xdr:nvSpPr>
            <xdr:cNvPr id="107663" name="Check Box 143" hidden="1">
              <a:extLst>
                <a:ext uri="{63B3BB69-23CF-44E3-9099-C40C66FF867C}">
                  <a14:compatExt spid="_x0000_s107663"/>
                </a:ext>
                <a:ext uri="{FF2B5EF4-FFF2-40B4-BE49-F238E27FC236}">
                  <a16:creationId xmlns:a16="http://schemas.microsoft.com/office/drawing/2014/main" id="{00000000-0008-0000-0200-00008F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52</xdr:row>
          <xdr:rowOff>76200</xdr:rowOff>
        </xdr:from>
        <xdr:to>
          <xdr:col>8</xdr:col>
          <xdr:colOff>850900</xdr:colOff>
          <xdr:row>52</xdr:row>
          <xdr:rowOff>292100</xdr:rowOff>
        </xdr:to>
        <xdr:sp macro="" textlink="">
          <xdr:nvSpPr>
            <xdr:cNvPr id="107664" name="Check Box 144" hidden="1">
              <a:extLst>
                <a:ext uri="{63B3BB69-23CF-44E3-9099-C40C66FF867C}">
                  <a14:compatExt spid="_x0000_s107664"/>
                </a:ext>
                <a:ext uri="{FF2B5EF4-FFF2-40B4-BE49-F238E27FC236}">
                  <a16:creationId xmlns:a16="http://schemas.microsoft.com/office/drawing/2014/main" id="{00000000-0008-0000-0200-000090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52</xdr:row>
          <xdr:rowOff>12700</xdr:rowOff>
        </xdr:from>
        <xdr:to>
          <xdr:col>2</xdr:col>
          <xdr:colOff>323850</xdr:colOff>
          <xdr:row>53</xdr:row>
          <xdr:rowOff>152400</xdr:rowOff>
        </xdr:to>
        <xdr:sp macro="" textlink="">
          <xdr:nvSpPr>
            <xdr:cNvPr id="188417" name="Check Box 1" hidden="1">
              <a:extLst>
                <a:ext uri="{63B3BB69-23CF-44E3-9099-C40C66FF867C}">
                  <a14:compatExt spid="_x0000_s188417"/>
                </a:ext>
                <a:ext uri="{FF2B5EF4-FFF2-40B4-BE49-F238E27FC236}">
                  <a16:creationId xmlns:a16="http://schemas.microsoft.com/office/drawing/2014/main" id="{00000000-0008-0000-0300-000001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 PPAP 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52</xdr:row>
          <xdr:rowOff>12700</xdr:rowOff>
        </xdr:from>
        <xdr:to>
          <xdr:col>7</xdr:col>
          <xdr:colOff>266700</xdr:colOff>
          <xdr:row>53</xdr:row>
          <xdr:rowOff>152400</xdr:rowOff>
        </xdr:to>
        <xdr:sp macro="" textlink="">
          <xdr:nvSpPr>
            <xdr:cNvPr id="188418" name="Check Box 2" hidden="1">
              <a:extLst>
                <a:ext uri="{63B3BB69-23CF-44E3-9099-C40C66FF867C}">
                  <a14:compatExt spid="_x0000_s188418"/>
                </a:ext>
                <a:ext uri="{FF2B5EF4-FFF2-40B4-BE49-F238E27FC236}">
                  <a16:creationId xmlns:a16="http://schemas.microsoft.com/office/drawing/2014/main" id="{00000000-0008-0000-0300-000002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PPAP Approved, ABB to revise drawing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51</xdr:row>
          <xdr:rowOff>241300</xdr:rowOff>
        </xdr:from>
        <xdr:to>
          <xdr:col>11</xdr:col>
          <xdr:colOff>457200</xdr:colOff>
          <xdr:row>53</xdr:row>
          <xdr:rowOff>146050</xdr:rowOff>
        </xdr:to>
        <xdr:sp macro="" textlink="">
          <xdr:nvSpPr>
            <xdr:cNvPr id="188419" name="Check Box 3" hidden="1">
              <a:extLst>
                <a:ext uri="{63B3BB69-23CF-44E3-9099-C40C66FF867C}">
                  <a14:compatExt spid="_x0000_s188419"/>
                </a:ext>
                <a:ext uri="{FF2B5EF4-FFF2-40B4-BE49-F238E27FC236}">
                  <a16:creationId xmlns:a16="http://schemas.microsoft.com/office/drawing/2014/main" id="{00000000-0008-0000-0300-000003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 PPAP Rejected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184150</xdr:rowOff>
        </xdr:from>
        <xdr:to>
          <xdr:col>4</xdr:col>
          <xdr:colOff>228600</xdr:colOff>
          <xdr:row>13</xdr:row>
          <xdr:rowOff>146050</xdr:rowOff>
        </xdr:to>
        <xdr:sp macro="" textlink="">
          <xdr:nvSpPr>
            <xdr:cNvPr id="188420" name="Check Box 4" hidden="1">
              <a:extLst>
                <a:ext uri="{63B3BB69-23CF-44E3-9099-C40C66FF867C}">
                  <a14:compatExt spid="_x0000_s188420"/>
                </a:ext>
                <a:ext uri="{FF2B5EF4-FFF2-40B4-BE49-F238E27FC236}">
                  <a16:creationId xmlns:a16="http://schemas.microsoft.com/office/drawing/2014/main" id="{00000000-0008-0000-0300-000004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 Initial Submission or New Supplier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19050</xdr:rowOff>
        </xdr:from>
        <xdr:to>
          <xdr:col>4</xdr:col>
          <xdr:colOff>228600</xdr:colOff>
          <xdr:row>15</xdr:row>
          <xdr:rowOff>0</xdr:rowOff>
        </xdr:to>
        <xdr:sp macro="" textlink="">
          <xdr:nvSpPr>
            <xdr:cNvPr id="188421" name="Check Box 5" hidden="1">
              <a:extLst>
                <a:ext uri="{63B3BB69-23CF-44E3-9099-C40C66FF867C}">
                  <a14:compatExt spid="_x0000_s188421"/>
                </a:ext>
                <a:ext uri="{FF2B5EF4-FFF2-40B4-BE49-F238E27FC236}">
                  <a16:creationId xmlns:a16="http://schemas.microsoft.com/office/drawing/2014/main" id="{00000000-0008-0000-0300-000005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 Engineering 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57150</xdr:rowOff>
        </xdr:from>
        <xdr:to>
          <xdr:col>6</xdr:col>
          <xdr:colOff>57150</xdr:colOff>
          <xdr:row>16</xdr:row>
          <xdr:rowOff>38100</xdr:rowOff>
        </xdr:to>
        <xdr:sp macro="" textlink="">
          <xdr:nvSpPr>
            <xdr:cNvPr id="188422" name="Check Box 6" hidden="1">
              <a:extLst>
                <a:ext uri="{63B3BB69-23CF-44E3-9099-C40C66FF867C}">
                  <a14:compatExt spid="_x0000_s188422"/>
                </a:ext>
                <a:ext uri="{FF2B5EF4-FFF2-40B4-BE49-F238E27FC236}">
                  <a16:creationId xmlns:a16="http://schemas.microsoft.com/office/drawing/2014/main" id="{00000000-0008-0000-0300-000006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 Tooling: Transfer, Replacement, Refurbishment or additional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127000</xdr:rowOff>
        </xdr:from>
        <xdr:to>
          <xdr:col>4</xdr:col>
          <xdr:colOff>228600</xdr:colOff>
          <xdr:row>17</xdr:row>
          <xdr:rowOff>50800</xdr:rowOff>
        </xdr:to>
        <xdr:sp macro="" textlink="">
          <xdr:nvSpPr>
            <xdr:cNvPr id="188423" name="Check Box 7" hidden="1">
              <a:extLst>
                <a:ext uri="{63B3BB69-23CF-44E3-9099-C40C66FF867C}">
                  <a14:compatExt spid="_x0000_s188423"/>
                </a:ext>
                <a:ext uri="{FF2B5EF4-FFF2-40B4-BE49-F238E27FC236}">
                  <a16:creationId xmlns:a16="http://schemas.microsoft.com/office/drawing/2014/main" id="{00000000-0008-0000-0300-000007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 Tooling inactive &gt; than 1 year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171450</xdr:rowOff>
        </xdr:from>
        <xdr:to>
          <xdr:col>11</xdr:col>
          <xdr:colOff>361950</xdr:colOff>
          <xdr:row>13</xdr:row>
          <xdr:rowOff>146050</xdr:rowOff>
        </xdr:to>
        <xdr:sp macro="" textlink="">
          <xdr:nvSpPr>
            <xdr:cNvPr id="188424" name="Check Box 8" hidden="1">
              <a:extLst>
                <a:ext uri="{63B3BB69-23CF-44E3-9099-C40C66FF867C}">
                  <a14:compatExt spid="_x0000_s188424"/>
                </a:ext>
                <a:ext uri="{FF2B5EF4-FFF2-40B4-BE49-F238E27FC236}">
                  <a16:creationId xmlns:a16="http://schemas.microsoft.com/office/drawing/2014/main" id="{00000000-0008-0000-0300-000008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 Change to Optional Construction or Material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12</xdr:row>
          <xdr:rowOff>152400</xdr:rowOff>
        </xdr:from>
        <xdr:to>
          <xdr:col>11</xdr:col>
          <xdr:colOff>361950</xdr:colOff>
          <xdr:row>14</xdr:row>
          <xdr:rowOff>133350</xdr:rowOff>
        </xdr:to>
        <xdr:sp macro="" textlink="">
          <xdr:nvSpPr>
            <xdr:cNvPr id="188425" name="Check Box 9" hidden="1">
              <a:extLst>
                <a:ext uri="{63B3BB69-23CF-44E3-9099-C40C66FF867C}">
                  <a14:compatExt spid="_x0000_s188425"/>
                </a:ext>
                <a:ext uri="{FF2B5EF4-FFF2-40B4-BE49-F238E27FC236}">
                  <a16:creationId xmlns:a16="http://schemas.microsoft.com/office/drawing/2014/main" id="{00000000-0008-0000-0300-000009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 Sub-Supplier or Material Source 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13</xdr:row>
          <xdr:rowOff>171450</xdr:rowOff>
        </xdr:from>
        <xdr:to>
          <xdr:col>11</xdr:col>
          <xdr:colOff>361950</xdr:colOff>
          <xdr:row>16</xdr:row>
          <xdr:rowOff>12700</xdr:rowOff>
        </xdr:to>
        <xdr:sp macro="" textlink="">
          <xdr:nvSpPr>
            <xdr:cNvPr id="188426" name="Check Box 10" hidden="1">
              <a:extLst>
                <a:ext uri="{63B3BB69-23CF-44E3-9099-C40C66FF867C}">
                  <a14:compatExt spid="_x0000_s188426"/>
                </a:ext>
                <a:ext uri="{FF2B5EF4-FFF2-40B4-BE49-F238E27FC236}">
                  <a16:creationId xmlns:a16="http://schemas.microsoft.com/office/drawing/2014/main" id="{00000000-0008-0000-0300-00000A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 Change in Part Manufacturing 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15</xdr:row>
          <xdr:rowOff>107950</xdr:rowOff>
        </xdr:from>
        <xdr:to>
          <xdr:col>11</xdr:col>
          <xdr:colOff>381000</xdr:colOff>
          <xdr:row>17</xdr:row>
          <xdr:rowOff>31750</xdr:rowOff>
        </xdr:to>
        <xdr:sp macro="" textlink="">
          <xdr:nvSpPr>
            <xdr:cNvPr id="188427" name="Check Box 11" hidden="1">
              <a:extLst>
                <a:ext uri="{63B3BB69-23CF-44E3-9099-C40C66FF867C}">
                  <a14:compatExt spid="_x0000_s188427"/>
                </a:ext>
                <a:ext uri="{FF2B5EF4-FFF2-40B4-BE49-F238E27FC236}">
                  <a16:creationId xmlns:a16="http://schemas.microsoft.com/office/drawing/2014/main" id="{00000000-0008-0000-0300-00000B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 Other - please specify in comments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1524000</xdr:colOff>
          <xdr:row>4</xdr:row>
          <xdr:rowOff>222250</xdr:rowOff>
        </xdr:from>
        <xdr:to>
          <xdr:col>11</xdr:col>
          <xdr:colOff>1905000</xdr:colOff>
          <xdr:row>6</xdr:row>
          <xdr:rowOff>31750</xdr:rowOff>
        </xdr:to>
        <xdr:sp macro="" textlink="">
          <xdr:nvSpPr>
            <xdr:cNvPr id="188428" name="Check Box 12" hidden="1">
              <a:extLst>
                <a:ext uri="{63B3BB69-23CF-44E3-9099-C40C66FF867C}">
                  <a14:compatExt spid="_x0000_s188428"/>
                </a:ext>
                <a:ext uri="{FF2B5EF4-FFF2-40B4-BE49-F238E27FC236}">
                  <a16:creationId xmlns:a16="http://schemas.microsoft.com/office/drawing/2014/main" id="{00000000-0008-0000-0300-00000C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4</xdr:row>
          <xdr:rowOff>222250</xdr:rowOff>
        </xdr:from>
        <xdr:to>
          <xdr:col>11</xdr:col>
          <xdr:colOff>431800</xdr:colOff>
          <xdr:row>6</xdr:row>
          <xdr:rowOff>31750</xdr:rowOff>
        </xdr:to>
        <xdr:sp macro="" textlink="">
          <xdr:nvSpPr>
            <xdr:cNvPr id="188429" name="Check Box 13" hidden="1">
              <a:extLst>
                <a:ext uri="{63B3BB69-23CF-44E3-9099-C40C66FF867C}">
                  <a14:compatExt spid="_x0000_s188429"/>
                </a:ext>
                <a:ext uri="{FF2B5EF4-FFF2-40B4-BE49-F238E27FC236}">
                  <a16:creationId xmlns:a16="http://schemas.microsoft.com/office/drawing/2014/main" id="{00000000-0008-0000-0300-00000D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2</a:t>
              </a:r>
            </a:p>
          </xdr:txBody>
        </xdr:sp>
        <xdr:clientData/>
      </xdr:twoCellAnchor>
    </mc:Choice>
    <mc:Fallback/>
  </mc:AlternateContent>
  <xdr:twoCellAnchor editAs="oneCell">
    <xdr:from>
      <xdr:col>1</xdr:col>
      <xdr:colOff>28575</xdr:colOff>
      <xdr:row>0</xdr:row>
      <xdr:rowOff>200025</xdr:rowOff>
    </xdr:from>
    <xdr:to>
      <xdr:col>3</xdr:col>
      <xdr:colOff>183644</xdr:colOff>
      <xdr:row>0</xdr:row>
      <xdr:rowOff>568834</xdr:rowOff>
    </xdr:to>
    <xdr:pic>
      <xdr:nvPicPr>
        <xdr:cNvPr id="15" name="Picture 14">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1175" y="200025"/>
          <a:ext cx="923419" cy="36880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203200</xdr:colOff>
          <xdr:row>20</xdr:row>
          <xdr:rowOff>800100</xdr:rowOff>
        </xdr:from>
        <xdr:to>
          <xdr:col>9</xdr:col>
          <xdr:colOff>533400</xdr:colOff>
          <xdr:row>22</xdr:row>
          <xdr:rowOff>31750</xdr:rowOff>
        </xdr:to>
        <xdr:sp macro="" textlink="">
          <xdr:nvSpPr>
            <xdr:cNvPr id="188430" name="Check Box 14" hidden="1">
              <a:extLst>
                <a:ext uri="{63B3BB69-23CF-44E3-9099-C40C66FF867C}">
                  <a14:compatExt spid="_x0000_s188430"/>
                </a:ext>
                <a:ext uri="{FF2B5EF4-FFF2-40B4-BE49-F238E27FC236}">
                  <a16:creationId xmlns:a16="http://schemas.microsoft.com/office/drawing/2014/main" id="{00000000-0008-0000-0300-00000E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35</xdr:row>
          <xdr:rowOff>57150</xdr:rowOff>
        </xdr:from>
        <xdr:to>
          <xdr:col>9</xdr:col>
          <xdr:colOff>584200</xdr:colOff>
          <xdr:row>35</xdr:row>
          <xdr:rowOff>336550</xdr:rowOff>
        </xdr:to>
        <xdr:sp macro="" textlink="">
          <xdr:nvSpPr>
            <xdr:cNvPr id="188431" name="Check Box 15" hidden="1">
              <a:extLst>
                <a:ext uri="{63B3BB69-23CF-44E3-9099-C40C66FF867C}">
                  <a14:compatExt spid="_x0000_s188431"/>
                </a:ext>
                <a:ext uri="{FF2B5EF4-FFF2-40B4-BE49-F238E27FC236}">
                  <a16:creationId xmlns:a16="http://schemas.microsoft.com/office/drawing/2014/main" id="{00000000-0008-0000-0300-00000F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36</xdr:row>
          <xdr:rowOff>12700</xdr:rowOff>
        </xdr:from>
        <xdr:to>
          <xdr:col>9</xdr:col>
          <xdr:colOff>571500</xdr:colOff>
          <xdr:row>36</xdr:row>
          <xdr:rowOff>374650</xdr:rowOff>
        </xdr:to>
        <xdr:sp macro="" textlink="">
          <xdr:nvSpPr>
            <xdr:cNvPr id="188432" name="Check Box 16" hidden="1">
              <a:extLst>
                <a:ext uri="{63B3BB69-23CF-44E3-9099-C40C66FF867C}">
                  <a14:compatExt spid="_x0000_s188432"/>
                </a:ext>
                <a:ext uri="{FF2B5EF4-FFF2-40B4-BE49-F238E27FC236}">
                  <a16:creationId xmlns:a16="http://schemas.microsoft.com/office/drawing/2014/main" id="{00000000-0008-0000-0300-000010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37</xdr:row>
          <xdr:rowOff>19050</xdr:rowOff>
        </xdr:from>
        <xdr:to>
          <xdr:col>9</xdr:col>
          <xdr:colOff>571500</xdr:colOff>
          <xdr:row>37</xdr:row>
          <xdr:rowOff>342900</xdr:rowOff>
        </xdr:to>
        <xdr:sp macro="" textlink="">
          <xdr:nvSpPr>
            <xdr:cNvPr id="188433" name="Check Box 17" hidden="1">
              <a:extLst>
                <a:ext uri="{63B3BB69-23CF-44E3-9099-C40C66FF867C}">
                  <a14:compatExt spid="_x0000_s188433"/>
                </a:ext>
                <a:ext uri="{FF2B5EF4-FFF2-40B4-BE49-F238E27FC236}">
                  <a16:creationId xmlns:a16="http://schemas.microsoft.com/office/drawing/2014/main" id="{00000000-0008-0000-0300-000011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38</xdr:row>
          <xdr:rowOff>628650</xdr:rowOff>
        </xdr:from>
        <xdr:to>
          <xdr:col>9</xdr:col>
          <xdr:colOff>584200</xdr:colOff>
          <xdr:row>39</xdr:row>
          <xdr:rowOff>298450</xdr:rowOff>
        </xdr:to>
        <xdr:sp macro="" textlink="">
          <xdr:nvSpPr>
            <xdr:cNvPr id="188434" name="Check Box 18" hidden="1">
              <a:extLst>
                <a:ext uri="{63B3BB69-23CF-44E3-9099-C40C66FF867C}">
                  <a14:compatExt spid="_x0000_s188434"/>
                </a:ext>
                <a:ext uri="{FF2B5EF4-FFF2-40B4-BE49-F238E27FC236}">
                  <a16:creationId xmlns:a16="http://schemas.microsoft.com/office/drawing/2014/main" id="{00000000-0008-0000-0300-000012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40</xdr:row>
          <xdr:rowOff>31750</xdr:rowOff>
        </xdr:from>
        <xdr:to>
          <xdr:col>9</xdr:col>
          <xdr:colOff>584200</xdr:colOff>
          <xdr:row>40</xdr:row>
          <xdr:rowOff>355600</xdr:rowOff>
        </xdr:to>
        <xdr:sp macro="" textlink="">
          <xdr:nvSpPr>
            <xdr:cNvPr id="188435" name="Check Box 19" hidden="1">
              <a:extLst>
                <a:ext uri="{63B3BB69-23CF-44E3-9099-C40C66FF867C}">
                  <a14:compatExt spid="_x0000_s188435"/>
                </a:ext>
                <a:ext uri="{FF2B5EF4-FFF2-40B4-BE49-F238E27FC236}">
                  <a16:creationId xmlns:a16="http://schemas.microsoft.com/office/drawing/2014/main" id="{00000000-0008-0000-0300-000013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41</xdr:row>
          <xdr:rowOff>38100</xdr:rowOff>
        </xdr:from>
        <xdr:to>
          <xdr:col>9</xdr:col>
          <xdr:colOff>571500</xdr:colOff>
          <xdr:row>41</xdr:row>
          <xdr:rowOff>374650</xdr:rowOff>
        </xdr:to>
        <xdr:sp macro="" textlink="">
          <xdr:nvSpPr>
            <xdr:cNvPr id="188436" name="Check Box 20" hidden="1">
              <a:extLst>
                <a:ext uri="{63B3BB69-23CF-44E3-9099-C40C66FF867C}">
                  <a14:compatExt spid="_x0000_s188436"/>
                </a:ext>
                <a:ext uri="{FF2B5EF4-FFF2-40B4-BE49-F238E27FC236}">
                  <a16:creationId xmlns:a16="http://schemas.microsoft.com/office/drawing/2014/main" id="{00000000-0008-0000-0300-000014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42</xdr:row>
          <xdr:rowOff>31750</xdr:rowOff>
        </xdr:from>
        <xdr:to>
          <xdr:col>9</xdr:col>
          <xdr:colOff>565150</xdr:colOff>
          <xdr:row>42</xdr:row>
          <xdr:rowOff>374650</xdr:rowOff>
        </xdr:to>
        <xdr:sp macro="" textlink="">
          <xdr:nvSpPr>
            <xdr:cNvPr id="188437" name="Check Box 21" hidden="1">
              <a:extLst>
                <a:ext uri="{63B3BB69-23CF-44E3-9099-C40C66FF867C}">
                  <a14:compatExt spid="_x0000_s188437"/>
                </a:ext>
                <a:ext uri="{FF2B5EF4-FFF2-40B4-BE49-F238E27FC236}">
                  <a16:creationId xmlns:a16="http://schemas.microsoft.com/office/drawing/2014/main" id="{00000000-0008-0000-0300-000015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43</xdr:row>
          <xdr:rowOff>12700</xdr:rowOff>
        </xdr:from>
        <xdr:to>
          <xdr:col>9</xdr:col>
          <xdr:colOff>546100</xdr:colOff>
          <xdr:row>44</xdr:row>
          <xdr:rowOff>0</xdr:rowOff>
        </xdr:to>
        <xdr:sp macro="" textlink="">
          <xdr:nvSpPr>
            <xdr:cNvPr id="188438" name="Check Box 22" hidden="1">
              <a:extLst>
                <a:ext uri="{63B3BB69-23CF-44E3-9099-C40C66FF867C}">
                  <a14:compatExt spid="_x0000_s188438"/>
                </a:ext>
                <a:ext uri="{FF2B5EF4-FFF2-40B4-BE49-F238E27FC236}">
                  <a16:creationId xmlns:a16="http://schemas.microsoft.com/office/drawing/2014/main" id="{00000000-0008-0000-0300-000016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44</xdr:row>
          <xdr:rowOff>12700</xdr:rowOff>
        </xdr:from>
        <xdr:to>
          <xdr:col>9</xdr:col>
          <xdr:colOff>571500</xdr:colOff>
          <xdr:row>44</xdr:row>
          <xdr:rowOff>374650</xdr:rowOff>
        </xdr:to>
        <xdr:sp macro="" textlink="">
          <xdr:nvSpPr>
            <xdr:cNvPr id="188439" name="Check Box 23" hidden="1">
              <a:extLst>
                <a:ext uri="{63B3BB69-23CF-44E3-9099-C40C66FF867C}">
                  <a14:compatExt spid="_x0000_s188439"/>
                </a:ext>
                <a:ext uri="{FF2B5EF4-FFF2-40B4-BE49-F238E27FC236}">
                  <a16:creationId xmlns:a16="http://schemas.microsoft.com/office/drawing/2014/main" id="{00000000-0008-0000-0300-000017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44</xdr:row>
          <xdr:rowOff>361950</xdr:rowOff>
        </xdr:from>
        <xdr:to>
          <xdr:col>9</xdr:col>
          <xdr:colOff>533400</xdr:colOff>
          <xdr:row>45</xdr:row>
          <xdr:rowOff>342900</xdr:rowOff>
        </xdr:to>
        <xdr:sp macro="" textlink="">
          <xdr:nvSpPr>
            <xdr:cNvPr id="188440" name="Check Box 24" hidden="1">
              <a:extLst>
                <a:ext uri="{63B3BB69-23CF-44E3-9099-C40C66FF867C}">
                  <a14:compatExt spid="_x0000_s188440"/>
                </a:ext>
                <a:ext uri="{FF2B5EF4-FFF2-40B4-BE49-F238E27FC236}">
                  <a16:creationId xmlns:a16="http://schemas.microsoft.com/office/drawing/2014/main" id="{00000000-0008-0000-0300-000018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46</xdr:row>
          <xdr:rowOff>57150</xdr:rowOff>
        </xdr:from>
        <xdr:to>
          <xdr:col>9</xdr:col>
          <xdr:colOff>628650</xdr:colOff>
          <xdr:row>46</xdr:row>
          <xdr:rowOff>355600</xdr:rowOff>
        </xdr:to>
        <xdr:sp macro="" textlink="">
          <xdr:nvSpPr>
            <xdr:cNvPr id="188441" name="Check Box 25" hidden="1">
              <a:extLst>
                <a:ext uri="{63B3BB69-23CF-44E3-9099-C40C66FF867C}">
                  <a14:compatExt spid="_x0000_s188441"/>
                </a:ext>
                <a:ext uri="{FF2B5EF4-FFF2-40B4-BE49-F238E27FC236}">
                  <a16:creationId xmlns:a16="http://schemas.microsoft.com/office/drawing/2014/main" id="{00000000-0008-0000-0300-000019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49</xdr:row>
          <xdr:rowOff>12700</xdr:rowOff>
        </xdr:from>
        <xdr:to>
          <xdr:col>9</xdr:col>
          <xdr:colOff>584200</xdr:colOff>
          <xdr:row>49</xdr:row>
          <xdr:rowOff>355600</xdr:rowOff>
        </xdr:to>
        <xdr:sp macro="" textlink="">
          <xdr:nvSpPr>
            <xdr:cNvPr id="188442" name="Check Box 26" hidden="1">
              <a:extLst>
                <a:ext uri="{63B3BB69-23CF-44E3-9099-C40C66FF867C}">
                  <a14:compatExt spid="_x0000_s188442"/>
                </a:ext>
                <a:ext uri="{FF2B5EF4-FFF2-40B4-BE49-F238E27FC236}">
                  <a16:creationId xmlns:a16="http://schemas.microsoft.com/office/drawing/2014/main" id="{00000000-0008-0000-0300-00001A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22</xdr:row>
          <xdr:rowOff>76200</xdr:rowOff>
        </xdr:from>
        <xdr:to>
          <xdr:col>9</xdr:col>
          <xdr:colOff>603250</xdr:colOff>
          <xdr:row>22</xdr:row>
          <xdr:rowOff>355600</xdr:rowOff>
        </xdr:to>
        <xdr:sp macro="" textlink="">
          <xdr:nvSpPr>
            <xdr:cNvPr id="188443" name="Check Box 27" hidden="1">
              <a:extLst>
                <a:ext uri="{63B3BB69-23CF-44E3-9099-C40C66FF867C}">
                  <a14:compatExt spid="_x0000_s188443"/>
                </a:ext>
                <a:ext uri="{FF2B5EF4-FFF2-40B4-BE49-F238E27FC236}">
                  <a16:creationId xmlns:a16="http://schemas.microsoft.com/office/drawing/2014/main" id="{00000000-0008-0000-0300-00001B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23</xdr:row>
          <xdr:rowOff>50800</xdr:rowOff>
        </xdr:from>
        <xdr:to>
          <xdr:col>9</xdr:col>
          <xdr:colOff>495300</xdr:colOff>
          <xdr:row>23</xdr:row>
          <xdr:rowOff>336550</xdr:rowOff>
        </xdr:to>
        <xdr:sp macro="" textlink="">
          <xdr:nvSpPr>
            <xdr:cNvPr id="188444" name="Check Box 28" hidden="1">
              <a:extLst>
                <a:ext uri="{63B3BB69-23CF-44E3-9099-C40C66FF867C}">
                  <a14:compatExt spid="_x0000_s188444"/>
                </a:ext>
                <a:ext uri="{FF2B5EF4-FFF2-40B4-BE49-F238E27FC236}">
                  <a16:creationId xmlns:a16="http://schemas.microsoft.com/office/drawing/2014/main" id="{00000000-0008-0000-0300-00001C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25</xdr:row>
          <xdr:rowOff>57150</xdr:rowOff>
        </xdr:from>
        <xdr:to>
          <xdr:col>9</xdr:col>
          <xdr:colOff>546100</xdr:colOff>
          <xdr:row>25</xdr:row>
          <xdr:rowOff>317500</xdr:rowOff>
        </xdr:to>
        <xdr:sp macro="" textlink="">
          <xdr:nvSpPr>
            <xdr:cNvPr id="188445" name="Check Box 29" hidden="1">
              <a:extLst>
                <a:ext uri="{63B3BB69-23CF-44E3-9099-C40C66FF867C}">
                  <a14:compatExt spid="_x0000_s188445"/>
                </a:ext>
                <a:ext uri="{FF2B5EF4-FFF2-40B4-BE49-F238E27FC236}">
                  <a16:creationId xmlns:a16="http://schemas.microsoft.com/office/drawing/2014/main" id="{00000000-0008-0000-0300-00001D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222250</xdr:colOff>
          <xdr:row>25</xdr:row>
          <xdr:rowOff>361950</xdr:rowOff>
        </xdr:from>
        <xdr:to>
          <xdr:col>9</xdr:col>
          <xdr:colOff>552450</xdr:colOff>
          <xdr:row>26</xdr:row>
          <xdr:rowOff>355600</xdr:rowOff>
        </xdr:to>
        <xdr:sp macro="" textlink="">
          <xdr:nvSpPr>
            <xdr:cNvPr id="188446" name="Check Box 30" hidden="1">
              <a:extLst>
                <a:ext uri="{63B3BB69-23CF-44E3-9099-C40C66FF867C}">
                  <a14:compatExt spid="_x0000_s188446"/>
                </a:ext>
                <a:ext uri="{FF2B5EF4-FFF2-40B4-BE49-F238E27FC236}">
                  <a16:creationId xmlns:a16="http://schemas.microsoft.com/office/drawing/2014/main" id="{00000000-0008-0000-0300-00001E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222250</xdr:colOff>
          <xdr:row>27</xdr:row>
          <xdr:rowOff>12700</xdr:rowOff>
        </xdr:from>
        <xdr:to>
          <xdr:col>9</xdr:col>
          <xdr:colOff>508000</xdr:colOff>
          <xdr:row>28</xdr:row>
          <xdr:rowOff>0</xdr:rowOff>
        </xdr:to>
        <xdr:sp macro="" textlink="">
          <xdr:nvSpPr>
            <xdr:cNvPr id="188447" name="Check Box 31" hidden="1">
              <a:extLst>
                <a:ext uri="{63B3BB69-23CF-44E3-9099-C40C66FF867C}">
                  <a14:compatExt spid="_x0000_s188447"/>
                </a:ext>
                <a:ext uri="{FF2B5EF4-FFF2-40B4-BE49-F238E27FC236}">
                  <a16:creationId xmlns:a16="http://schemas.microsoft.com/office/drawing/2014/main" id="{00000000-0008-0000-0300-00001F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222250</xdr:colOff>
          <xdr:row>28</xdr:row>
          <xdr:rowOff>31750</xdr:rowOff>
        </xdr:from>
        <xdr:to>
          <xdr:col>9</xdr:col>
          <xdr:colOff>482600</xdr:colOff>
          <xdr:row>28</xdr:row>
          <xdr:rowOff>342900</xdr:rowOff>
        </xdr:to>
        <xdr:sp macro="" textlink="">
          <xdr:nvSpPr>
            <xdr:cNvPr id="188448" name="Check Box 32" hidden="1">
              <a:extLst>
                <a:ext uri="{63B3BB69-23CF-44E3-9099-C40C66FF867C}">
                  <a14:compatExt spid="_x0000_s188448"/>
                </a:ext>
                <a:ext uri="{FF2B5EF4-FFF2-40B4-BE49-F238E27FC236}">
                  <a16:creationId xmlns:a16="http://schemas.microsoft.com/office/drawing/2014/main" id="{00000000-0008-0000-0300-000020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222250</xdr:colOff>
          <xdr:row>29</xdr:row>
          <xdr:rowOff>38100</xdr:rowOff>
        </xdr:from>
        <xdr:to>
          <xdr:col>9</xdr:col>
          <xdr:colOff>565150</xdr:colOff>
          <xdr:row>29</xdr:row>
          <xdr:rowOff>374650</xdr:rowOff>
        </xdr:to>
        <xdr:sp macro="" textlink="">
          <xdr:nvSpPr>
            <xdr:cNvPr id="188449" name="Check Box 33" hidden="1">
              <a:extLst>
                <a:ext uri="{63B3BB69-23CF-44E3-9099-C40C66FF867C}">
                  <a14:compatExt spid="_x0000_s188449"/>
                </a:ext>
                <a:ext uri="{FF2B5EF4-FFF2-40B4-BE49-F238E27FC236}">
                  <a16:creationId xmlns:a16="http://schemas.microsoft.com/office/drawing/2014/main" id="{00000000-0008-0000-0300-000021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222250</xdr:colOff>
          <xdr:row>30</xdr:row>
          <xdr:rowOff>57150</xdr:rowOff>
        </xdr:from>
        <xdr:to>
          <xdr:col>9</xdr:col>
          <xdr:colOff>546100</xdr:colOff>
          <xdr:row>30</xdr:row>
          <xdr:rowOff>336550</xdr:rowOff>
        </xdr:to>
        <xdr:sp macro="" textlink="">
          <xdr:nvSpPr>
            <xdr:cNvPr id="188450" name="Check Box 34" hidden="1">
              <a:extLst>
                <a:ext uri="{63B3BB69-23CF-44E3-9099-C40C66FF867C}">
                  <a14:compatExt spid="_x0000_s188450"/>
                </a:ext>
                <a:ext uri="{FF2B5EF4-FFF2-40B4-BE49-F238E27FC236}">
                  <a16:creationId xmlns:a16="http://schemas.microsoft.com/office/drawing/2014/main" id="{00000000-0008-0000-0300-000022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222250</xdr:colOff>
          <xdr:row>31</xdr:row>
          <xdr:rowOff>19050</xdr:rowOff>
        </xdr:from>
        <xdr:to>
          <xdr:col>9</xdr:col>
          <xdr:colOff>590550</xdr:colOff>
          <xdr:row>31</xdr:row>
          <xdr:rowOff>361950</xdr:rowOff>
        </xdr:to>
        <xdr:sp macro="" textlink="">
          <xdr:nvSpPr>
            <xdr:cNvPr id="188451" name="Check Box 35" hidden="1">
              <a:extLst>
                <a:ext uri="{63B3BB69-23CF-44E3-9099-C40C66FF867C}">
                  <a14:compatExt spid="_x0000_s188451"/>
                </a:ext>
                <a:ext uri="{FF2B5EF4-FFF2-40B4-BE49-F238E27FC236}">
                  <a16:creationId xmlns:a16="http://schemas.microsoft.com/office/drawing/2014/main" id="{00000000-0008-0000-0300-000023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32</xdr:row>
          <xdr:rowOff>38100</xdr:rowOff>
        </xdr:from>
        <xdr:to>
          <xdr:col>9</xdr:col>
          <xdr:colOff>609600</xdr:colOff>
          <xdr:row>33</xdr:row>
          <xdr:rowOff>12700</xdr:rowOff>
        </xdr:to>
        <xdr:sp macro="" textlink="">
          <xdr:nvSpPr>
            <xdr:cNvPr id="188452" name="Check Box 36" hidden="1">
              <a:extLst>
                <a:ext uri="{63B3BB69-23CF-44E3-9099-C40C66FF867C}">
                  <a14:compatExt spid="_x0000_s188452"/>
                </a:ext>
                <a:ext uri="{FF2B5EF4-FFF2-40B4-BE49-F238E27FC236}">
                  <a16:creationId xmlns:a16="http://schemas.microsoft.com/office/drawing/2014/main" id="{00000000-0008-0000-0300-000024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33</xdr:row>
          <xdr:rowOff>0</xdr:rowOff>
        </xdr:from>
        <xdr:to>
          <xdr:col>9</xdr:col>
          <xdr:colOff>571500</xdr:colOff>
          <xdr:row>33</xdr:row>
          <xdr:rowOff>361950</xdr:rowOff>
        </xdr:to>
        <xdr:sp macro="" textlink="">
          <xdr:nvSpPr>
            <xdr:cNvPr id="188453" name="Check Box 37" hidden="1">
              <a:extLst>
                <a:ext uri="{63B3BB69-23CF-44E3-9099-C40C66FF867C}">
                  <a14:compatExt spid="_x0000_s188453"/>
                </a:ext>
                <a:ext uri="{FF2B5EF4-FFF2-40B4-BE49-F238E27FC236}">
                  <a16:creationId xmlns:a16="http://schemas.microsoft.com/office/drawing/2014/main" id="{00000000-0008-0000-0300-000025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34</xdr:row>
          <xdr:rowOff>0</xdr:rowOff>
        </xdr:from>
        <xdr:to>
          <xdr:col>9</xdr:col>
          <xdr:colOff>527050</xdr:colOff>
          <xdr:row>35</xdr:row>
          <xdr:rowOff>76200</xdr:rowOff>
        </xdr:to>
        <xdr:sp macro="" textlink="">
          <xdr:nvSpPr>
            <xdr:cNvPr id="188454" name="Check Box 38" hidden="1">
              <a:extLst>
                <a:ext uri="{63B3BB69-23CF-44E3-9099-C40C66FF867C}">
                  <a14:compatExt spid="_x0000_s188454"/>
                </a:ext>
                <a:ext uri="{FF2B5EF4-FFF2-40B4-BE49-F238E27FC236}">
                  <a16:creationId xmlns:a16="http://schemas.microsoft.com/office/drawing/2014/main" id="{00000000-0008-0000-0300-000026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1085850</xdr:colOff>
          <xdr:row>4</xdr:row>
          <xdr:rowOff>222250</xdr:rowOff>
        </xdr:from>
        <xdr:to>
          <xdr:col>11</xdr:col>
          <xdr:colOff>1460500</xdr:colOff>
          <xdr:row>6</xdr:row>
          <xdr:rowOff>31750</xdr:rowOff>
        </xdr:to>
        <xdr:sp macro="" textlink="">
          <xdr:nvSpPr>
            <xdr:cNvPr id="188455" name="Check Box 39" hidden="1">
              <a:extLst>
                <a:ext uri="{63B3BB69-23CF-44E3-9099-C40C66FF867C}">
                  <a14:compatExt spid="_x0000_s188455"/>
                </a:ext>
                <a:ext uri="{FF2B5EF4-FFF2-40B4-BE49-F238E27FC236}">
                  <a16:creationId xmlns:a16="http://schemas.microsoft.com/office/drawing/2014/main" id="{00000000-0008-0000-0300-000027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38</xdr:row>
          <xdr:rowOff>133350</xdr:rowOff>
        </xdr:from>
        <xdr:to>
          <xdr:col>9</xdr:col>
          <xdr:colOff>622300</xdr:colOff>
          <xdr:row>38</xdr:row>
          <xdr:rowOff>482600</xdr:rowOff>
        </xdr:to>
        <xdr:sp macro="" textlink="">
          <xdr:nvSpPr>
            <xdr:cNvPr id="188456" name="Check Box 40" descr="Part complies with REACH, RoHS, Conflict Minerals and ABB Prohibited &amp; Restricted Substances" hidden="1">
              <a:extLst>
                <a:ext uri="{63B3BB69-23CF-44E3-9099-C40C66FF867C}">
                  <a14:compatExt spid="_x0000_s188456"/>
                </a:ext>
                <a:ext uri="{FF2B5EF4-FFF2-40B4-BE49-F238E27FC236}">
                  <a16:creationId xmlns:a16="http://schemas.microsoft.com/office/drawing/2014/main" id="{00000000-0008-0000-0300-000028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47</xdr:row>
          <xdr:rowOff>184150</xdr:rowOff>
        </xdr:from>
        <xdr:to>
          <xdr:col>9</xdr:col>
          <xdr:colOff>546100</xdr:colOff>
          <xdr:row>47</xdr:row>
          <xdr:rowOff>488950</xdr:rowOff>
        </xdr:to>
        <xdr:sp macro="" textlink="">
          <xdr:nvSpPr>
            <xdr:cNvPr id="188457" name="Check Box 41" descr="Part complies with REACH, RoHS, Conflict Minerals and ABB Prohibited &amp; Restricted Substances" hidden="1">
              <a:extLst>
                <a:ext uri="{63B3BB69-23CF-44E3-9099-C40C66FF867C}">
                  <a14:compatExt spid="_x0000_s188457"/>
                </a:ext>
                <a:ext uri="{FF2B5EF4-FFF2-40B4-BE49-F238E27FC236}">
                  <a16:creationId xmlns:a16="http://schemas.microsoft.com/office/drawing/2014/main" id="{00000000-0008-0000-0300-000029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203200</xdr:colOff>
          <xdr:row>24</xdr:row>
          <xdr:rowOff>38100</xdr:rowOff>
        </xdr:from>
        <xdr:to>
          <xdr:col>9</xdr:col>
          <xdr:colOff>546100</xdr:colOff>
          <xdr:row>24</xdr:row>
          <xdr:rowOff>361950</xdr:rowOff>
        </xdr:to>
        <xdr:sp macro="" textlink="">
          <xdr:nvSpPr>
            <xdr:cNvPr id="188458" name="Check Box 42" hidden="1">
              <a:extLst>
                <a:ext uri="{63B3BB69-23CF-44E3-9099-C40C66FF867C}">
                  <a14:compatExt spid="_x0000_s188458"/>
                </a:ext>
                <a:ext uri="{FF2B5EF4-FFF2-40B4-BE49-F238E27FC236}">
                  <a16:creationId xmlns:a16="http://schemas.microsoft.com/office/drawing/2014/main" id="{00000000-0008-0000-0300-00002A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49</xdr:row>
          <xdr:rowOff>381000</xdr:rowOff>
        </xdr:from>
        <xdr:to>
          <xdr:col>9</xdr:col>
          <xdr:colOff>647700</xdr:colOff>
          <xdr:row>50</xdr:row>
          <xdr:rowOff>317500</xdr:rowOff>
        </xdr:to>
        <xdr:sp macro="" textlink="">
          <xdr:nvSpPr>
            <xdr:cNvPr id="188459" name="Check Box 43" hidden="1">
              <a:extLst>
                <a:ext uri="{63B3BB69-23CF-44E3-9099-C40C66FF867C}">
                  <a14:compatExt spid="_x0000_s188459"/>
                </a:ext>
                <a:ext uri="{FF2B5EF4-FFF2-40B4-BE49-F238E27FC236}">
                  <a16:creationId xmlns:a16="http://schemas.microsoft.com/office/drawing/2014/main" id="{00000000-0008-0000-0300-00002B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400050</xdr:colOff>
          <xdr:row>4</xdr:row>
          <xdr:rowOff>209550</xdr:rowOff>
        </xdr:from>
        <xdr:to>
          <xdr:col>11</xdr:col>
          <xdr:colOff>1028700</xdr:colOff>
          <xdr:row>6</xdr:row>
          <xdr:rowOff>31750</xdr:rowOff>
        </xdr:to>
        <xdr:sp macro="" textlink="">
          <xdr:nvSpPr>
            <xdr:cNvPr id="188460" name="Check Box 44" hidden="1">
              <a:extLst>
                <a:ext uri="{63B3BB69-23CF-44E3-9099-C40C66FF867C}">
                  <a14:compatExt spid="_x0000_s188460"/>
                </a:ext>
                <a:ext uri="{FF2B5EF4-FFF2-40B4-BE49-F238E27FC236}">
                  <a16:creationId xmlns:a16="http://schemas.microsoft.com/office/drawing/2014/main" id="{00000000-0008-0000-0300-00002C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2 NEMA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48</xdr:row>
          <xdr:rowOff>171450</xdr:rowOff>
        </xdr:from>
        <xdr:to>
          <xdr:col>9</xdr:col>
          <xdr:colOff>546100</xdr:colOff>
          <xdr:row>48</xdr:row>
          <xdr:rowOff>482600</xdr:rowOff>
        </xdr:to>
        <xdr:sp macro="" textlink="">
          <xdr:nvSpPr>
            <xdr:cNvPr id="188461" name="Check Box 45" descr="Part complies with REACH, RoHS, Conflict Minerals and ABB Prohibited &amp; Restricted Substances" hidden="1">
              <a:extLst>
                <a:ext uri="{63B3BB69-23CF-44E3-9099-C40C66FF867C}">
                  <a14:compatExt spid="_x0000_s188461"/>
                </a:ext>
                <a:ext uri="{FF2B5EF4-FFF2-40B4-BE49-F238E27FC236}">
                  <a16:creationId xmlns:a16="http://schemas.microsoft.com/office/drawing/2014/main" id="{00000000-0008-0000-0300-00002D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28575</xdr:colOff>
      <xdr:row>0</xdr:row>
      <xdr:rowOff>28575</xdr:rowOff>
    </xdr:from>
    <xdr:ext cx="926594" cy="368809"/>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926594" cy="368809"/>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2</xdr:row>
      <xdr:rowOff>28575</xdr:rowOff>
    </xdr:from>
    <xdr:to>
      <xdr:col>0</xdr:col>
      <xdr:colOff>955169</xdr:colOff>
      <xdr:row>2</xdr:row>
      <xdr:rowOff>397384</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926594" cy="368809"/>
        </a:xfrm>
        <a:prstGeom prst="rect">
          <a:avLst/>
        </a:prstGeom>
      </xdr:spPr>
    </xdr:pic>
    <xdr:clientData/>
  </xdr:twoCellAnchor>
  <xdr:twoCellAnchor>
    <xdr:from>
      <xdr:col>5</xdr:col>
      <xdr:colOff>0</xdr:colOff>
      <xdr:row>23</xdr:row>
      <xdr:rowOff>111125</xdr:rowOff>
    </xdr:from>
    <xdr:to>
      <xdr:col>5</xdr:col>
      <xdr:colOff>984250</xdr:colOff>
      <xdr:row>27</xdr:row>
      <xdr:rowOff>31750</xdr:rowOff>
    </xdr:to>
    <xdr:sp macro="" textlink="">
      <xdr:nvSpPr>
        <xdr:cNvPr id="3" name="Rectangle 2">
          <a:extLst>
            <a:ext uri="{FF2B5EF4-FFF2-40B4-BE49-F238E27FC236}">
              <a16:creationId xmlns:a16="http://schemas.microsoft.com/office/drawing/2014/main" id="{00000000-0008-0000-0500-000003000000}"/>
            </a:ext>
          </a:extLst>
        </xdr:cNvPr>
        <xdr:cNvSpPr/>
      </xdr:nvSpPr>
      <xdr:spPr>
        <a:xfrm>
          <a:off x="5219700" y="6302375"/>
          <a:ext cx="984250" cy="581025"/>
        </a:xfrm>
        <a:prstGeom prst="rect">
          <a:avLst/>
        </a:prstGeom>
        <a:ln>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179388" indent="-179388" algn="l">
            <a:spcBef>
              <a:spcPts val="1100"/>
            </a:spcBef>
            <a:buClr>
              <a:schemeClr val="tx2"/>
            </a:buClr>
            <a:buSzPct val="70000"/>
            <a:buFont typeface="Wingdings" pitchFamily="2" charset="2"/>
            <a:buChar char="§"/>
          </a:pPr>
          <a:endParaRPr lang="et-EE" sz="1100" baseline="0" dirty="0">
            <a:solidFill>
              <a:schemeClr val="tx1"/>
            </a:solidFill>
            <a:latin typeface="Arial" pitchFamily="34" charset="0"/>
            <a:cs typeface="Arial" pitchFamily="34" charset="0"/>
          </a:endParaRPr>
        </a:p>
      </xdr:txBody>
    </xdr:sp>
    <xdr:clientData/>
  </xdr:twoCellAnchor>
  <xdr:twoCellAnchor>
    <xdr:from>
      <xdr:col>2</xdr:col>
      <xdr:colOff>936625</xdr:colOff>
      <xdr:row>33</xdr:row>
      <xdr:rowOff>82550</xdr:rowOff>
    </xdr:from>
    <xdr:to>
      <xdr:col>3</xdr:col>
      <xdr:colOff>803275</xdr:colOff>
      <xdr:row>37</xdr:row>
      <xdr:rowOff>130175</xdr:rowOff>
    </xdr:to>
    <xdr:sp macro="" textlink="">
      <xdr:nvSpPr>
        <xdr:cNvPr id="4" name="Diamond 3">
          <a:extLst>
            <a:ext uri="{FF2B5EF4-FFF2-40B4-BE49-F238E27FC236}">
              <a16:creationId xmlns:a16="http://schemas.microsoft.com/office/drawing/2014/main" id="{00000000-0008-0000-0500-000004000000}"/>
            </a:ext>
          </a:extLst>
        </xdr:cNvPr>
        <xdr:cNvSpPr/>
      </xdr:nvSpPr>
      <xdr:spPr>
        <a:xfrm>
          <a:off x="2994025" y="7924800"/>
          <a:ext cx="895350" cy="708025"/>
        </a:xfrm>
        <a:prstGeom prst="diamond">
          <a:avLst/>
        </a:prstGeom>
        <a:solidFill>
          <a:schemeClr val="bg1"/>
        </a:solidFill>
        <a:ln w="22225">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179388" indent="-179388" algn="l">
            <a:spcBef>
              <a:spcPts val="1100"/>
            </a:spcBef>
            <a:buClr>
              <a:schemeClr val="tx2"/>
            </a:buClr>
            <a:buSzPct val="70000"/>
            <a:buFont typeface="Wingdings" pitchFamily="2" charset="2"/>
            <a:buChar char="§"/>
          </a:pPr>
          <a:endParaRPr lang="en-US" sz="1100" dirty="0">
            <a:solidFill>
              <a:schemeClr val="tx1"/>
            </a:solidFill>
            <a:latin typeface="Arial" pitchFamily="34" charset="0"/>
            <a:cs typeface="Arial" pitchFamily="34" charset="0"/>
          </a:endParaRPr>
        </a:p>
      </xdr:txBody>
    </xdr:sp>
    <xdr:clientData/>
  </xdr:twoCellAnchor>
  <xdr:twoCellAnchor>
    <xdr:from>
      <xdr:col>1</xdr:col>
      <xdr:colOff>28575</xdr:colOff>
      <xdr:row>37</xdr:row>
      <xdr:rowOff>0</xdr:rowOff>
    </xdr:from>
    <xdr:to>
      <xdr:col>2</xdr:col>
      <xdr:colOff>79875</xdr:colOff>
      <xdr:row>37</xdr:row>
      <xdr:rowOff>0</xdr:rowOff>
    </xdr:to>
    <xdr:cxnSp macro="">
      <xdr:nvCxnSpPr>
        <xdr:cNvPr id="5" name="Straight Arrow Connector 4">
          <a:extLst>
            <a:ext uri="{FF2B5EF4-FFF2-40B4-BE49-F238E27FC236}">
              <a16:creationId xmlns:a16="http://schemas.microsoft.com/office/drawing/2014/main" id="{00000000-0008-0000-0500-000005000000}"/>
            </a:ext>
          </a:extLst>
        </xdr:cNvPr>
        <xdr:cNvCxnSpPr/>
      </xdr:nvCxnSpPr>
      <xdr:spPr>
        <a:xfrm>
          <a:off x="1057275" y="5629275"/>
          <a:ext cx="1080000" cy="0"/>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1006475</xdr:colOff>
      <xdr:row>24</xdr:row>
      <xdr:rowOff>114300</xdr:rowOff>
    </xdr:from>
    <xdr:to>
      <xdr:col>2</xdr:col>
      <xdr:colOff>254000</xdr:colOff>
      <xdr:row>26</xdr:row>
      <xdr:rowOff>136525</xdr:rowOff>
    </xdr:to>
    <xdr:sp macro="" textlink="">
      <xdr:nvSpPr>
        <xdr:cNvPr id="7" name="Flowchart: Terminator 6">
          <a:extLst>
            <a:ext uri="{FF2B5EF4-FFF2-40B4-BE49-F238E27FC236}">
              <a16:creationId xmlns:a16="http://schemas.microsoft.com/office/drawing/2014/main" id="{00000000-0008-0000-0500-000007000000}"/>
            </a:ext>
          </a:extLst>
        </xdr:cNvPr>
        <xdr:cNvSpPr/>
      </xdr:nvSpPr>
      <xdr:spPr>
        <a:xfrm>
          <a:off x="1006475" y="6470650"/>
          <a:ext cx="1304925" cy="352425"/>
        </a:xfrm>
        <a:prstGeom prst="flowChartTerminator">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179388" indent="-179388" algn="l">
            <a:spcBef>
              <a:spcPts val="1100"/>
            </a:spcBef>
            <a:buClr>
              <a:schemeClr val="tx2"/>
            </a:buClr>
            <a:buSzPct val="70000"/>
            <a:buFont typeface="Wingdings" pitchFamily="2" charset="2"/>
            <a:buChar char="§"/>
          </a:pPr>
          <a:endParaRPr lang="en-US" sz="1100" dirty="0">
            <a:solidFill>
              <a:schemeClr val="tx1"/>
            </a:solidFill>
            <a:latin typeface="Arial" pitchFamily="34" charset="0"/>
            <a:cs typeface="Arial" pitchFamily="34" charset="0"/>
          </a:endParaRPr>
        </a:p>
      </xdr:txBody>
    </xdr:sp>
    <xdr:clientData/>
  </xdr:twoCellAnchor>
  <xdr:twoCellAnchor>
    <xdr:from>
      <xdr:col>3</xdr:col>
      <xdr:colOff>165100</xdr:colOff>
      <xdr:row>23</xdr:row>
      <xdr:rowOff>19050</xdr:rowOff>
    </xdr:from>
    <xdr:to>
      <xdr:col>3</xdr:col>
      <xdr:colOff>939800</xdr:colOff>
      <xdr:row>27</xdr:row>
      <xdr:rowOff>107950</xdr:rowOff>
    </xdr:to>
    <xdr:sp macro="" textlink="">
      <xdr:nvSpPr>
        <xdr:cNvPr id="6" name="Flowchart: Connector 5">
          <a:extLst>
            <a:ext uri="{FF2B5EF4-FFF2-40B4-BE49-F238E27FC236}">
              <a16:creationId xmlns:a16="http://schemas.microsoft.com/office/drawing/2014/main" id="{00000000-0008-0000-0500-000006000000}"/>
            </a:ext>
          </a:extLst>
        </xdr:cNvPr>
        <xdr:cNvSpPr/>
      </xdr:nvSpPr>
      <xdr:spPr>
        <a:xfrm>
          <a:off x="3251200" y="6210300"/>
          <a:ext cx="774700" cy="749300"/>
        </a:xfrm>
        <a:prstGeom prst="flowChartConnector">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179388" indent="-179388" algn="ctr">
            <a:spcBef>
              <a:spcPts val="1100"/>
            </a:spcBef>
            <a:buClr>
              <a:schemeClr val="tx2"/>
            </a:buClr>
            <a:buSzPct val="70000"/>
            <a:buFont typeface="Wingdings" pitchFamily="2" charset="2"/>
            <a:buChar char="§"/>
          </a:pPr>
          <a:endParaRPr lang="pl-PL" sz="1100" dirty="0">
            <a:solidFill>
              <a:schemeClr val="tx1"/>
            </a:solidFill>
            <a:latin typeface="Arial" pitchFamily="34" charset="0"/>
            <a:cs typeface="Arial" pitchFamily="34" charset="0"/>
          </a:endParaRPr>
        </a:p>
      </xdr:txBody>
    </xdr:sp>
    <xdr:clientData/>
  </xdr:twoCellAnchor>
  <xdr:twoCellAnchor>
    <xdr:from>
      <xdr:col>4</xdr:col>
      <xdr:colOff>901700</xdr:colOff>
      <xdr:row>33</xdr:row>
      <xdr:rowOff>127000</xdr:rowOff>
    </xdr:from>
    <xdr:to>
      <xdr:col>5</xdr:col>
      <xdr:colOff>742950</xdr:colOff>
      <xdr:row>37</xdr:row>
      <xdr:rowOff>101600</xdr:rowOff>
    </xdr:to>
    <xdr:sp macro="" textlink="">
      <xdr:nvSpPr>
        <xdr:cNvPr id="8" name="Flowchart: Extract 7">
          <a:extLst>
            <a:ext uri="{FF2B5EF4-FFF2-40B4-BE49-F238E27FC236}">
              <a16:creationId xmlns:a16="http://schemas.microsoft.com/office/drawing/2014/main" id="{00000000-0008-0000-0500-000008000000}"/>
            </a:ext>
          </a:extLst>
        </xdr:cNvPr>
        <xdr:cNvSpPr/>
      </xdr:nvSpPr>
      <xdr:spPr>
        <a:xfrm rot="10800000">
          <a:off x="5054600" y="7969250"/>
          <a:ext cx="908050" cy="635000"/>
        </a:xfrm>
        <a:prstGeom prst="flowChartExtra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179388" indent="-179388" algn="ctr">
            <a:spcBef>
              <a:spcPts val="1100"/>
            </a:spcBef>
            <a:buClr>
              <a:schemeClr val="tx2"/>
            </a:buClr>
            <a:buSzPct val="70000"/>
            <a:buFont typeface="Wingdings" pitchFamily="2" charset="2"/>
            <a:buChar char="§"/>
          </a:pPr>
          <a:endParaRPr lang="pl-PL" sz="1100" dirty="0">
            <a:solidFill>
              <a:schemeClr val="tx1"/>
            </a:solidFill>
            <a:latin typeface="Arial" pitchFamily="34" charset="0"/>
            <a:cs typeface="Arial" pitchFamily="34" charset="0"/>
          </a:endParaRPr>
        </a:p>
      </xdr:txBody>
    </xdr:sp>
    <xdr:clientData/>
  </xdr:twoCellAnchor>
  <xdr:twoCellAnchor editAs="oneCell">
    <xdr:from>
      <xdr:col>6</xdr:col>
      <xdr:colOff>400051</xdr:colOff>
      <xdr:row>22</xdr:row>
      <xdr:rowOff>95250</xdr:rowOff>
    </xdr:from>
    <xdr:to>
      <xdr:col>7</xdr:col>
      <xdr:colOff>196851</xdr:colOff>
      <xdr:row>28</xdr:row>
      <xdr:rowOff>57589</xdr:rowOff>
    </xdr:to>
    <xdr:pic>
      <xdr:nvPicPr>
        <xdr:cNvPr id="11" name="Picture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a:stretch>
          <a:fillRect/>
        </a:stretch>
      </xdr:blipFill>
      <xdr:spPr>
        <a:xfrm>
          <a:off x="6686551" y="6121400"/>
          <a:ext cx="863600" cy="952939"/>
        </a:xfrm>
        <a:prstGeom prst="rect">
          <a:avLst/>
        </a:prstGeom>
      </xdr:spPr>
    </xdr:pic>
    <xdr:clientData/>
  </xdr:twoCellAnchor>
  <xdr:twoCellAnchor>
    <xdr:from>
      <xdr:col>6</xdr:col>
      <xdr:colOff>673100</xdr:colOff>
      <xdr:row>33</xdr:row>
      <xdr:rowOff>114300</xdr:rowOff>
    </xdr:from>
    <xdr:to>
      <xdr:col>7</xdr:col>
      <xdr:colOff>330200</xdr:colOff>
      <xdr:row>37</xdr:row>
      <xdr:rowOff>82550</xdr:rowOff>
    </xdr:to>
    <xdr:sp macro="" textlink="">
      <xdr:nvSpPr>
        <xdr:cNvPr id="12" name="Flowchart: Delay 11">
          <a:extLst>
            <a:ext uri="{FF2B5EF4-FFF2-40B4-BE49-F238E27FC236}">
              <a16:creationId xmlns:a16="http://schemas.microsoft.com/office/drawing/2014/main" id="{00000000-0008-0000-0500-00000C000000}"/>
            </a:ext>
          </a:extLst>
        </xdr:cNvPr>
        <xdr:cNvSpPr/>
      </xdr:nvSpPr>
      <xdr:spPr>
        <a:xfrm>
          <a:off x="6959600" y="7956550"/>
          <a:ext cx="723900" cy="628650"/>
        </a:xfrm>
        <a:prstGeom prst="flowChartDelay">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179388" indent="-179388" algn="ctr">
            <a:spcBef>
              <a:spcPts val="1100"/>
            </a:spcBef>
            <a:buClr>
              <a:schemeClr val="tx2"/>
            </a:buClr>
            <a:buSzPct val="70000"/>
            <a:buFont typeface="Wingdings" pitchFamily="2" charset="2"/>
            <a:buChar char="§"/>
          </a:pPr>
          <a:endParaRPr lang="pl-PL" sz="1100" dirty="0">
            <a:solidFill>
              <a:schemeClr val="tx1"/>
            </a:solidFill>
            <a:latin typeface="Arial" pitchFamily="34" charset="0"/>
            <a:cs typeface="Arial" pitchFamily="34" charset="0"/>
          </a:endParaRPr>
        </a:p>
      </xdr:txBody>
    </xdr:sp>
    <xdr:clientData/>
  </xdr:twoCellAnchor>
  <xdr:twoCellAnchor editAs="oneCell">
    <xdr:from>
      <xdr:col>1</xdr:col>
      <xdr:colOff>46506</xdr:colOff>
      <xdr:row>42</xdr:row>
      <xdr:rowOff>76201</xdr:rowOff>
    </xdr:from>
    <xdr:to>
      <xdr:col>1</xdr:col>
      <xdr:colOff>992747</xdr:colOff>
      <xdr:row>48</xdr:row>
      <xdr:rowOff>42084</xdr:rowOff>
    </xdr:to>
    <xdr:pic>
      <xdr:nvPicPr>
        <xdr:cNvPr id="19" name="Picture 18">
          <a:extLst>
            <a:ext uri="{FF2B5EF4-FFF2-40B4-BE49-F238E27FC236}">
              <a16:creationId xmlns:a16="http://schemas.microsoft.com/office/drawing/2014/main" id="{00000000-0008-0000-0500-00001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5027" y="9270286"/>
          <a:ext cx="946241" cy="9317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993914</xdr:colOff>
      <xdr:row>41</xdr:row>
      <xdr:rowOff>163095</xdr:rowOff>
    </xdr:from>
    <xdr:to>
      <xdr:col>3</xdr:col>
      <xdr:colOff>869674</xdr:colOff>
      <xdr:row>47</xdr:row>
      <xdr:rowOff>121224</xdr:rowOff>
    </xdr:to>
    <xdr:pic>
      <xdr:nvPicPr>
        <xdr:cNvPr id="21" name="Picture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50762" y="9322280"/>
          <a:ext cx="904184" cy="9520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139700</xdr:colOff>
      <xdr:row>0</xdr:row>
      <xdr:rowOff>120650</xdr:rowOff>
    </xdr:from>
    <xdr:to>
      <xdr:col>0</xdr:col>
      <xdr:colOff>1066294</xdr:colOff>
      <xdr:row>0</xdr:row>
      <xdr:rowOff>489459</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00" y="120650"/>
          <a:ext cx="926594" cy="368809"/>
        </a:xfrm>
        <a:prstGeom prst="rect">
          <a:avLst/>
        </a:prstGeom>
      </xdr:spPr>
    </xdr:pic>
    <xdr:clientData/>
  </xdr:twoCellAnchor>
  <xdr:twoCellAnchor editAs="oneCell">
    <xdr:from>
      <xdr:col>4</xdr:col>
      <xdr:colOff>136196</xdr:colOff>
      <xdr:row>2</xdr:row>
      <xdr:rowOff>752477</xdr:rowOff>
    </xdr:from>
    <xdr:to>
      <xdr:col>9</xdr:col>
      <xdr:colOff>506913</xdr:colOff>
      <xdr:row>24</xdr:row>
      <xdr:rowOff>1397</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stretch>
          <a:fillRect/>
        </a:stretch>
      </xdr:blipFill>
      <xdr:spPr>
        <a:xfrm>
          <a:off x="4887748" y="2137434"/>
          <a:ext cx="6113087" cy="462452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110756</xdr:colOff>
      <xdr:row>0</xdr:row>
      <xdr:rowOff>162442</xdr:rowOff>
    </xdr:from>
    <xdr:to>
      <xdr:col>0</xdr:col>
      <xdr:colOff>1037350</xdr:colOff>
      <xdr:row>0</xdr:row>
      <xdr:rowOff>531251</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756" y="162442"/>
          <a:ext cx="926594" cy="368809"/>
        </a:xfrm>
        <a:prstGeom prst="rect">
          <a:avLst/>
        </a:prstGeom>
      </xdr:spPr>
    </xdr:pic>
    <xdr:clientData/>
  </xdr:twoCellAnchor>
  <xdr:twoCellAnchor editAs="oneCell">
    <xdr:from>
      <xdr:col>4</xdr:col>
      <xdr:colOff>147675</xdr:colOff>
      <xdr:row>3</xdr:row>
      <xdr:rowOff>18640</xdr:rowOff>
    </xdr:from>
    <xdr:to>
      <xdr:col>9</xdr:col>
      <xdr:colOff>625130</xdr:colOff>
      <xdr:row>22</xdr:row>
      <xdr:rowOff>28504</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4607442" y="1318175"/>
          <a:ext cx="8097455" cy="410044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73623</xdr:colOff>
      <xdr:row>0</xdr:row>
      <xdr:rowOff>174855</xdr:rowOff>
    </xdr:from>
    <xdr:to>
      <xdr:col>0</xdr:col>
      <xdr:colOff>1000217</xdr:colOff>
      <xdr:row>0</xdr:row>
      <xdr:rowOff>543664</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623" y="174855"/>
          <a:ext cx="926594" cy="368809"/>
        </a:xfrm>
        <a:prstGeom prst="rect">
          <a:avLst/>
        </a:prstGeom>
      </xdr:spPr>
    </xdr:pic>
    <xdr:clientData/>
  </xdr:twoCellAnchor>
  <xdr:twoCellAnchor editAs="oneCell">
    <xdr:from>
      <xdr:col>10</xdr:col>
      <xdr:colOff>404927</xdr:colOff>
      <xdr:row>1</xdr:row>
      <xdr:rowOff>36811</xdr:rowOff>
    </xdr:from>
    <xdr:to>
      <xdr:col>28</xdr:col>
      <xdr:colOff>3975</xdr:colOff>
      <xdr:row>10</xdr:row>
      <xdr:rowOff>1087364</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a:stretch>
          <a:fillRect/>
        </a:stretch>
      </xdr:blipFill>
      <xdr:spPr>
        <a:xfrm>
          <a:off x="8880797" y="911086"/>
          <a:ext cx="7219048" cy="5400000"/>
        </a:xfrm>
        <a:prstGeom prst="rect">
          <a:avLst/>
        </a:prstGeom>
        <a:ln>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bb.sharepoint.com/Users/eeljsob/Desktop/MUUD/01_Audit/Copy%20of%20Inspection%20protocol%20100%20p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bb.sharepoint.com/sites/PGLVIECmotorsPUPLMOTSCM/Shared%20Documents/SDE/Supplier%20development/Strategy%202018/Main%20action%204/Copy%20of%20Inspection%20protocol%20100%20p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bb.sharepoint.com/sites/DMDivisionSCMPortal/MG/SQ/Docs/11%20Documents%20and%20Templates/Quality%20File%20template_revC_(approved%20by%20TK).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bb.sharepoint.com/Users/PLKRKRA3/Desktop/PPAP/Quality%20File%20template_2016%2004%2021_rev_B.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50724;&#49464;&#48124;\SIGNOFF\&#44288;&#47532;&#44284;\&#44396;&#47588;SYS\&#48276;&#51116;&#54984;\&#44368;&#50977;\&#44368;&#50504;\97\ACADEMY\USER\OKK\J-100\&#51652;&#46020;&#4428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apability Study"/>
      <sheetName val="Example"/>
      <sheetName val="Shafts"/>
      <sheetName val="Endshield machined"/>
      <sheetName val="F-endshield machined"/>
      <sheetName val="Frame machined"/>
    </sheetNames>
    <sheetDataSet>
      <sheetData sheetId="0" refreshError="1"/>
      <sheetData sheetId="1"/>
      <sheetData sheetId="2" refreshError="1"/>
      <sheetData sheetId="3" refreshError="1"/>
      <sheetData sheetId="4"/>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apability Study"/>
      <sheetName val="Example"/>
      <sheetName val="Shafts"/>
      <sheetName val="Endshield machined"/>
      <sheetName val="F-endshield machined"/>
      <sheetName val="Frame machined"/>
    </sheetNames>
    <sheetDataSet>
      <sheetData sheetId="0" refreshError="1"/>
      <sheetData sheetId="1"/>
      <sheetData sheetId="2" refreshError="1"/>
      <sheetData sheetId="3" refreshError="1"/>
      <sheetData sheetId="4"/>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Introduction"/>
      <sheetName val="Title page"/>
      <sheetName val="1. Feasibility study"/>
      <sheetName val="1. Drawings &amp; specs"/>
      <sheetName val="5. Process flow"/>
      <sheetName val="6. PFMEA"/>
      <sheetName val="7. Control plan"/>
      <sheetName val="8. MSA"/>
      <sheetName val="11. Process Capability"/>
      <sheetName val="13. Appearance approval"/>
      <sheetName val="16. Checking aids"/>
      <sheetName val="17.2. RoHS, Conflict Minerals"/>
      <sheetName val="17.4. Sub-suppliers"/>
      <sheetName val="17.7. Packing &amp; Labeling"/>
      <sheetName val="6. Supplier docs"/>
      <sheetName val="7. Machines &amp; tools"/>
      <sheetName val="10. Raw Material"/>
      <sheetName val="12. ABB tools"/>
      <sheetName val="23. Corrective action lis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4">
          <cell r="C34" t="str">
            <v>◔</v>
          </cell>
          <cell r="D34" t="str">
            <v>◑</v>
          </cell>
          <cell r="E34" t="str">
            <v>◕</v>
          </cell>
          <cell r="F34" t="str">
            <v>•</v>
          </cell>
        </row>
      </sheetData>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Introduction"/>
      <sheetName val="Title page"/>
      <sheetName val="1. Feasibility study"/>
      <sheetName val="2. Drawings &amp; specs"/>
      <sheetName val="3. Process flow"/>
      <sheetName val="4. PFMEA"/>
      <sheetName val="5. Control plan"/>
      <sheetName val="6. Supplier docs"/>
      <sheetName val="7. Machines &amp; tools"/>
      <sheetName val="9. Process Capability"/>
      <sheetName val="10. Raw Material"/>
      <sheetName val="11. Sub-suppliers"/>
      <sheetName val="12. ABB tools"/>
      <sheetName val="13. Packing"/>
      <sheetName val="14. First Part labeling"/>
      <sheetName val="15. Master Part labeling"/>
      <sheetName val="16. Serial production labeling"/>
      <sheetName val="20. Appearance approval"/>
      <sheetName val="23. RoHS, Conflict Minerals"/>
      <sheetName val="25. MSA"/>
      <sheetName val="26. Corrective action list"/>
      <sheetName val="27. DFMEA"/>
      <sheetName val="List of Parts"/>
      <sheetName val="History of QF changes"/>
      <sheetName val="Sheet1"/>
    </sheetNames>
    <sheetDataSet>
      <sheetData sheetId="0"/>
      <sheetData sheetId="1">
        <row r="29">
          <cell r="C29" t="str">
            <v>ABB Part number</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4">
          <cell r="C34" t="str">
            <v>◔</v>
          </cell>
          <cell r="D34" t="str">
            <v>◑</v>
          </cell>
          <cell r="E34" t="str">
            <v>◕</v>
          </cell>
          <cell r="F34" t="str">
            <v>•</v>
          </cell>
        </row>
      </sheetData>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진도관2"/>
    </sheetNames>
    <definedNames>
      <definedName name="Text1_Click"/>
    </defined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Marta Majewska" id="{CC74FBE6-BF21-448F-98B0-4733E319AB48}" userId="S::marta.majewska@pl.abb.com::899efcc9-ce32-464d-a05c-3f842cc8f65a" providerId="AD"/>
</personList>
</file>

<file path=xl/theme/theme1.xml><?xml version="1.0" encoding="utf-8"?>
<a:theme xmlns:a="http://schemas.openxmlformats.org/drawingml/2006/main" name="ABB Blue">
  <a:themeElements>
    <a:clrScheme name="ABB Blau 2">
      <a:dk1>
        <a:srgbClr val="000000"/>
      </a:dk1>
      <a:lt1>
        <a:srgbClr val="FFFFFF"/>
      </a:lt1>
      <a:dk2>
        <a:srgbClr val="002897"/>
      </a:dk2>
      <a:lt2>
        <a:srgbClr val="666666"/>
      </a:lt2>
      <a:accent1>
        <a:srgbClr val="005ADE"/>
      </a:accent1>
      <a:accent2>
        <a:srgbClr val="0096EA"/>
      </a:accent2>
      <a:accent3>
        <a:srgbClr val="5BD8FF"/>
      </a:accent3>
      <a:accent4>
        <a:srgbClr val="999999"/>
      </a:accent4>
      <a:accent5>
        <a:srgbClr val="666666"/>
      </a:accent5>
      <a:accent6>
        <a:srgbClr val="666666"/>
      </a:accent6>
      <a:hlink>
        <a:srgbClr val="5BD8FF"/>
      </a:hlink>
      <a:folHlink>
        <a:srgbClr val="999999"/>
      </a:folHlink>
    </a:clrScheme>
    <a:fontScheme name="ABB">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4"/>
        </a:solidFill>
        <a:ln w="9525">
          <a:noFill/>
        </a:ln>
      </a:spPr>
      <a:bodyPr rtlCol="0" anchor="ctr"/>
      <a:lstStyle>
        <a:defPPr marL="179388" indent="-179388">
          <a:spcBef>
            <a:spcPts val="1100"/>
          </a:spcBef>
          <a:buClr>
            <a:schemeClr val="tx2"/>
          </a:buClr>
          <a:buSzPct val="70000"/>
          <a:buFont typeface="Wingdings" pitchFamily="2" charset="2"/>
          <a:buChar char="§"/>
          <a:defRPr dirty="0" smtClean="0">
            <a:solidFill>
              <a:schemeClr val="tx1"/>
            </a:solidFill>
            <a:latin typeface="Arial" pitchFamily="34" charset="0"/>
            <a:cs typeface="Arial" pitchFamily="34" charset="0"/>
          </a:defRPr>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1"/>
          </a:solidFill>
        </a:ln>
      </a:spPr>
      <a:bodyPr/>
      <a:lstStyle/>
      <a:style>
        <a:lnRef idx="1">
          <a:schemeClr val="accent1"/>
        </a:lnRef>
        <a:fillRef idx="0">
          <a:schemeClr val="accent1"/>
        </a:fillRef>
        <a:effectRef idx="0">
          <a:schemeClr val="accent1"/>
        </a:effectRef>
        <a:fontRef idx="minor">
          <a:schemeClr val="tx1"/>
        </a:fontRef>
      </a:style>
    </a:lnDef>
    <a:txDef>
      <a:spPr/>
      <a:bodyPr vert="horz" lIns="0" tIns="0" rIns="0" bIns="0" rtlCol="0">
        <a:normAutofit/>
      </a:bodyPr>
      <a:lstStyle>
        <a:defPPr marL="179388" indent="-179388">
          <a:spcBef>
            <a:spcPts val="1100"/>
          </a:spcBef>
          <a:buClr>
            <a:schemeClr val="tx2"/>
          </a:buClr>
          <a:buSzPct val="70000"/>
          <a:buFont typeface="Wingdings" pitchFamily="2" charset="2"/>
          <a:buChar char="§"/>
          <a:defRPr dirty="0" smtClean="0">
            <a:latin typeface="Arial" pitchFamily="34" charset="0"/>
            <a:cs typeface="Arial" pitchFamily="34" charset="0"/>
          </a:defRPr>
        </a:defPPr>
      </a:lstStyle>
    </a:tx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4" dT="2020-03-05T12:08:31.48" personId="{CC74FBE6-BF21-448F-98B0-4733E319AB48}" id="{B6FB62D2-DC10-48D7-ADE8-0A085FA8F7DA}">
    <text>Attached the picture of ABB assets as an object link (Insert&gt; Object)</text>
  </threadedComment>
</ThreadedComments>
</file>

<file path=xl/threadedComments/threadedComment2.xml><?xml version="1.0" encoding="utf-8"?>
<ThreadedComments xmlns="http://schemas.microsoft.com/office/spreadsheetml/2018/threadedcomments" xmlns:x="http://schemas.openxmlformats.org/spreadsheetml/2006/main">
  <threadedComment ref="C14" dT="2020-03-05T10:52:41.91" personId="{CC74FBE6-BF21-448F-98B0-4733E319AB48}" id="{333C64D4-597C-40FF-B380-C2BE20569B5B}">
    <text>Please indicate how the preventive maintenance plan is managed, via ERP system, excel, other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95.xml"/><Relationship Id="rId3" Type="http://schemas.openxmlformats.org/officeDocument/2006/relationships/vmlDrawing" Target="../drawings/vmlDrawing4.vml"/><Relationship Id="rId7" Type="http://schemas.openxmlformats.org/officeDocument/2006/relationships/ctrlProp" Target="../ctrlProps/ctrlProp94.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93.xml"/><Relationship Id="rId5" Type="http://schemas.openxmlformats.org/officeDocument/2006/relationships/ctrlProp" Target="../ctrlProps/ctrlProp92.xml"/><Relationship Id="rId4" Type="http://schemas.openxmlformats.org/officeDocument/2006/relationships/ctrlProp" Target="../ctrlProps/ctrlProp91.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00.xml"/><Relationship Id="rId3" Type="http://schemas.openxmlformats.org/officeDocument/2006/relationships/vmlDrawing" Target="../drawings/vmlDrawing5.vml"/><Relationship Id="rId7" Type="http://schemas.openxmlformats.org/officeDocument/2006/relationships/ctrlProp" Target="../ctrlProps/ctrlProp99.xml"/><Relationship Id="rId2" Type="http://schemas.openxmlformats.org/officeDocument/2006/relationships/drawing" Target="../drawings/drawing15.xml"/><Relationship Id="rId1" Type="http://schemas.openxmlformats.org/officeDocument/2006/relationships/printerSettings" Target="../printerSettings/printerSettings15.bin"/><Relationship Id="rId6" Type="http://schemas.openxmlformats.org/officeDocument/2006/relationships/ctrlProp" Target="../ctrlProps/ctrlProp98.xml"/><Relationship Id="rId5" Type="http://schemas.openxmlformats.org/officeDocument/2006/relationships/ctrlProp" Target="../ctrlProps/ctrlProp97.xml"/><Relationship Id="rId4" Type="http://schemas.openxmlformats.org/officeDocument/2006/relationships/ctrlProp" Target="../ctrlProps/ctrlProp96.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search.abb.com/library/Download.aspx?DocumentID=9AKK106327&amp;LanguageCode=en&amp;DocumentPartId=&amp;Action=Launch"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s://global.abb/group/en/about/supplying/material-compliance"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search.abb.com/library/Download.aspx?DocumentID=9AKK107991A1332&amp;LanguageCode=en&amp;DocumentPartId=&amp;Action=Launc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105.xml"/><Relationship Id="rId13" Type="http://schemas.openxmlformats.org/officeDocument/2006/relationships/ctrlProp" Target="../ctrlProps/ctrlProp110.xml"/><Relationship Id="rId3" Type="http://schemas.openxmlformats.org/officeDocument/2006/relationships/vmlDrawing" Target="../drawings/vmlDrawing6.vml"/><Relationship Id="rId7" Type="http://schemas.openxmlformats.org/officeDocument/2006/relationships/ctrlProp" Target="../ctrlProps/ctrlProp104.xml"/><Relationship Id="rId12" Type="http://schemas.openxmlformats.org/officeDocument/2006/relationships/ctrlProp" Target="../ctrlProps/ctrlProp109.xml"/><Relationship Id="rId2" Type="http://schemas.openxmlformats.org/officeDocument/2006/relationships/drawing" Target="../drawings/drawing22.xml"/><Relationship Id="rId1" Type="http://schemas.openxmlformats.org/officeDocument/2006/relationships/printerSettings" Target="../printerSettings/printerSettings22.bin"/><Relationship Id="rId6" Type="http://schemas.openxmlformats.org/officeDocument/2006/relationships/ctrlProp" Target="../ctrlProps/ctrlProp103.xml"/><Relationship Id="rId11" Type="http://schemas.openxmlformats.org/officeDocument/2006/relationships/ctrlProp" Target="../ctrlProps/ctrlProp108.xml"/><Relationship Id="rId5" Type="http://schemas.openxmlformats.org/officeDocument/2006/relationships/ctrlProp" Target="../ctrlProps/ctrlProp102.xml"/><Relationship Id="rId10" Type="http://schemas.openxmlformats.org/officeDocument/2006/relationships/ctrlProp" Target="../ctrlProps/ctrlProp107.xml"/><Relationship Id="rId4" Type="http://schemas.openxmlformats.org/officeDocument/2006/relationships/ctrlProp" Target="../ctrlProps/ctrlProp101.xml"/><Relationship Id="rId9" Type="http://schemas.openxmlformats.org/officeDocument/2006/relationships/ctrlProp" Target="../ctrlProps/ctrlProp106.xml"/><Relationship Id="rId14" Type="http://schemas.openxmlformats.org/officeDocument/2006/relationships/ctrlProp" Target="../ctrlProps/ctrlProp11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4.xml"/><Relationship Id="rId1" Type="http://schemas.openxmlformats.org/officeDocument/2006/relationships/printerSettings" Target="../printerSettings/printerSettings24.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5.xml"/><Relationship Id="rId1" Type="http://schemas.openxmlformats.org/officeDocument/2006/relationships/printerSettings" Target="../printerSettings/printerSettings25.bin"/><Relationship Id="rId5" Type="http://schemas.microsoft.com/office/2017/10/relationships/threadedComment" Target="../threadedComments/threadedComment2.xml"/><Relationship Id="rId4" Type="http://schemas.openxmlformats.org/officeDocument/2006/relationships/comments" Target="../comments3.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7.bin"/><Relationship Id="rId1" Type="http://schemas.openxmlformats.org/officeDocument/2006/relationships/hyperlink" Target="http://search.abb.com/library/Download.aspx?DocumentID=9AKK107991A1334&amp;LanguageCode=en&amp;DocumentPartId=&amp;Action=Launch"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28.bin"/><Relationship Id="rId1" Type="http://schemas.openxmlformats.org/officeDocument/2006/relationships/hyperlink" Target="http://search.abb.com/library/Download.aspx?DocumentID=9AKK107991A1333&amp;LanguageCode=en&amp;DocumentPartId=&amp;Action=Launch"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0.xml"/><Relationship Id="rId13" Type="http://schemas.openxmlformats.org/officeDocument/2006/relationships/ctrlProp" Target="../ctrlProps/ctrlProp55.xml"/><Relationship Id="rId18" Type="http://schemas.openxmlformats.org/officeDocument/2006/relationships/ctrlProp" Target="../ctrlProps/ctrlProp60.xml"/><Relationship Id="rId26" Type="http://schemas.openxmlformats.org/officeDocument/2006/relationships/ctrlProp" Target="../ctrlProps/ctrlProp68.xml"/><Relationship Id="rId39" Type="http://schemas.openxmlformats.org/officeDocument/2006/relationships/ctrlProp" Target="../ctrlProps/ctrlProp81.xml"/><Relationship Id="rId3" Type="http://schemas.openxmlformats.org/officeDocument/2006/relationships/vmlDrawing" Target="../drawings/vmlDrawing2.vml"/><Relationship Id="rId21" Type="http://schemas.openxmlformats.org/officeDocument/2006/relationships/ctrlProp" Target="../ctrlProps/ctrlProp63.xml"/><Relationship Id="rId34" Type="http://schemas.openxmlformats.org/officeDocument/2006/relationships/ctrlProp" Target="../ctrlProps/ctrlProp76.xml"/><Relationship Id="rId42" Type="http://schemas.openxmlformats.org/officeDocument/2006/relationships/ctrlProp" Target="../ctrlProps/ctrlProp84.xml"/><Relationship Id="rId47" Type="http://schemas.openxmlformats.org/officeDocument/2006/relationships/ctrlProp" Target="../ctrlProps/ctrlProp89.xml"/><Relationship Id="rId7" Type="http://schemas.openxmlformats.org/officeDocument/2006/relationships/ctrlProp" Target="../ctrlProps/ctrlProp49.xml"/><Relationship Id="rId12" Type="http://schemas.openxmlformats.org/officeDocument/2006/relationships/ctrlProp" Target="../ctrlProps/ctrlProp54.xml"/><Relationship Id="rId17" Type="http://schemas.openxmlformats.org/officeDocument/2006/relationships/ctrlProp" Target="../ctrlProps/ctrlProp59.xml"/><Relationship Id="rId25" Type="http://schemas.openxmlformats.org/officeDocument/2006/relationships/ctrlProp" Target="../ctrlProps/ctrlProp67.xml"/><Relationship Id="rId33" Type="http://schemas.openxmlformats.org/officeDocument/2006/relationships/ctrlProp" Target="../ctrlProps/ctrlProp75.xml"/><Relationship Id="rId38" Type="http://schemas.openxmlformats.org/officeDocument/2006/relationships/ctrlProp" Target="../ctrlProps/ctrlProp80.xml"/><Relationship Id="rId46" Type="http://schemas.openxmlformats.org/officeDocument/2006/relationships/ctrlProp" Target="../ctrlProps/ctrlProp88.xml"/><Relationship Id="rId2" Type="http://schemas.openxmlformats.org/officeDocument/2006/relationships/drawing" Target="../drawings/drawing4.xml"/><Relationship Id="rId16" Type="http://schemas.openxmlformats.org/officeDocument/2006/relationships/ctrlProp" Target="../ctrlProps/ctrlProp58.xml"/><Relationship Id="rId20" Type="http://schemas.openxmlformats.org/officeDocument/2006/relationships/ctrlProp" Target="../ctrlProps/ctrlProp62.xml"/><Relationship Id="rId29" Type="http://schemas.openxmlformats.org/officeDocument/2006/relationships/ctrlProp" Target="../ctrlProps/ctrlProp71.xml"/><Relationship Id="rId41" Type="http://schemas.openxmlformats.org/officeDocument/2006/relationships/ctrlProp" Target="../ctrlProps/ctrlProp83.xml"/><Relationship Id="rId1" Type="http://schemas.openxmlformats.org/officeDocument/2006/relationships/printerSettings" Target="../printerSettings/printerSettings4.bin"/><Relationship Id="rId6" Type="http://schemas.openxmlformats.org/officeDocument/2006/relationships/ctrlProp" Target="../ctrlProps/ctrlProp48.xml"/><Relationship Id="rId11" Type="http://schemas.openxmlformats.org/officeDocument/2006/relationships/ctrlProp" Target="../ctrlProps/ctrlProp53.xml"/><Relationship Id="rId24" Type="http://schemas.openxmlformats.org/officeDocument/2006/relationships/ctrlProp" Target="../ctrlProps/ctrlProp66.xml"/><Relationship Id="rId32" Type="http://schemas.openxmlformats.org/officeDocument/2006/relationships/ctrlProp" Target="../ctrlProps/ctrlProp74.xml"/><Relationship Id="rId37" Type="http://schemas.openxmlformats.org/officeDocument/2006/relationships/ctrlProp" Target="../ctrlProps/ctrlProp79.xml"/><Relationship Id="rId40" Type="http://schemas.openxmlformats.org/officeDocument/2006/relationships/ctrlProp" Target="../ctrlProps/ctrlProp82.xml"/><Relationship Id="rId45" Type="http://schemas.openxmlformats.org/officeDocument/2006/relationships/ctrlProp" Target="../ctrlProps/ctrlProp87.xml"/><Relationship Id="rId5" Type="http://schemas.openxmlformats.org/officeDocument/2006/relationships/ctrlProp" Target="../ctrlProps/ctrlProp47.xml"/><Relationship Id="rId15" Type="http://schemas.openxmlformats.org/officeDocument/2006/relationships/ctrlProp" Target="../ctrlProps/ctrlProp57.xml"/><Relationship Id="rId23" Type="http://schemas.openxmlformats.org/officeDocument/2006/relationships/ctrlProp" Target="../ctrlProps/ctrlProp65.xml"/><Relationship Id="rId28" Type="http://schemas.openxmlformats.org/officeDocument/2006/relationships/ctrlProp" Target="../ctrlProps/ctrlProp70.xml"/><Relationship Id="rId36" Type="http://schemas.openxmlformats.org/officeDocument/2006/relationships/ctrlProp" Target="../ctrlProps/ctrlProp78.xml"/><Relationship Id="rId10" Type="http://schemas.openxmlformats.org/officeDocument/2006/relationships/ctrlProp" Target="../ctrlProps/ctrlProp52.xml"/><Relationship Id="rId19" Type="http://schemas.openxmlformats.org/officeDocument/2006/relationships/ctrlProp" Target="../ctrlProps/ctrlProp61.xml"/><Relationship Id="rId31" Type="http://schemas.openxmlformats.org/officeDocument/2006/relationships/ctrlProp" Target="../ctrlProps/ctrlProp73.xml"/><Relationship Id="rId44" Type="http://schemas.openxmlformats.org/officeDocument/2006/relationships/ctrlProp" Target="../ctrlProps/ctrlProp86.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trlProp" Target="../ctrlProps/ctrlProp56.xml"/><Relationship Id="rId22" Type="http://schemas.openxmlformats.org/officeDocument/2006/relationships/ctrlProp" Target="../ctrlProps/ctrlProp64.xml"/><Relationship Id="rId27" Type="http://schemas.openxmlformats.org/officeDocument/2006/relationships/ctrlProp" Target="../ctrlProps/ctrlProp69.xml"/><Relationship Id="rId30" Type="http://schemas.openxmlformats.org/officeDocument/2006/relationships/ctrlProp" Target="../ctrlProps/ctrlProp72.xml"/><Relationship Id="rId35" Type="http://schemas.openxmlformats.org/officeDocument/2006/relationships/ctrlProp" Target="../ctrlProps/ctrlProp77.xml"/><Relationship Id="rId43" Type="http://schemas.openxmlformats.org/officeDocument/2006/relationships/ctrlProp" Target="../ctrlProps/ctrlProp85.xml"/><Relationship Id="rId48" Type="http://schemas.openxmlformats.org/officeDocument/2006/relationships/ctrlProp" Target="../ctrlProps/ctrlProp90.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earch.abb.com/library/Download.aspx?DocumentID=9AKK107991A1331&amp;LanguageCode=en&amp;DocumentPartId=&amp;Action=Launch"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earch.abb.com/library/Download.aspx?DocumentID=9AKK107991A1332&amp;LanguageCode=en&amp;DocumentPartId=&amp;Action=Launch"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earch.abb.com/library/Download.aspx?DocumentID=9AKK106327&amp;LanguageCode=en&amp;DocumentPartId=&amp;Action=Lau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2D1C5-4BB7-4CC6-A808-C93FE2C76821}">
  <sheetPr codeName="Sheet2">
    <tabColor rgb="FF91329B"/>
    <pageSetUpPr fitToPage="1"/>
  </sheetPr>
  <dimension ref="A1:K62"/>
  <sheetViews>
    <sheetView tabSelected="1" zoomScale="45" zoomScaleNormal="45" workbookViewId="0">
      <selection activeCell="K4" sqref="K4"/>
    </sheetView>
  </sheetViews>
  <sheetFormatPr defaultColWidth="11" defaultRowHeight="15.5"/>
  <cols>
    <col min="1" max="1" width="12" style="22" customWidth="1"/>
    <col min="2" max="2" width="4.83203125" style="22" customWidth="1"/>
    <col min="3" max="3" width="29.83203125" style="22" customWidth="1"/>
    <col min="4" max="4" width="12.25" style="22" customWidth="1"/>
    <col min="5" max="5" width="12.9140625" style="22" customWidth="1"/>
    <col min="6" max="6" width="15.1640625" style="22" customWidth="1"/>
    <col min="7" max="7" width="74.58203125" style="22" customWidth="1"/>
    <col min="8" max="8" width="13.08203125" style="22" customWidth="1"/>
    <col min="9" max="9" width="14.83203125" style="22" customWidth="1"/>
    <col min="10" max="10" width="11.58203125" style="22" customWidth="1"/>
    <col min="11" max="11" width="46.58203125" style="22" customWidth="1"/>
    <col min="12" max="12" width="11.58203125" style="22" customWidth="1"/>
    <col min="13" max="13" width="12.83203125" style="22" customWidth="1"/>
    <col min="14" max="14" width="11.83203125" style="22" bestFit="1" customWidth="1"/>
    <col min="15" max="15" width="13.58203125" style="22" customWidth="1"/>
    <col min="16" max="16" width="12.83203125" style="22" bestFit="1" customWidth="1"/>
    <col min="17" max="17" width="14.83203125" style="22" customWidth="1"/>
    <col min="18" max="18" width="10" style="22" customWidth="1"/>
    <col min="19" max="19" width="12" style="22" customWidth="1"/>
    <col min="20" max="20" width="10.5" style="22" bestFit="1" customWidth="1"/>
    <col min="21" max="21" width="12.33203125" style="22" customWidth="1"/>
    <col min="22" max="22" width="14" style="22" customWidth="1"/>
    <col min="23" max="23" width="13.08203125" style="22" customWidth="1"/>
    <col min="24" max="16384" width="11" style="22"/>
  </cols>
  <sheetData>
    <row r="1" spans="1:8">
      <c r="A1" s="688"/>
      <c r="B1" s="688"/>
      <c r="C1" s="688"/>
      <c r="D1" s="688"/>
      <c r="E1" s="688"/>
      <c r="F1" s="688"/>
      <c r="G1" s="688"/>
      <c r="H1" s="182"/>
    </row>
    <row r="2" spans="1:8" ht="15" customHeight="1">
      <c r="A2" s="688"/>
      <c r="B2" s="688"/>
      <c r="C2" s="688"/>
      <c r="D2" s="688"/>
      <c r="E2" s="688"/>
      <c r="F2" s="688"/>
      <c r="G2" s="688"/>
      <c r="H2" s="328"/>
    </row>
    <row r="3" spans="1:8" ht="45" customHeight="1">
      <c r="A3" s="688"/>
      <c r="B3" s="688"/>
      <c r="C3" s="688"/>
      <c r="D3" s="688"/>
      <c r="E3" s="688"/>
      <c r="F3" s="688"/>
      <c r="G3" s="688"/>
      <c r="H3" s="182"/>
    </row>
    <row r="4" spans="1:8">
      <c r="A4" s="688"/>
      <c r="B4" s="688"/>
      <c r="C4" s="688"/>
      <c r="D4" s="688"/>
      <c r="E4" s="688"/>
      <c r="F4" s="688"/>
      <c r="G4" s="688"/>
    </row>
    <row r="5" spans="1:8">
      <c r="A5" s="688"/>
      <c r="B5" s="688"/>
      <c r="C5" s="688"/>
      <c r="D5" s="688"/>
      <c r="E5" s="688"/>
      <c r="F5" s="688"/>
      <c r="G5" s="688"/>
    </row>
    <row r="6" spans="1:8">
      <c r="A6" s="688"/>
      <c r="B6" s="688"/>
      <c r="C6" s="688"/>
      <c r="D6" s="688"/>
      <c r="E6" s="688"/>
      <c r="F6" s="688"/>
      <c r="G6" s="688"/>
    </row>
    <row r="7" spans="1:8">
      <c r="A7" s="688"/>
      <c r="B7" s="688"/>
      <c r="C7" s="688"/>
      <c r="D7" s="688"/>
      <c r="E7" s="688"/>
      <c r="F7" s="688"/>
      <c r="G7" s="688"/>
      <c r="H7" s="318"/>
    </row>
    <row r="8" spans="1:8">
      <c r="A8" s="688"/>
      <c r="B8" s="688"/>
      <c r="C8" s="688"/>
      <c r="D8" s="688"/>
      <c r="E8" s="688"/>
      <c r="F8" s="688"/>
      <c r="G8" s="688"/>
    </row>
    <row r="9" spans="1:8">
      <c r="A9" s="688"/>
      <c r="B9" s="688"/>
      <c r="C9" s="688"/>
      <c r="D9" s="688"/>
      <c r="E9" s="688"/>
      <c r="F9" s="688"/>
      <c r="G9" s="688"/>
      <c r="H9" s="328"/>
    </row>
    <row r="10" spans="1:8">
      <c r="A10" s="688"/>
      <c r="B10" s="688"/>
      <c r="C10" s="688"/>
      <c r="D10" s="688"/>
      <c r="E10" s="688"/>
      <c r="F10" s="688"/>
      <c r="G10" s="688"/>
    </row>
    <row r="11" spans="1:8" ht="38" customHeight="1">
      <c r="A11" s="688"/>
      <c r="B11" s="688"/>
      <c r="C11" s="688"/>
      <c r="D11" s="688"/>
      <c r="E11" s="688"/>
      <c r="F11" s="688"/>
      <c r="G11" s="688"/>
    </row>
    <row r="12" spans="1:8">
      <c r="A12" s="688"/>
      <c r="B12" s="688"/>
      <c r="C12" s="688"/>
      <c r="D12" s="688"/>
      <c r="E12" s="688"/>
      <c r="F12" s="688"/>
      <c r="G12" s="688"/>
    </row>
    <row r="13" spans="1:8">
      <c r="A13" s="688"/>
      <c r="B13" s="688"/>
      <c r="C13" s="688"/>
      <c r="D13" s="688"/>
      <c r="E13" s="688"/>
      <c r="F13" s="688"/>
      <c r="G13" s="688"/>
    </row>
    <row r="14" spans="1:8">
      <c r="A14" s="688"/>
      <c r="B14" s="688"/>
      <c r="C14" s="688"/>
      <c r="D14" s="688"/>
      <c r="E14" s="688"/>
      <c r="F14" s="688"/>
      <c r="G14" s="688"/>
    </row>
    <row r="15" spans="1:8">
      <c r="A15" s="688"/>
      <c r="B15" s="688"/>
      <c r="C15" s="688"/>
      <c r="D15" s="688"/>
      <c r="E15" s="688"/>
      <c r="F15" s="688"/>
      <c r="G15" s="688"/>
    </row>
    <row r="16" spans="1:8" s="25" customFormat="1" ht="72" customHeight="1">
      <c r="A16" s="38" t="s">
        <v>151</v>
      </c>
      <c r="B16" s="39"/>
      <c r="C16" s="40" t="s">
        <v>125</v>
      </c>
      <c r="D16" s="41" t="s">
        <v>203</v>
      </c>
      <c r="E16" s="41" t="s">
        <v>204</v>
      </c>
      <c r="F16" s="40" t="s">
        <v>272</v>
      </c>
      <c r="G16" s="40" t="s">
        <v>124</v>
      </c>
      <c r="H16" s="327"/>
    </row>
    <row r="17" spans="1:8" s="23" customFormat="1" ht="72">
      <c r="A17" s="42">
        <v>1</v>
      </c>
      <c r="B17" s="43"/>
      <c r="C17" s="35" t="s">
        <v>93</v>
      </c>
      <c r="D17" s="44" t="s">
        <v>64</v>
      </c>
      <c r="E17" s="44" t="s">
        <v>64</v>
      </c>
      <c r="F17" s="329"/>
      <c r="G17" s="45" t="s">
        <v>154</v>
      </c>
    </row>
    <row r="18" spans="1:8" s="23" customFormat="1" ht="54">
      <c r="A18" s="42">
        <v>2</v>
      </c>
      <c r="B18" s="43"/>
      <c r="C18" s="35" t="s">
        <v>92</v>
      </c>
      <c r="D18" s="46" t="s">
        <v>243</v>
      </c>
      <c r="E18" s="44" t="s">
        <v>64</v>
      </c>
      <c r="F18" s="329"/>
      <c r="G18" s="45" t="s">
        <v>123</v>
      </c>
      <c r="H18" s="260"/>
    </row>
    <row r="19" spans="1:8" s="23" customFormat="1" ht="44.25" customHeight="1">
      <c r="A19" s="42">
        <v>3</v>
      </c>
      <c r="B19" s="43"/>
      <c r="C19" s="35" t="s">
        <v>91</v>
      </c>
      <c r="D19" s="47" t="s">
        <v>106</v>
      </c>
      <c r="E19" s="47" t="s">
        <v>106</v>
      </c>
      <c r="F19" s="47"/>
      <c r="G19" s="320" t="s">
        <v>122</v>
      </c>
    </row>
    <row r="20" spans="1:8" s="23" customFormat="1" ht="26.15" customHeight="1">
      <c r="A20" s="42">
        <v>4</v>
      </c>
      <c r="B20" s="43"/>
      <c r="C20" s="35" t="s">
        <v>90</v>
      </c>
      <c r="D20" s="47" t="s">
        <v>106</v>
      </c>
      <c r="E20" s="47" t="s">
        <v>106</v>
      </c>
      <c r="F20" s="47"/>
      <c r="G20" s="320" t="s">
        <v>122</v>
      </c>
    </row>
    <row r="21" spans="1:8" s="23" customFormat="1" ht="72">
      <c r="A21" s="42">
        <v>5</v>
      </c>
      <c r="B21" s="43"/>
      <c r="C21" s="35" t="s">
        <v>89</v>
      </c>
      <c r="D21" s="46" t="s">
        <v>243</v>
      </c>
      <c r="E21" s="44" t="s">
        <v>64</v>
      </c>
      <c r="F21" s="329"/>
      <c r="G21" s="45" t="s">
        <v>153</v>
      </c>
    </row>
    <row r="22" spans="1:8" s="23" customFormat="1" ht="90">
      <c r="A22" s="42">
        <v>6</v>
      </c>
      <c r="B22" s="43"/>
      <c r="C22" s="35" t="s">
        <v>88</v>
      </c>
      <c r="D22" s="46" t="s">
        <v>243</v>
      </c>
      <c r="E22" s="44" t="s">
        <v>64</v>
      </c>
      <c r="F22" s="329"/>
      <c r="G22" s="48" t="s">
        <v>200</v>
      </c>
      <c r="H22" s="235"/>
    </row>
    <row r="23" spans="1:8" s="23" customFormat="1" ht="108">
      <c r="A23" s="42">
        <v>7</v>
      </c>
      <c r="B23" s="43"/>
      <c r="C23" s="35" t="s">
        <v>87</v>
      </c>
      <c r="D23" s="44" t="s">
        <v>64</v>
      </c>
      <c r="E23" s="44" t="s">
        <v>64</v>
      </c>
      <c r="F23" s="329"/>
      <c r="G23" s="45" t="s">
        <v>121</v>
      </c>
    </row>
    <row r="24" spans="1:8" s="23" customFormat="1" ht="54">
      <c r="A24" s="42">
        <v>8</v>
      </c>
      <c r="B24" s="43"/>
      <c r="C24" s="35" t="s">
        <v>86</v>
      </c>
      <c r="D24" s="44" t="s">
        <v>64</v>
      </c>
      <c r="E24" s="44" t="s">
        <v>64</v>
      </c>
      <c r="F24" s="329"/>
      <c r="G24" s="45" t="s">
        <v>201</v>
      </c>
      <c r="H24" s="236"/>
    </row>
    <row r="25" spans="1:8" s="23" customFormat="1" ht="108">
      <c r="A25" s="42">
        <v>9</v>
      </c>
      <c r="B25" s="43"/>
      <c r="C25" s="35" t="s">
        <v>85</v>
      </c>
      <c r="D25" s="44" t="s">
        <v>64</v>
      </c>
      <c r="E25" s="44" t="s">
        <v>64</v>
      </c>
      <c r="F25" s="329"/>
      <c r="G25" s="48" t="s">
        <v>120</v>
      </c>
      <c r="H25" s="237"/>
    </row>
    <row r="26" spans="1:8" s="23" customFormat="1" ht="54">
      <c r="A26" s="42">
        <v>10</v>
      </c>
      <c r="B26" s="43"/>
      <c r="C26" s="35" t="s">
        <v>84</v>
      </c>
      <c r="D26" s="44" t="s">
        <v>64</v>
      </c>
      <c r="E26" s="44" t="s">
        <v>64</v>
      </c>
      <c r="F26" s="329"/>
      <c r="G26" s="45" t="s">
        <v>152</v>
      </c>
      <c r="H26" s="237"/>
    </row>
    <row r="27" spans="1:8" s="23" customFormat="1" ht="72">
      <c r="A27" s="42">
        <v>11</v>
      </c>
      <c r="B27" s="43"/>
      <c r="C27" s="35" t="s">
        <v>181</v>
      </c>
      <c r="D27" s="44" t="s">
        <v>64</v>
      </c>
      <c r="E27" s="44" t="s">
        <v>64</v>
      </c>
      <c r="F27" s="329"/>
      <c r="G27" s="45" t="s">
        <v>182</v>
      </c>
      <c r="H27" s="237"/>
    </row>
    <row r="28" spans="1:8" s="23" customFormat="1" ht="108">
      <c r="A28" s="42">
        <v>12</v>
      </c>
      <c r="B28" s="43"/>
      <c r="C28" s="35" t="s">
        <v>82</v>
      </c>
      <c r="D28" s="46" t="s">
        <v>243</v>
      </c>
      <c r="E28" s="44" t="s">
        <v>64</v>
      </c>
      <c r="F28" s="329"/>
      <c r="G28" s="45" t="s">
        <v>180</v>
      </c>
      <c r="H28" s="236"/>
    </row>
    <row r="29" spans="1:8" s="23" customFormat="1" ht="72">
      <c r="A29" s="42">
        <v>13</v>
      </c>
      <c r="B29" s="43"/>
      <c r="C29" s="35" t="s">
        <v>81</v>
      </c>
      <c r="D29" s="44" t="s">
        <v>64</v>
      </c>
      <c r="E29" s="44" t="s">
        <v>64</v>
      </c>
      <c r="F29" s="329"/>
      <c r="G29" s="45" t="s">
        <v>119</v>
      </c>
      <c r="H29" s="238"/>
    </row>
    <row r="30" spans="1:8" s="23" customFormat="1" ht="54">
      <c r="A30" s="42">
        <v>14</v>
      </c>
      <c r="B30" s="43"/>
      <c r="C30" s="35" t="s">
        <v>80</v>
      </c>
      <c r="D30" s="259" t="s">
        <v>244</v>
      </c>
      <c r="E30" s="259" t="s">
        <v>244</v>
      </c>
      <c r="F30" s="330"/>
      <c r="G30" s="45" t="s">
        <v>402</v>
      </c>
      <c r="H30" s="236"/>
    </row>
    <row r="31" spans="1:8" s="23" customFormat="1" ht="72">
      <c r="A31" s="42">
        <v>15</v>
      </c>
      <c r="B31" s="43"/>
      <c r="C31" s="35" t="s">
        <v>79</v>
      </c>
      <c r="D31" s="259" t="s">
        <v>244</v>
      </c>
      <c r="E31" s="259" t="s">
        <v>244</v>
      </c>
      <c r="F31" s="330"/>
      <c r="G31" s="45" t="s">
        <v>401</v>
      </c>
      <c r="H31" s="236"/>
    </row>
    <row r="32" spans="1:8" s="23" customFormat="1" ht="54">
      <c r="A32" s="42">
        <v>16</v>
      </c>
      <c r="B32" s="43"/>
      <c r="C32" s="49" t="s">
        <v>78</v>
      </c>
      <c r="D32" s="46" t="s">
        <v>243</v>
      </c>
      <c r="E32" s="50" t="s">
        <v>64</v>
      </c>
      <c r="F32" s="331"/>
      <c r="G32" s="45" t="s">
        <v>118</v>
      </c>
      <c r="H32" s="237"/>
    </row>
    <row r="33" spans="1:11" s="23" customFormat="1" ht="54">
      <c r="A33" s="38" t="s">
        <v>151</v>
      </c>
      <c r="B33" s="39"/>
      <c r="C33" s="40" t="s">
        <v>125</v>
      </c>
      <c r="D33" s="41" t="s">
        <v>203</v>
      </c>
      <c r="E33" s="41" t="s">
        <v>206</v>
      </c>
      <c r="F33" s="40" t="s">
        <v>272</v>
      </c>
      <c r="G33" s="40" t="s">
        <v>124</v>
      </c>
      <c r="H33" s="237"/>
    </row>
    <row r="34" spans="1:11" s="23" customFormat="1" ht="126">
      <c r="A34" s="42">
        <v>17.100000000000001</v>
      </c>
      <c r="B34" s="687" t="s">
        <v>117</v>
      </c>
      <c r="C34" s="51" t="s">
        <v>77</v>
      </c>
      <c r="D34" s="44" t="s">
        <v>64</v>
      </c>
      <c r="E34" s="44" t="s">
        <v>64</v>
      </c>
      <c r="F34" s="329"/>
      <c r="G34" s="45" t="s">
        <v>269</v>
      </c>
      <c r="H34" s="237"/>
    </row>
    <row r="35" spans="1:11" s="23" customFormat="1" ht="54">
      <c r="A35" s="42">
        <v>17.2</v>
      </c>
      <c r="B35" s="687"/>
      <c r="C35" s="35" t="s">
        <v>76</v>
      </c>
      <c r="D35" s="44" t="s">
        <v>64</v>
      </c>
      <c r="E35" s="44" t="s">
        <v>64</v>
      </c>
      <c r="F35" s="44" t="s">
        <v>64</v>
      </c>
      <c r="G35" s="45" t="s">
        <v>258</v>
      </c>
      <c r="H35" s="267"/>
    </row>
    <row r="36" spans="1:11" s="23" customFormat="1" ht="72">
      <c r="A36" s="42">
        <v>17.3</v>
      </c>
      <c r="B36" s="687"/>
      <c r="C36" s="35" t="s">
        <v>75</v>
      </c>
      <c r="D36" s="46" t="s">
        <v>243</v>
      </c>
      <c r="E36" s="44" t="s">
        <v>64</v>
      </c>
      <c r="F36" s="329"/>
      <c r="G36" s="45" t="s">
        <v>116</v>
      </c>
      <c r="H36" s="237"/>
    </row>
    <row r="37" spans="1:11" s="23" customFormat="1" ht="90">
      <c r="A37" s="42">
        <v>17.399999999999999</v>
      </c>
      <c r="B37" s="687"/>
      <c r="C37" s="35" t="s">
        <v>74</v>
      </c>
      <c r="D37" s="46" t="s">
        <v>243</v>
      </c>
      <c r="E37" s="44" t="s">
        <v>64</v>
      </c>
      <c r="F37" s="329"/>
      <c r="G37" s="45" t="s">
        <v>115</v>
      </c>
      <c r="H37" s="237"/>
    </row>
    <row r="38" spans="1:11" s="23" customFormat="1" ht="72">
      <c r="A38" s="42">
        <v>17.5</v>
      </c>
      <c r="B38" s="687"/>
      <c r="C38" s="35" t="s">
        <v>73</v>
      </c>
      <c r="D38" s="44" t="s">
        <v>64</v>
      </c>
      <c r="E38" s="44" t="s">
        <v>64</v>
      </c>
      <c r="F38" s="329"/>
      <c r="G38" s="45" t="s">
        <v>114</v>
      </c>
    </row>
    <row r="39" spans="1:11" s="23" customFormat="1" ht="90">
      <c r="A39" s="42">
        <v>17.600000000000001</v>
      </c>
      <c r="B39" s="687"/>
      <c r="C39" s="35" t="s">
        <v>72</v>
      </c>
      <c r="D39" s="259" t="s">
        <v>244</v>
      </c>
      <c r="E39" s="44" t="s">
        <v>64</v>
      </c>
      <c r="F39" s="329"/>
      <c r="G39" s="45" t="s">
        <v>113</v>
      </c>
    </row>
    <row r="40" spans="1:11" s="23" customFormat="1" ht="54">
      <c r="A40" s="42">
        <v>17.7</v>
      </c>
      <c r="B40" s="687"/>
      <c r="C40" s="52" t="s">
        <v>71</v>
      </c>
      <c r="D40" s="46" t="s">
        <v>243</v>
      </c>
      <c r="E40" s="44" t="s">
        <v>64</v>
      </c>
      <c r="F40" s="329"/>
      <c r="G40" s="45" t="s">
        <v>112</v>
      </c>
    </row>
    <row r="41" spans="1:11" s="23" customFormat="1" ht="54">
      <c r="A41" s="42">
        <v>17.8</v>
      </c>
      <c r="B41" s="687"/>
      <c r="C41" s="52" t="s">
        <v>70</v>
      </c>
      <c r="D41" s="44" t="s">
        <v>64</v>
      </c>
      <c r="E41" s="44" t="s">
        <v>64</v>
      </c>
      <c r="F41" s="329"/>
      <c r="G41" s="45" t="s">
        <v>111</v>
      </c>
    </row>
    <row r="42" spans="1:11" s="23" customFormat="1" ht="108">
      <c r="A42" s="42">
        <v>17.899999999999999</v>
      </c>
      <c r="B42" s="687"/>
      <c r="C42" s="35" t="s">
        <v>69</v>
      </c>
      <c r="D42" s="46" t="s">
        <v>243</v>
      </c>
      <c r="E42" s="44" t="s">
        <v>64</v>
      </c>
      <c r="F42" s="329"/>
      <c r="G42" s="45" t="s">
        <v>150</v>
      </c>
    </row>
    <row r="43" spans="1:11" s="23" customFormat="1" ht="36">
      <c r="A43" s="53">
        <v>17.100000000000001</v>
      </c>
      <c r="B43" s="687"/>
      <c r="C43" s="35" t="s">
        <v>68</v>
      </c>
      <c r="D43" s="46" t="s">
        <v>243</v>
      </c>
      <c r="E43" s="44" t="s">
        <v>64</v>
      </c>
      <c r="F43" s="329"/>
      <c r="G43" s="45" t="s">
        <v>110</v>
      </c>
    </row>
    <row r="44" spans="1:11" s="23" customFormat="1" ht="57" customHeight="1">
      <c r="A44" s="53">
        <v>17.11</v>
      </c>
      <c r="B44" s="687"/>
      <c r="C44" s="35" t="s">
        <v>67</v>
      </c>
      <c r="D44" s="44" t="s">
        <v>64</v>
      </c>
      <c r="E44" s="44" t="s">
        <v>64</v>
      </c>
      <c r="F44" s="44" t="s">
        <v>64</v>
      </c>
      <c r="G44" s="45" t="s">
        <v>149</v>
      </c>
    </row>
    <row r="45" spans="1:11" s="23" customFormat="1" ht="54">
      <c r="A45" s="53">
        <v>17.12</v>
      </c>
      <c r="B45" s="687"/>
      <c r="C45" s="54" t="s">
        <v>66</v>
      </c>
      <c r="D45" s="44" t="s">
        <v>64</v>
      </c>
      <c r="E45" s="44" t="s">
        <v>64</v>
      </c>
      <c r="F45" s="44" t="s">
        <v>64</v>
      </c>
      <c r="G45" s="45" t="s">
        <v>148</v>
      </c>
      <c r="K45" s="24" t="s">
        <v>147</v>
      </c>
    </row>
    <row r="46" spans="1:11" s="23" customFormat="1" ht="36">
      <c r="A46" s="53">
        <v>17.13</v>
      </c>
      <c r="B46" s="55"/>
      <c r="C46" s="56" t="s">
        <v>44</v>
      </c>
      <c r="D46" s="44" t="s">
        <v>64</v>
      </c>
      <c r="E46" s="44" t="s">
        <v>64</v>
      </c>
      <c r="F46" s="329"/>
      <c r="G46" s="45" t="s">
        <v>145</v>
      </c>
      <c r="K46" s="24"/>
    </row>
    <row r="47" spans="1:11" s="23" customFormat="1" ht="36">
      <c r="A47" s="168">
        <v>18</v>
      </c>
      <c r="B47" s="169"/>
      <c r="C47" s="170" t="s">
        <v>65</v>
      </c>
      <c r="D47" s="171" t="s">
        <v>64</v>
      </c>
      <c r="E47" s="171" t="s">
        <v>64</v>
      </c>
      <c r="F47" s="171" t="s">
        <v>64</v>
      </c>
      <c r="G47" s="172" t="s">
        <v>146</v>
      </c>
    </row>
    <row r="48" spans="1:11">
      <c r="A48" s="689"/>
      <c r="B48" s="690"/>
      <c r="C48" s="690"/>
      <c r="D48" s="690"/>
      <c r="E48" s="690"/>
      <c r="F48" s="690"/>
      <c r="G48" s="691"/>
      <c r="H48" s="182"/>
    </row>
    <row r="49" spans="1:8">
      <c r="A49" s="692"/>
      <c r="B49" s="693"/>
      <c r="C49" s="693"/>
      <c r="D49" s="693"/>
      <c r="E49" s="693"/>
      <c r="F49" s="693"/>
      <c r="G49" s="694"/>
      <c r="H49" s="182"/>
    </row>
    <row r="50" spans="1:8">
      <c r="A50" s="692"/>
      <c r="B50" s="693"/>
      <c r="C50" s="693"/>
      <c r="D50" s="693"/>
      <c r="E50" s="693"/>
      <c r="F50" s="693"/>
      <c r="G50" s="694"/>
      <c r="H50" s="182"/>
    </row>
    <row r="51" spans="1:8">
      <c r="A51" s="692"/>
      <c r="B51" s="693"/>
      <c r="C51" s="693"/>
      <c r="D51" s="693"/>
      <c r="E51" s="693"/>
      <c r="F51" s="693"/>
      <c r="G51" s="694"/>
      <c r="H51" s="182"/>
    </row>
    <row r="52" spans="1:8" ht="36" customHeight="1">
      <c r="A52" s="695"/>
      <c r="B52" s="696"/>
      <c r="C52" s="696"/>
      <c r="D52" s="696"/>
      <c r="E52" s="696"/>
      <c r="F52" s="696"/>
      <c r="G52" s="697"/>
    </row>
    <row r="54" spans="1:8" ht="45" customHeight="1">
      <c r="A54" s="698" t="s">
        <v>191</v>
      </c>
      <c r="B54" s="698"/>
      <c r="C54" s="698"/>
    </row>
    <row r="55" spans="1:8">
      <c r="A55" s="227" t="s">
        <v>192</v>
      </c>
      <c r="B55" s="228"/>
      <c r="C55" s="228"/>
    </row>
    <row r="56" spans="1:8">
      <c r="A56" s="227" t="s">
        <v>193</v>
      </c>
      <c r="B56" s="228"/>
      <c r="C56" s="228"/>
    </row>
    <row r="57" spans="1:8">
      <c r="A57" s="227" t="s">
        <v>194</v>
      </c>
      <c r="B57" s="228"/>
      <c r="C57" s="228"/>
    </row>
    <row r="58" spans="1:8" ht="20.25" customHeight="1">
      <c r="A58" s="227" t="s">
        <v>195</v>
      </c>
      <c r="B58" s="228"/>
      <c r="C58" s="228"/>
    </row>
    <row r="59" spans="1:8">
      <c r="A59" s="227" t="s">
        <v>403</v>
      </c>
      <c r="B59" s="228"/>
      <c r="C59" s="228"/>
      <c r="H59" s="328"/>
    </row>
    <row r="60" spans="1:8">
      <c r="A60" s="227" t="s">
        <v>196</v>
      </c>
      <c r="B60" s="228"/>
      <c r="C60" s="228"/>
    </row>
    <row r="61" spans="1:8">
      <c r="A61" s="227" t="s">
        <v>197</v>
      </c>
      <c r="B61" s="228"/>
      <c r="C61" s="228"/>
    </row>
    <row r="62" spans="1:8">
      <c r="A62" s="227" t="s">
        <v>198</v>
      </c>
      <c r="B62" s="228"/>
      <c r="C62" s="228"/>
    </row>
  </sheetData>
  <mergeCells count="4">
    <mergeCell ref="B34:B45"/>
    <mergeCell ref="A1:G15"/>
    <mergeCell ref="A48:G52"/>
    <mergeCell ref="A54:C54"/>
  </mergeCells>
  <pageMargins left="1" right="1" top="1" bottom="1" header="0.5" footer="0.5"/>
  <pageSetup scale="46" fitToHeight="0" orientation="portrait" horizontalDpi="300" verticalDpi="300" r:id="rId1"/>
  <headerFooter>
    <oddHeader>&amp;RPPAP MOMG and MOPT</oddHeader>
    <oddFooter xml:space="preserve">&amp;L02-04-15-T-001&amp;RRev 02 09/08/2020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52DB7-9034-46DC-AB57-768255B68E0B}">
  <dimension ref="A1:AA52"/>
  <sheetViews>
    <sheetView zoomScaleNormal="100" workbookViewId="0">
      <selection activeCell="C1" sqref="C1:R1"/>
    </sheetView>
  </sheetViews>
  <sheetFormatPr defaultRowHeight="12.5"/>
  <cols>
    <col min="1" max="16384" width="8.6640625" style="14"/>
  </cols>
  <sheetData>
    <row r="1" spans="1:26" ht="53" customHeight="1">
      <c r="A1" s="920"/>
      <c r="B1" s="920"/>
      <c r="C1" s="921" t="s">
        <v>433</v>
      </c>
      <c r="D1" s="922"/>
      <c r="E1" s="922"/>
      <c r="F1" s="922"/>
      <c r="G1" s="922"/>
      <c r="H1" s="922"/>
      <c r="I1" s="922"/>
      <c r="J1" s="922"/>
      <c r="K1" s="922"/>
      <c r="L1" s="922"/>
      <c r="M1" s="922"/>
      <c r="N1" s="922"/>
      <c r="O1" s="922"/>
      <c r="P1" s="922"/>
      <c r="Q1" s="922"/>
      <c r="R1" s="922"/>
    </row>
    <row r="2" spans="1:26" ht="25" customHeight="1">
      <c r="A2" s="887" t="s">
        <v>406</v>
      </c>
      <c r="B2" s="887"/>
      <c r="C2" s="887"/>
      <c r="D2" s="887"/>
      <c r="E2" s="887"/>
      <c r="F2" s="887"/>
      <c r="G2" s="887"/>
      <c r="H2" s="887"/>
      <c r="I2" s="887"/>
      <c r="J2" s="887"/>
      <c r="K2" s="887"/>
      <c r="L2" s="887"/>
      <c r="M2" s="887"/>
      <c r="N2" s="887"/>
      <c r="O2" s="887"/>
      <c r="P2" s="887"/>
      <c r="Q2" s="887"/>
      <c r="R2" s="887"/>
      <c r="S2" s="887"/>
      <c r="T2" s="887"/>
      <c r="U2" s="887"/>
      <c r="V2" s="887"/>
      <c r="W2" s="887"/>
      <c r="X2" s="887"/>
      <c r="Y2" s="887"/>
    </row>
    <row r="3" spans="1:26" ht="70.5" customHeight="1">
      <c r="A3" s="888"/>
      <c r="B3" s="888"/>
      <c r="C3" s="888"/>
      <c r="D3" s="888"/>
      <c r="O3" s="449"/>
    </row>
    <row r="4" spans="1:26" ht="42" customHeight="1">
      <c r="A4" s="889"/>
      <c r="B4" s="890"/>
      <c r="C4" s="890" t="s">
        <v>50</v>
      </c>
      <c r="D4" s="890"/>
      <c r="E4" s="890"/>
      <c r="F4" s="890"/>
      <c r="G4" s="890"/>
      <c r="H4" s="890"/>
      <c r="I4" s="890"/>
      <c r="J4" s="890"/>
      <c r="K4" s="890"/>
      <c r="L4" s="890"/>
      <c r="M4" s="890"/>
      <c r="N4" s="890"/>
      <c r="O4" s="890"/>
      <c r="P4" s="890"/>
      <c r="Q4" s="890"/>
      <c r="R4" s="890"/>
      <c r="S4" s="890"/>
      <c r="T4" s="890"/>
      <c r="U4" s="890"/>
      <c r="V4" s="890"/>
      <c r="W4" s="890"/>
      <c r="X4" s="890"/>
      <c r="Y4" s="891"/>
    </row>
    <row r="5" spans="1:26" s="335" customFormat="1" ht="11.25" customHeight="1">
      <c r="A5" s="875" t="s">
        <v>293</v>
      </c>
      <c r="B5" s="876"/>
      <c r="C5" s="877"/>
      <c r="D5" s="892"/>
      <c r="E5" s="893"/>
      <c r="F5" s="893"/>
      <c r="G5" s="893"/>
      <c r="H5" s="893"/>
      <c r="I5" s="894"/>
      <c r="J5" s="875" t="s">
        <v>294</v>
      </c>
      <c r="K5" s="876"/>
      <c r="L5" s="876"/>
      <c r="M5" s="877"/>
      <c r="N5" s="892"/>
      <c r="O5" s="893"/>
      <c r="P5" s="893"/>
      <c r="Q5" s="894"/>
      <c r="R5" s="875" t="s">
        <v>295</v>
      </c>
      <c r="S5" s="876"/>
      <c r="T5" s="876"/>
      <c r="U5" s="877"/>
      <c r="V5" s="901"/>
      <c r="W5" s="902"/>
      <c r="X5" s="902"/>
      <c r="Y5" s="903"/>
    </row>
    <row r="6" spans="1:26" ht="12.75" customHeight="1">
      <c r="A6" s="878"/>
      <c r="B6" s="879"/>
      <c r="C6" s="880"/>
      <c r="D6" s="895"/>
      <c r="E6" s="896"/>
      <c r="F6" s="896"/>
      <c r="G6" s="896"/>
      <c r="H6" s="896"/>
      <c r="I6" s="897"/>
      <c r="J6" s="878"/>
      <c r="K6" s="879"/>
      <c r="L6" s="879"/>
      <c r="M6" s="880"/>
      <c r="N6" s="895"/>
      <c r="O6" s="896"/>
      <c r="P6" s="896"/>
      <c r="Q6" s="897"/>
      <c r="R6" s="878"/>
      <c r="S6" s="879"/>
      <c r="T6" s="879"/>
      <c r="U6" s="880"/>
      <c r="V6" s="904"/>
      <c r="W6" s="905"/>
      <c r="X6" s="905"/>
      <c r="Y6" s="906"/>
    </row>
    <row r="7" spans="1:26" s="335" customFormat="1" ht="11.25" customHeight="1">
      <c r="A7" s="875" t="s">
        <v>296</v>
      </c>
      <c r="B7" s="876"/>
      <c r="C7" s="877"/>
      <c r="D7" s="881"/>
      <c r="E7" s="882"/>
      <c r="F7" s="882"/>
      <c r="G7" s="882"/>
      <c r="H7" s="882"/>
      <c r="I7" s="883"/>
      <c r="J7" s="875" t="s">
        <v>297</v>
      </c>
      <c r="K7" s="876"/>
      <c r="L7" s="876"/>
      <c r="M7" s="877"/>
      <c r="N7" s="892"/>
      <c r="O7" s="893"/>
      <c r="P7" s="893"/>
      <c r="Q7" s="894"/>
      <c r="R7" s="875" t="s">
        <v>298</v>
      </c>
      <c r="S7" s="876"/>
      <c r="T7" s="876"/>
      <c r="U7" s="877"/>
      <c r="V7" s="901"/>
      <c r="W7" s="902"/>
      <c r="X7" s="902"/>
      <c r="Y7" s="903"/>
    </row>
    <row r="8" spans="1:26">
      <c r="A8" s="878"/>
      <c r="B8" s="879"/>
      <c r="C8" s="880"/>
      <c r="D8" s="884"/>
      <c r="E8" s="885"/>
      <c r="F8" s="885"/>
      <c r="G8" s="885"/>
      <c r="H8" s="885"/>
      <c r="I8" s="886"/>
      <c r="J8" s="878"/>
      <c r="K8" s="879"/>
      <c r="L8" s="879"/>
      <c r="M8" s="880"/>
      <c r="N8" s="895"/>
      <c r="O8" s="896"/>
      <c r="P8" s="896"/>
      <c r="Q8" s="897"/>
      <c r="R8" s="878"/>
      <c r="S8" s="879"/>
      <c r="T8" s="879"/>
      <c r="U8" s="880"/>
      <c r="V8" s="904"/>
      <c r="W8" s="905"/>
      <c r="X8" s="905"/>
      <c r="Y8" s="906"/>
    </row>
    <row r="9" spans="1:26" s="335" customFormat="1" ht="10">
      <c r="A9" s="875" t="s">
        <v>299</v>
      </c>
      <c r="B9" s="876"/>
      <c r="C9" s="877"/>
      <c r="D9" s="881"/>
      <c r="E9" s="882"/>
      <c r="F9" s="882"/>
      <c r="G9" s="882"/>
      <c r="H9" s="882"/>
      <c r="I9" s="883"/>
      <c r="J9" s="875" t="s">
        <v>300</v>
      </c>
      <c r="K9" s="876"/>
      <c r="L9" s="876"/>
      <c r="M9" s="877"/>
      <c r="N9" s="892"/>
      <c r="O9" s="893"/>
      <c r="P9" s="893"/>
      <c r="Q9" s="894"/>
      <c r="R9" s="875" t="s">
        <v>301</v>
      </c>
      <c r="S9" s="876"/>
      <c r="T9" s="876"/>
      <c r="U9" s="877"/>
      <c r="V9" s="901"/>
      <c r="W9" s="902"/>
      <c r="X9" s="902"/>
      <c r="Y9" s="903"/>
    </row>
    <row r="10" spans="1:26">
      <c r="A10" s="878"/>
      <c r="B10" s="879"/>
      <c r="C10" s="880"/>
      <c r="D10" s="884"/>
      <c r="E10" s="885"/>
      <c r="F10" s="885"/>
      <c r="G10" s="885"/>
      <c r="H10" s="885"/>
      <c r="I10" s="886"/>
      <c r="J10" s="878"/>
      <c r="K10" s="879"/>
      <c r="L10" s="879"/>
      <c r="M10" s="880"/>
      <c r="N10" s="895"/>
      <c r="O10" s="896"/>
      <c r="P10" s="896"/>
      <c r="Q10" s="897"/>
      <c r="R10" s="878"/>
      <c r="S10" s="879"/>
      <c r="T10" s="879"/>
      <c r="U10" s="880"/>
      <c r="V10" s="904"/>
      <c r="W10" s="905"/>
      <c r="X10" s="905"/>
      <c r="Y10" s="906"/>
    </row>
    <row r="11" spans="1:26">
      <c r="A11" s="875" t="s">
        <v>302</v>
      </c>
      <c r="B11" s="876"/>
      <c r="C11" s="877"/>
      <c r="D11" s="914" t="s">
        <v>303</v>
      </c>
      <c r="E11" s="919"/>
      <c r="F11" s="915"/>
      <c r="G11" s="914" t="s">
        <v>304</v>
      </c>
      <c r="H11" s="919"/>
      <c r="I11" s="915"/>
      <c r="J11" s="914" t="s">
        <v>305</v>
      </c>
      <c r="K11" s="915"/>
      <c r="L11" s="914" t="s">
        <v>306</v>
      </c>
      <c r="M11" s="915"/>
      <c r="N11" s="914" t="s">
        <v>307</v>
      </c>
      <c r="O11" s="915"/>
      <c r="P11" s="914" t="s">
        <v>308</v>
      </c>
      <c r="Q11" s="915"/>
      <c r="R11" s="875" t="s">
        <v>309</v>
      </c>
      <c r="S11" s="876"/>
      <c r="T11" s="876"/>
      <c r="U11" s="877"/>
      <c r="V11" s="901"/>
      <c r="W11" s="902"/>
      <c r="X11" s="902"/>
      <c r="Y11" s="903"/>
      <c r="Z11" s="335"/>
    </row>
    <row r="12" spans="1:26">
      <c r="A12" s="916"/>
      <c r="B12" s="917"/>
      <c r="C12" s="918"/>
      <c r="D12" s="907"/>
      <c r="E12" s="908"/>
      <c r="F12" s="909"/>
      <c r="G12" s="907"/>
      <c r="H12" s="908"/>
      <c r="I12" s="909"/>
      <c r="J12" s="910"/>
      <c r="K12" s="911"/>
      <c r="L12" s="910"/>
      <c r="M12" s="911"/>
      <c r="N12" s="910"/>
      <c r="O12" s="911"/>
      <c r="P12" s="912"/>
      <c r="Q12" s="913"/>
      <c r="R12" s="916"/>
      <c r="S12" s="917"/>
      <c r="T12" s="917"/>
      <c r="U12" s="918"/>
      <c r="V12" s="904"/>
      <c r="W12" s="905"/>
      <c r="X12" s="905"/>
      <c r="Y12" s="906"/>
    </row>
    <row r="13" spans="1:26" ht="15.5">
      <c r="A13" s="336" t="s">
        <v>310</v>
      </c>
      <c r="B13" s="337"/>
      <c r="C13" s="338" t="s">
        <v>311</v>
      </c>
      <c r="D13" s="339"/>
      <c r="E13" s="339"/>
      <c r="F13" s="339"/>
      <c r="G13" s="339"/>
      <c r="H13" s="339"/>
      <c r="I13" s="339"/>
      <c r="J13" s="339"/>
      <c r="K13" s="339"/>
      <c r="L13" s="340"/>
      <c r="M13" s="881" t="s">
        <v>312</v>
      </c>
      <c r="N13" s="883"/>
      <c r="O13" s="341"/>
      <c r="P13" s="342"/>
      <c r="Q13" s="342"/>
      <c r="R13" s="343" t="s">
        <v>313</v>
      </c>
      <c r="S13" s="342"/>
      <c r="T13" s="342"/>
      <c r="U13" s="344"/>
      <c r="V13" s="345" t="s">
        <v>314</v>
      </c>
      <c r="W13" s="346"/>
      <c r="X13" s="347"/>
      <c r="Y13" s="348"/>
    </row>
    <row r="14" spans="1:26" ht="13">
      <c r="A14" s="349" t="s">
        <v>315</v>
      </c>
      <c r="B14" s="350"/>
      <c r="C14" s="351">
        <v>1</v>
      </c>
      <c r="D14" s="351">
        <v>2</v>
      </c>
      <c r="E14" s="351">
        <v>3</v>
      </c>
      <c r="F14" s="351">
        <v>4</v>
      </c>
      <c r="G14" s="351">
        <v>5</v>
      </c>
      <c r="H14" s="351">
        <v>6</v>
      </c>
      <c r="I14" s="351">
        <v>7</v>
      </c>
      <c r="J14" s="351">
        <v>8</v>
      </c>
      <c r="K14" s="351">
        <v>9</v>
      </c>
      <c r="L14" s="351">
        <v>10</v>
      </c>
      <c r="M14" s="884"/>
      <c r="N14" s="886"/>
      <c r="O14" s="336" t="s">
        <v>316</v>
      </c>
      <c r="P14" s="352"/>
      <c r="Q14" s="352"/>
      <c r="R14" s="352"/>
      <c r="S14" s="352"/>
      <c r="T14" s="352"/>
      <c r="U14" s="337"/>
      <c r="V14" s="353"/>
      <c r="W14" s="352"/>
      <c r="X14" s="352"/>
      <c r="Y14" s="337"/>
    </row>
    <row r="15" spans="1:26" ht="15.5">
      <c r="A15" s="354" t="s">
        <v>317</v>
      </c>
      <c r="B15" s="355">
        <v>1</v>
      </c>
      <c r="C15" s="356"/>
      <c r="D15" s="356"/>
      <c r="E15" s="356"/>
      <c r="F15" s="356"/>
      <c r="G15" s="356"/>
      <c r="H15" s="356"/>
      <c r="I15" s="356"/>
      <c r="J15" s="356"/>
      <c r="K15" s="356"/>
      <c r="L15" s="356"/>
      <c r="M15" s="357"/>
      <c r="N15" s="358" t="str">
        <f t="shared" ref="N15:N29" si="0">IF(C15&lt;&gt;"",AVERAGE(C15:L15),"")</f>
        <v/>
      </c>
      <c r="O15" s="359" t="s">
        <v>318</v>
      </c>
      <c r="P15" s="359" t="s">
        <v>319</v>
      </c>
      <c r="Q15" s="360" t="s">
        <v>320</v>
      </c>
      <c r="R15" s="361"/>
      <c r="S15" s="361"/>
      <c r="T15" s="362" t="s">
        <v>305</v>
      </c>
      <c r="U15" s="363" t="s">
        <v>321</v>
      </c>
      <c r="V15" s="364" t="s">
        <v>322</v>
      </c>
      <c r="W15" s="359" t="s">
        <v>319</v>
      </c>
      <c r="X15" s="14" t="s">
        <v>323</v>
      </c>
      <c r="Y15" s="350"/>
    </row>
    <row r="16" spans="1:26" ht="13">
      <c r="A16" s="365">
        <v>2</v>
      </c>
      <c r="B16" s="355">
        <v>2</v>
      </c>
      <c r="C16" s="356"/>
      <c r="D16" s="356"/>
      <c r="E16" s="356"/>
      <c r="F16" s="356"/>
      <c r="G16" s="356"/>
      <c r="H16" s="356"/>
      <c r="I16" s="356"/>
      <c r="J16" s="356"/>
      <c r="K16" s="356"/>
      <c r="L16" s="356"/>
      <c r="M16" s="366"/>
      <c r="N16" s="367" t="str">
        <f t="shared" si="0"/>
        <v/>
      </c>
      <c r="P16" s="359" t="s">
        <v>319</v>
      </c>
      <c r="Q16" s="14" t="str">
        <f>IF(C15&lt;&gt;"",CONCATENATE(TEXT($N$32,"0.000")," x ",CHOOSE($J$12,0,U16,U17)),"")</f>
        <v/>
      </c>
      <c r="T16" s="368">
        <v>2</v>
      </c>
      <c r="U16" s="369">
        <v>0.88619999999999999</v>
      </c>
      <c r="V16" s="364"/>
      <c r="W16" s="359" t="s">
        <v>319</v>
      </c>
      <c r="X16" s="14" t="str">
        <f>IF(C15&lt;&gt;"",CONCATENATE("100(",TEXT($Q$17,"0.000"),"/",TEXT($Q$34,"0.000"),")"),"")</f>
        <v/>
      </c>
      <c r="Y16" s="350"/>
    </row>
    <row r="17" spans="1:25" ht="13">
      <c r="A17" s="370">
        <f>A16+1</f>
        <v>3</v>
      </c>
      <c r="B17" s="355">
        <v>3</v>
      </c>
      <c r="C17" s="356"/>
      <c r="D17" s="356"/>
      <c r="E17" s="356"/>
      <c r="F17" s="356"/>
      <c r="G17" s="356"/>
      <c r="H17" s="356"/>
      <c r="I17" s="356"/>
      <c r="J17" s="356"/>
      <c r="K17" s="356"/>
      <c r="L17" s="356"/>
      <c r="M17" s="366"/>
      <c r="N17" s="367" t="str">
        <f t="shared" si="0"/>
        <v/>
      </c>
      <c r="O17" s="371"/>
      <c r="P17" s="372" t="s">
        <v>319</v>
      </c>
      <c r="Q17" s="373" t="str">
        <f>IF(C15&lt;&gt;"",$N$32*(CHOOSE($J$12,0,U16,U17)),"")</f>
        <v/>
      </c>
      <c r="R17" s="371"/>
      <c r="S17" s="371"/>
      <c r="T17" s="374">
        <v>3</v>
      </c>
      <c r="U17" s="375">
        <v>0.59079999999999999</v>
      </c>
      <c r="V17" s="376"/>
      <c r="W17" s="372" t="s">
        <v>319</v>
      </c>
      <c r="X17" s="377" t="str">
        <f>IF(C15&lt;&gt;"",($Q$17/$Q$34),"")</f>
        <v/>
      </c>
      <c r="Y17" s="378"/>
    </row>
    <row r="18" spans="1:25" ht="17">
      <c r="A18" s="365" t="s">
        <v>324</v>
      </c>
      <c r="B18" s="355"/>
      <c r="C18" s="379" t="str">
        <f t="shared" ref="C18:L18" si="1">IF(C15&lt;&gt;"",SUM(C15:C17)/COUNT(C15:C17),"")</f>
        <v/>
      </c>
      <c r="D18" s="380" t="str">
        <f t="shared" si="1"/>
        <v/>
      </c>
      <c r="E18" s="380" t="str">
        <f t="shared" si="1"/>
        <v/>
      </c>
      <c r="F18" s="380" t="str">
        <f t="shared" si="1"/>
        <v/>
      </c>
      <c r="G18" s="380" t="str">
        <f t="shared" si="1"/>
        <v/>
      </c>
      <c r="H18" s="380" t="str">
        <f t="shared" si="1"/>
        <v/>
      </c>
      <c r="I18" s="380" t="str">
        <f t="shared" si="1"/>
        <v/>
      </c>
      <c r="J18" s="380" t="str">
        <f t="shared" si="1"/>
        <v/>
      </c>
      <c r="K18" s="380" t="str">
        <f t="shared" si="1"/>
        <v/>
      </c>
      <c r="L18" s="380" t="str">
        <f t="shared" si="1"/>
        <v/>
      </c>
      <c r="M18" s="381" t="s">
        <v>325</v>
      </c>
      <c r="N18" s="358" t="str">
        <f t="shared" si="0"/>
        <v/>
      </c>
      <c r="O18" s="382" t="s">
        <v>326</v>
      </c>
      <c r="P18" s="352"/>
      <c r="Q18" s="352"/>
      <c r="R18" s="352"/>
      <c r="S18" s="352"/>
      <c r="T18" s="352"/>
      <c r="U18" s="337"/>
      <c r="V18" s="353"/>
      <c r="W18" s="352"/>
      <c r="X18" s="352"/>
      <c r="Y18" s="337"/>
    </row>
    <row r="19" spans="1:25" ht="17">
      <c r="A19" s="365" t="s">
        <v>327</v>
      </c>
      <c r="B19" s="355"/>
      <c r="C19" s="383" t="str">
        <f t="shared" ref="C19:L19" si="2">IF(C15&lt;&gt;"",MAX(C15:C17)-MIN(C15:C17),"")</f>
        <v/>
      </c>
      <c r="D19" s="384" t="str">
        <f t="shared" si="2"/>
        <v/>
      </c>
      <c r="E19" s="384" t="str">
        <f t="shared" si="2"/>
        <v/>
      </c>
      <c r="F19" s="384" t="str">
        <f t="shared" si="2"/>
        <v/>
      </c>
      <c r="G19" s="384" t="str">
        <f t="shared" si="2"/>
        <v/>
      </c>
      <c r="H19" s="384" t="str">
        <f t="shared" si="2"/>
        <v/>
      </c>
      <c r="I19" s="384" t="str">
        <f t="shared" si="2"/>
        <v/>
      </c>
      <c r="J19" s="384" t="str">
        <f t="shared" si="2"/>
        <v/>
      </c>
      <c r="K19" s="384" t="str">
        <f t="shared" si="2"/>
        <v/>
      </c>
      <c r="L19" s="384" t="str">
        <f t="shared" si="2"/>
        <v/>
      </c>
      <c r="M19" s="385" t="s">
        <v>328</v>
      </c>
      <c r="N19" s="386" t="str">
        <f t="shared" si="0"/>
        <v/>
      </c>
      <c r="O19" s="359" t="s">
        <v>329</v>
      </c>
      <c r="P19" s="359" t="s">
        <v>319</v>
      </c>
      <c r="Q19" s="14" t="s">
        <v>330</v>
      </c>
      <c r="U19" s="350"/>
      <c r="V19" s="364" t="s">
        <v>331</v>
      </c>
      <c r="W19" s="359" t="s">
        <v>319</v>
      </c>
      <c r="X19" s="14" t="s">
        <v>332</v>
      </c>
      <c r="Y19" s="350"/>
    </row>
    <row r="20" spans="1:25" ht="13">
      <c r="A20" s="354" t="s">
        <v>333</v>
      </c>
      <c r="B20" s="355">
        <v>1</v>
      </c>
      <c r="C20" s="356"/>
      <c r="D20" s="356"/>
      <c r="E20" s="356"/>
      <c r="F20" s="356"/>
      <c r="G20" s="356"/>
      <c r="H20" s="356"/>
      <c r="I20" s="356"/>
      <c r="J20" s="356"/>
      <c r="K20" s="356"/>
      <c r="L20" s="356"/>
      <c r="M20" s="357"/>
      <c r="N20" s="358" t="str">
        <f t="shared" si="0"/>
        <v/>
      </c>
      <c r="P20" s="387" t="s">
        <v>319</v>
      </c>
      <c r="Q20" s="388" t="str">
        <f>IF(C15&lt;&gt;"",CONCATENATE("{(",TEXT($N$33,"0.000")," x ",CHOOSE($N$12,0,T22,U22),")² - (",TEXT($Q$17,"0.000")," ²/(",$L$12," x ",$J$12,"))}½"),"")</f>
        <v/>
      </c>
      <c r="U20" s="350"/>
      <c r="V20" s="364"/>
      <c r="W20" s="359" t="s">
        <v>319</v>
      </c>
      <c r="X20" s="14" t="str">
        <f>IF(C15&lt;&gt;"",CONCATENATE("100(",TEXT($Q$21,"0.000"),"/",TEXT($Q$34,"0.000"),")"),"")</f>
        <v/>
      </c>
      <c r="Y20" s="350"/>
    </row>
    <row r="21" spans="1:25" ht="13">
      <c r="A21" s="370">
        <v>7</v>
      </c>
      <c r="B21" s="355">
        <v>2</v>
      </c>
      <c r="C21" s="356"/>
      <c r="D21" s="356"/>
      <c r="E21" s="356"/>
      <c r="F21" s="356"/>
      <c r="G21" s="356"/>
      <c r="H21" s="356"/>
      <c r="I21" s="356"/>
      <c r="J21" s="356"/>
      <c r="K21" s="356"/>
      <c r="L21" s="356"/>
      <c r="M21" s="366"/>
      <c r="N21" s="367" t="str">
        <f t="shared" si="0"/>
        <v/>
      </c>
      <c r="P21" s="359" t="s">
        <v>319</v>
      </c>
      <c r="Q21" s="389" t="str">
        <f>IF(C15="","",IF(($N$33*CHOOSE($N$12,0,T22,U22))^2-$Q$17^2/($L$12*$J$12)&lt;0,0,(($N$33*CHOOSE($N$12,0,T22,U22))^2-$Q$17^2/($L$12*$J$12))^(1/2)))</f>
        <v/>
      </c>
      <c r="S21" s="390" t="s">
        <v>307</v>
      </c>
      <c r="T21" s="351">
        <v>2</v>
      </c>
      <c r="U21" s="351">
        <v>3</v>
      </c>
      <c r="V21" s="364"/>
      <c r="W21" s="359" t="s">
        <v>319</v>
      </c>
      <c r="X21" s="391" t="str">
        <f>IF(C15&lt;&gt;"",($Q$21/$Q$34),"")</f>
        <v/>
      </c>
      <c r="Y21" s="350"/>
    </row>
    <row r="22" spans="1:25" ht="15.5">
      <c r="A22" s="370">
        <f>A21+1</f>
        <v>8</v>
      </c>
      <c r="B22" s="355">
        <v>3</v>
      </c>
      <c r="C22" s="356"/>
      <c r="D22" s="356"/>
      <c r="E22" s="356"/>
      <c r="F22" s="356"/>
      <c r="G22" s="356"/>
      <c r="H22" s="356"/>
      <c r="I22" s="356"/>
      <c r="J22" s="356"/>
      <c r="K22" s="356"/>
      <c r="L22" s="356"/>
      <c r="M22" s="366"/>
      <c r="N22" s="367" t="str">
        <f t="shared" si="0"/>
        <v/>
      </c>
      <c r="O22" s="371"/>
      <c r="P22" s="371"/>
      <c r="Q22" s="371"/>
      <c r="R22" s="371"/>
      <c r="S22" s="392" t="s">
        <v>334</v>
      </c>
      <c r="T22" s="392">
        <v>0.70709999999999995</v>
      </c>
      <c r="U22" s="393">
        <v>0.52310000000000001</v>
      </c>
      <c r="V22" s="394" t="s">
        <v>335</v>
      </c>
      <c r="Y22" s="350"/>
    </row>
    <row r="23" spans="1:25" ht="17">
      <c r="A23" s="365" t="s">
        <v>336</v>
      </c>
      <c r="B23" s="355"/>
      <c r="C23" s="379" t="str">
        <f t="shared" ref="C23:L23" si="3">IF(C20&lt;&gt;"",SUM(C20:C22)/COUNT(C20:C22),"")</f>
        <v/>
      </c>
      <c r="D23" s="380" t="str">
        <f t="shared" si="3"/>
        <v/>
      </c>
      <c r="E23" s="380" t="str">
        <f t="shared" si="3"/>
        <v/>
      </c>
      <c r="F23" s="380" t="str">
        <f t="shared" si="3"/>
        <v/>
      </c>
      <c r="G23" s="380" t="str">
        <f t="shared" si="3"/>
        <v/>
      </c>
      <c r="H23" s="380" t="str">
        <f t="shared" si="3"/>
        <v/>
      </c>
      <c r="I23" s="380" t="str">
        <f t="shared" si="3"/>
        <v/>
      </c>
      <c r="J23" s="380" t="str">
        <f t="shared" si="3"/>
        <v/>
      </c>
      <c r="K23" s="380" t="str">
        <f t="shared" si="3"/>
        <v/>
      </c>
      <c r="L23" s="380" t="str">
        <f t="shared" si="3"/>
        <v/>
      </c>
      <c r="M23" s="385" t="s">
        <v>337</v>
      </c>
      <c r="N23" s="386" t="str">
        <f t="shared" si="0"/>
        <v/>
      </c>
      <c r="O23" s="382" t="s">
        <v>338</v>
      </c>
      <c r="P23" s="352"/>
      <c r="Q23" s="352"/>
      <c r="R23" s="352"/>
      <c r="S23" s="352"/>
      <c r="T23" s="352"/>
      <c r="U23" s="337"/>
      <c r="V23" s="376" t="s">
        <v>339</v>
      </c>
      <c r="W23" s="371"/>
      <c r="X23" s="371"/>
      <c r="Y23" s="378"/>
    </row>
    <row r="24" spans="1:25" ht="17">
      <c r="A24" s="395" t="s">
        <v>340</v>
      </c>
      <c r="B24" s="396"/>
      <c r="C24" s="379" t="str">
        <f t="shared" ref="C24:L24" si="4">IF(C20&lt;&gt;"",MAX(C20:C22)-MIN(C20:C22),"")</f>
        <v/>
      </c>
      <c r="D24" s="380" t="str">
        <f t="shared" si="4"/>
        <v/>
      </c>
      <c r="E24" s="380" t="str">
        <f t="shared" si="4"/>
        <v/>
      </c>
      <c r="F24" s="380" t="str">
        <f t="shared" si="4"/>
        <v/>
      </c>
      <c r="G24" s="380" t="str">
        <f t="shared" si="4"/>
        <v/>
      </c>
      <c r="H24" s="380" t="str">
        <f t="shared" si="4"/>
        <v/>
      </c>
      <c r="I24" s="380" t="str">
        <f t="shared" si="4"/>
        <v/>
      </c>
      <c r="J24" s="380" t="str">
        <f t="shared" si="4"/>
        <v/>
      </c>
      <c r="K24" s="380" t="str">
        <f t="shared" si="4"/>
        <v/>
      </c>
      <c r="L24" s="380" t="str">
        <f t="shared" si="4"/>
        <v/>
      </c>
      <c r="M24" s="381" t="s">
        <v>341</v>
      </c>
      <c r="N24" s="358" t="str">
        <f t="shared" si="0"/>
        <v/>
      </c>
      <c r="O24" s="359" t="s">
        <v>342</v>
      </c>
      <c r="P24" s="359" t="s">
        <v>319</v>
      </c>
      <c r="Q24" s="14" t="s">
        <v>343</v>
      </c>
      <c r="T24" s="362" t="s">
        <v>306</v>
      </c>
      <c r="U24" s="363" t="s">
        <v>344</v>
      </c>
      <c r="V24" s="353"/>
      <c r="W24" s="352"/>
      <c r="X24" s="352"/>
      <c r="Y24" s="337"/>
    </row>
    <row r="25" spans="1:25" ht="13">
      <c r="A25" s="354" t="s">
        <v>345</v>
      </c>
      <c r="B25" s="355">
        <v>1</v>
      </c>
      <c r="C25" s="356"/>
      <c r="D25" s="356"/>
      <c r="E25" s="356"/>
      <c r="F25" s="356"/>
      <c r="G25" s="356"/>
      <c r="H25" s="356"/>
      <c r="I25" s="356"/>
      <c r="J25" s="356"/>
      <c r="K25" s="356"/>
      <c r="L25" s="356"/>
      <c r="M25" s="366"/>
      <c r="N25" s="367" t="str">
        <f t="shared" si="0"/>
        <v/>
      </c>
      <c r="P25" s="359" t="s">
        <v>319</v>
      </c>
      <c r="Q25" s="397" t="str">
        <f>IF(C15&lt;&gt;"",CONCATENATE("{(",TEXT($Q$17,"0.000"),"² + ",TEXT($Q$21,"0.000"),"²)}½"),"")</f>
        <v/>
      </c>
      <c r="T25" s="368">
        <v>2</v>
      </c>
      <c r="U25" s="398">
        <v>0.70709999999999995</v>
      </c>
      <c r="V25" s="364" t="s">
        <v>346</v>
      </c>
      <c r="W25" s="359" t="s">
        <v>319</v>
      </c>
      <c r="X25" s="14" t="s">
        <v>347</v>
      </c>
      <c r="Y25" s="350"/>
    </row>
    <row r="26" spans="1:25" ht="13">
      <c r="A26" s="399">
        <v>12</v>
      </c>
      <c r="B26" s="396">
        <v>2</v>
      </c>
      <c r="C26" s="356"/>
      <c r="D26" s="356"/>
      <c r="E26" s="356"/>
      <c r="F26" s="356"/>
      <c r="G26" s="356"/>
      <c r="H26" s="356"/>
      <c r="I26" s="356"/>
      <c r="J26" s="356"/>
      <c r="K26" s="356"/>
      <c r="L26" s="356"/>
      <c r="M26" s="366"/>
      <c r="N26" s="367" t="str">
        <f t="shared" si="0"/>
        <v/>
      </c>
      <c r="O26" s="371"/>
      <c r="P26" s="372" t="s">
        <v>319</v>
      </c>
      <c r="Q26" s="400" t="str">
        <f>IF(C15&lt;&gt;"",($Q$17^2+$Q$21^2)^(1/2),"")</f>
        <v/>
      </c>
      <c r="R26" s="371"/>
      <c r="S26" s="371"/>
      <c r="T26" s="368">
        <v>3</v>
      </c>
      <c r="U26" s="398">
        <v>0.52310000000000001</v>
      </c>
      <c r="V26" s="364"/>
      <c r="W26" s="359" t="s">
        <v>319</v>
      </c>
      <c r="X26" s="14" t="str">
        <f>IF(C15&lt;&gt;"",CONCATENATE("100(",TEXT($Q$26,"0.000"),"/",TEXT($Q$34,"0.000"),")"),"")</f>
        <v/>
      </c>
      <c r="Y26" s="350"/>
    </row>
    <row r="27" spans="1:25" ht="13">
      <c r="A27" s="370">
        <f>A26+1</f>
        <v>13</v>
      </c>
      <c r="B27" s="355">
        <v>3</v>
      </c>
      <c r="C27" s="356"/>
      <c r="D27" s="356"/>
      <c r="E27" s="356"/>
      <c r="F27" s="356"/>
      <c r="G27" s="356"/>
      <c r="H27" s="356"/>
      <c r="I27" s="356"/>
      <c r="J27" s="356"/>
      <c r="K27" s="356"/>
      <c r="L27" s="356"/>
      <c r="M27" s="366"/>
      <c r="N27" s="367" t="str">
        <f t="shared" si="0"/>
        <v/>
      </c>
      <c r="O27" s="382" t="s">
        <v>348</v>
      </c>
      <c r="P27" s="352"/>
      <c r="Q27" s="352"/>
      <c r="R27" s="352"/>
      <c r="S27" s="352"/>
      <c r="T27" s="368">
        <v>4</v>
      </c>
      <c r="U27" s="398">
        <v>0.44669999999999999</v>
      </c>
      <c r="V27" s="364"/>
      <c r="W27" s="359" t="s">
        <v>319</v>
      </c>
      <c r="X27" s="391" t="str">
        <f>IF(C15&lt;&gt;"",($Q$26/$Q$34),"")</f>
        <v/>
      </c>
      <c r="Y27" s="350"/>
    </row>
    <row r="28" spans="1:25" ht="17">
      <c r="A28" s="395" t="s">
        <v>349</v>
      </c>
      <c r="B28" s="396"/>
      <c r="C28" s="379" t="str">
        <f t="shared" ref="C28:L28" si="5">IF(C25&lt;&gt;"",SUM(C25:C27)/COUNT(C25:C27),"")</f>
        <v/>
      </c>
      <c r="D28" s="380" t="str">
        <f t="shared" si="5"/>
        <v/>
      </c>
      <c r="E28" s="380" t="str">
        <f t="shared" si="5"/>
        <v/>
      </c>
      <c r="F28" s="380" t="str">
        <f t="shared" si="5"/>
        <v/>
      </c>
      <c r="G28" s="380" t="str">
        <f t="shared" si="5"/>
        <v/>
      </c>
      <c r="H28" s="380" t="str">
        <f t="shared" si="5"/>
        <v/>
      </c>
      <c r="I28" s="380" t="str">
        <f t="shared" si="5"/>
        <v/>
      </c>
      <c r="J28" s="380" t="str">
        <f t="shared" si="5"/>
        <v/>
      </c>
      <c r="K28" s="380" t="str">
        <f t="shared" si="5"/>
        <v/>
      </c>
      <c r="L28" s="380" t="str">
        <f t="shared" si="5"/>
        <v/>
      </c>
      <c r="M28" s="381" t="s">
        <v>350</v>
      </c>
      <c r="N28" s="358" t="str">
        <f t="shared" si="0"/>
        <v/>
      </c>
      <c r="O28" s="359" t="s">
        <v>351</v>
      </c>
      <c r="P28" s="359" t="s">
        <v>319</v>
      </c>
      <c r="Q28" s="14" t="s">
        <v>352</v>
      </c>
      <c r="T28" s="368">
        <v>5</v>
      </c>
      <c r="U28" s="398">
        <v>0.40300000000000002</v>
      </c>
      <c r="V28" s="401"/>
      <c r="W28" s="402"/>
      <c r="X28" s="403"/>
      <c r="Y28" s="404"/>
    </row>
    <row r="29" spans="1:25" ht="17">
      <c r="A29" s="365" t="s">
        <v>353</v>
      </c>
      <c r="B29" s="355"/>
      <c r="C29" s="383" t="str">
        <f t="shared" ref="C29:L29" si="6">IF(C25&lt;&gt;"",MAX(C25:C27)-MIN(C25:C27),"")</f>
        <v/>
      </c>
      <c r="D29" s="384" t="str">
        <f t="shared" si="6"/>
        <v/>
      </c>
      <c r="E29" s="384" t="str">
        <f t="shared" si="6"/>
        <v/>
      </c>
      <c r="F29" s="384" t="str">
        <f t="shared" si="6"/>
        <v/>
      </c>
      <c r="G29" s="384" t="str">
        <f t="shared" si="6"/>
        <v/>
      </c>
      <c r="H29" s="384" t="str">
        <f t="shared" si="6"/>
        <v/>
      </c>
      <c r="I29" s="384" t="str">
        <f t="shared" si="6"/>
        <v/>
      </c>
      <c r="J29" s="384" t="str">
        <f t="shared" si="6"/>
        <v/>
      </c>
      <c r="K29" s="384" t="str">
        <f t="shared" si="6"/>
        <v/>
      </c>
      <c r="L29" s="384" t="str">
        <f t="shared" si="6"/>
        <v/>
      </c>
      <c r="M29" s="405" t="s">
        <v>354</v>
      </c>
      <c r="N29" s="367" t="str">
        <f t="shared" si="0"/>
        <v/>
      </c>
      <c r="O29" s="359"/>
      <c r="P29" s="359" t="s">
        <v>319</v>
      </c>
      <c r="Q29" s="14" t="str">
        <f>IF(C15&lt;&gt;"",CONCATENATE(TEXT($N$31,"0.000")," x ",CHOOSE($L$12,0,U25,U26,U27,U28,U29,U30,U31,U32,U33)),"")</f>
        <v/>
      </c>
      <c r="T29" s="368">
        <v>6</v>
      </c>
      <c r="U29" s="398">
        <v>0.37419999999999998</v>
      </c>
      <c r="V29" s="353"/>
      <c r="W29" s="352"/>
      <c r="X29" s="352"/>
      <c r="Y29" s="337"/>
    </row>
    <row r="30" spans="1:25" ht="15.5">
      <c r="A30" s="406" t="s">
        <v>355</v>
      </c>
      <c r="B30" s="350"/>
      <c r="C30" s="407"/>
      <c r="D30" s="407"/>
      <c r="E30" s="407"/>
      <c r="F30" s="407"/>
      <c r="G30" s="407"/>
      <c r="H30" s="407"/>
      <c r="I30" s="407"/>
      <c r="J30" s="407"/>
      <c r="K30" s="407"/>
      <c r="L30" s="407"/>
      <c r="M30" s="385" t="s">
        <v>356</v>
      </c>
      <c r="N30" s="386" t="str">
        <f>IF(C15&lt;&gt;"",AVERAGE(C31:L31),"")</f>
        <v/>
      </c>
      <c r="O30" s="372"/>
      <c r="P30" s="372" t="s">
        <v>319</v>
      </c>
      <c r="Q30" s="400" t="str">
        <f>IF(C15&lt;&gt;"",$N$31*CHOOSE($L$12,0,U25,U26,U27,U28,U29,U30,U31,U32,U33),"")</f>
        <v/>
      </c>
      <c r="R30" s="371"/>
      <c r="S30" s="371"/>
      <c r="T30" s="368">
        <v>7</v>
      </c>
      <c r="U30" s="398">
        <v>0.35339999999999999</v>
      </c>
      <c r="V30" s="364" t="s">
        <v>357</v>
      </c>
      <c r="W30" s="359" t="s">
        <v>319</v>
      </c>
      <c r="X30" s="14" t="s">
        <v>358</v>
      </c>
      <c r="Y30" s="350"/>
    </row>
    <row r="31" spans="1:25" ht="16.5">
      <c r="A31" s="408" t="s">
        <v>359</v>
      </c>
      <c r="B31" s="350"/>
      <c r="C31" s="409" t="str">
        <f t="shared" ref="C31:L31" si="7">IF(C18&lt;&gt;"",SUM(C18,C23,C28)/COUNT(C18,C23,C28),"")</f>
        <v/>
      </c>
      <c r="D31" s="409" t="str">
        <f t="shared" si="7"/>
        <v/>
      </c>
      <c r="E31" s="409" t="str">
        <f t="shared" si="7"/>
        <v/>
      </c>
      <c r="F31" s="409" t="str">
        <f t="shared" si="7"/>
        <v/>
      </c>
      <c r="G31" s="409" t="str">
        <f t="shared" si="7"/>
        <v/>
      </c>
      <c r="H31" s="409" t="str">
        <f t="shared" si="7"/>
        <v/>
      </c>
      <c r="I31" s="409" t="str">
        <f t="shared" si="7"/>
        <v/>
      </c>
      <c r="J31" s="409" t="str">
        <f t="shared" si="7"/>
        <v/>
      </c>
      <c r="K31" s="409" t="str">
        <f t="shared" si="7"/>
        <v/>
      </c>
      <c r="L31" s="409" t="str">
        <f t="shared" si="7"/>
        <v/>
      </c>
      <c r="M31" s="410" t="s">
        <v>360</v>
      </c>
      <c r="N31" s="367" t="str">
        <f>IF(C15&lt;&gt;"",MAX(C31:L31)-MIN(C31:L31),"")</f>
        <v/>
      </c>
      <c r="O31" s="382" t="s">
        <v>361</v>
      </c>
      <c r="P31" s="352"/>
      <c r="Q31" s="352"/>
      <c r="R31" s="352"/>
      <c r="S31" s="352"/>
      <c r="T31" s="368">
        <v>8</v>
      </c>
      <c r="U31" s="398">
        <v>0.33750000000000002</v>
      </c>
      <c r="V31" s="364"/>
      <c r="W31" s="359" t="s">
        <v>319</v>
      </c>
      <c r="X31" s="14" t="str">
        <f>IF(C15&lt;&gt;"",CONCATENATE("100(",TEXT($Q$30,"0.000"),"/",TEXT($Q$36,"0.000"),")"),"")</f>
        <v/>
      </c>
      <c r="Y31" s="350"/>
    </row>
    <row r="32" spans="1:25" ht="17">
      <c r="A32" s="411">
        <v>17</v>
      </c>
      <c r="B32" s="412" t="s">
        <v>362</v>
      </c>
      <c r="C32" s="412" t="s">
        <v>363</v>
      </c>
      <c r="D32" s="412" t="s">
        <v>364</v>
      </c>
      <c r="E32" s="352" t="s">
        <v>365</v>
      </c>
      <c r="F32" s="352"/>
      <c r="G32" s="352"/>
      <c r="H32" s="413"/>
      <c r="I32" s="413"/>
      <c r="J32" s="413"/>
      <c r="K32" s="413"/>
      <c r="L32" s="414"/>
      <c r="M32" s="415" t="s">
        <v>366</v>
      </c>
      <c r="N32" s="416" t="str">
        <f>IF(C15&lt;&gt;"",SUM(N19,N24,N29)/N12,"")</f>
        <v/>
      </c>
      <c r="O32" s="359" t="s">
        <v>367</v>
      </c>
      <c r="P32" s="359" t="s">
        <v>319</v>
      </c>
      <c r="Q32" s="14" t="s">
        <v>368</v>
      </c>
      <c r="T32" s="368">
        <v>9</v>
      </c>
      <c r="U32" s="398">
        <v>0.32750000000000001</v>
      </c>
      <c r="V32" s="364"/>
      <c r="W32" s="359" t="s">
        <v>319</v>
      </c>
      <c r="X32" s="391" t="str">
        <f>IF(C15&lt;&gt;"",($Q$30/$Q$34),"")</f>
        <v/>
      </c>
      <c r="Y32" s="350"/>
    </row>
    <row r="33" spans="1:27" ht="15.5">
      <c r="A33" s="370">
        <f>A32+1</f>
        <v>18</v>
      </c>
      <c r="B33" s="417" t="s">
        <v>369</v>
      </c>
      <c r="C33" s="418"/>
      <c r="D33" s="417" t="s">
        <v>370</v>
      </c>
      <c r="E33" s="417" t="s">
        <v>371</v>
      </c>
      <c r="F33" s="418"/>
      <c r="G33" s="357"/>
      <c r="H33" s="357"/>
      <c r="I33" s="357"/>
      <c r="J33" s="357"/>
      <c r="K33" s="357"/>
      <c r="L33" s="419"/>
      <c r="M33" s="420" t="s">
        <v>372</v>
      </c>
      <c r="N33" s="358" t="str">
        <f>IF(C15&lt;&gt;"",MAX(N18,N23,N28)-MIN(N18,N23,N28),"")</f>
        <v/>
      </c>
      <c r="O33" s="359"/>
      <c r="P33" s="421" t="s">
        <v>319</v>
      </c>
      <c r="Q33" s="422" t="str">
        <f>CONCATENATE(D12," - ",G12)</f>
        <v xml:space="preserve"> - </v>
      </c>
      <c r="T33" s="374">
        <v>10</v>
      </c>
      <c r="U33" s="423">
        <v>0.31459999999999999</v>
      </c>
      <c r="V33" s="424" t="s">
        <v>373</v>
      </c>
      <c r="W33" s="425" t="s">
        <v>374</v>
      </c>
      <c r="X33" s="352" t="s">
        <v>375</v>
      </c>
      <c r="Y33" s="337"/>
    </row>
    <row r="34" spans="1:27" ht="15.5">
      <c r="A34" s="370">
        <f>A33+1</f>
        <v>19</v>
      </c>
      <c r="B34" s="417" t="s">
        <v>376</v>
      </c>
      <c r="C34" s="357"/>
      <c r="D34" s="357"/>
      <c r="E34" s="426" t="str">
        <f>IF(C15="","",IF(OR(G34&lt;&gt;"",H34&lt;&gt;"",I34&lt;&gt;""),"APPRAISER",""))</f>
        <v/>
      </c>
      <c r="F34" s="426"/>
      <c r="G34" s="427" t="str">
        <f>IF(C15="","",IF(OR(AND($C19&lt;&gt;"",$C19&gt;$N$34),AND($D19&lt;&gt;"",$D19&gt;$N$34),AND($E19&lt;&gt;"",$E19&gt;$N$34),AND($F19&lt;&gt;"",$F19&gt;$N$34),AND($G19&lt;&gt;"",$G19&gt;$N$34),AND($H19&lt;&gt;"",$H19&gt;$N$34),AND($I19&lt;&gt;"",$I19&gt;$N$34),AND($J19&lt;&gt;"",$J19&gt;$N$34),AND($K19&lt;&gt;"",$K19&gt;$N$34),AND($L19&lt;&gt;"",$L19&gt;$N$34)),"A",""))</f>
        <v/>
      </c>
      <c r="H34" s="427" t="str">
        <f>IF(C15="","",IF(OR(AND($C24&lt;&gt;"",$C24&gt;$N$34),AND($D24&lt;&gt;"",$D24&gt;$N$34),AND($E24&lt;&gt;"",$E24&gt;$N$34),AND($F24&lt;&gt;"",$F24&gt;$N$34),AND($G24&lt;&gt;"",$G24&gt;$N$34),AND($H24&lt;&gt;"",$H24&gt;$N$34),AND($I24&lt;&gt;"",$I24&gt;$N$34),AND($J24&lt;&gt;"",$J24&gt;$N$34),AND($K24&lt;&gt;"",$K24&gt;$N$34),AND($L24&lt;&gt;"",$L24&gt;$N$34)),"B",""))</f>
        <v/>
      </c>
      <c r="I34" s="427" t="str">
        <f>IF(C15="","",IF(OR(AND($C29&lt;&gt;"",$C29&gt;$N$34),AND($D29&lt;&gt;"",$D29&gt;$N$34),AND($E29&lt;&gt;"",$E29&gt;$N$34),AND($F29&lt;&gt;"",$F29&gt;$N$34),AND($G29&lt;&gt;"",$G29&gt;$N$34),AND($H29&lt;&gt;"",$H29&gt;$N$34),AND($I29&lt;&gt;"",$I29&gt;$N$34),AND($J29&lt;&gt;"",$J29&gt;$N$34),AND($K29&lt;&gt;"",$K29&gt;$N$34),AND($L29&lt;&gt;"",$L29&gt;$N$34)),"C",""))</f>
        <v/>
      </c>
      <c r="J34" s="426" t="str">
        <f>IF(C15="","",IF(OR(G34&lt;&gt;"",H34&lt;&gt;"",I34&lt;&gt;""),"OUT OF CONTROL",""))</f>
        <v/>
      </c>
      <c r="K34" s="357"/>
      <c r="L34" s="419"/>
      <c r="M34" s="428" t="s">
        <v>377</v>
      </c>
      <c r="N34" s="358" t="str">
        <f>IF(C15&lt;&gt;"",IF(J12=3,2.58*N32,3.27*N32),"")</f>
        <v/>
      </c>
      <c r="O34" s="359"/>
      <c r="P34" s="421" t="s">
        <v>319</v>
      </c>
      <c r="Q34" s="429">
        <f>D12-G12</f>
        <v>0</v>
      </c>
      <c r="V34" s="394"/>
      <c r="W34" s="359" t="s">
        <v>374</v>
      </c>
      <c r="X34" s="430" t="e">
        <f>1.41*(Q30/Q26)</f>
        <v>#VALUE!</v>
      </c>
      <c r="Y34" s="350"/>
    </row>
    <row r="35" spans="1:27" ht="15.5">
      <c r="A35" s="370">
        <f>A34+1</f>
        <v>20</v>
      </c>
      <c r="B35" s="417" t="s">
        <v>378</v>
      </c>
      <c r="C35" s="357"/>
      <c r="D35" s="357"/>
      <c r="E35" s="357"/>
      <c r="F35" s="357"/>
      <c r="G35" s="357"/>
      <c r="H35" s="357"/>
      <c r="I35" s="357"/>
      <c r="J35" s="357"/>
      <c r="K35" s="357"/>
      <c r="L35" s="419"/>
      <c r="M35" s="431" t="s">
        <v>379</v>
      </c>
      <c r="N35" s="358" t="str">
        <f>IF(C15&lt;&gt;"",0,"")</f>
        <v/>
      </c>
      <c r="O35" s="372"/>
      <c r="P35" s="432"/>
      <c r="Q35" s="373"/>
      <c r="R35" s="371"/>
      <c r="S35" s="371"/>
      <c r="T35" s="371"/>
      <c r="U35" s="378"/>
      <c r="V35" s="376"/>
      <c r="W35" s="371"/>
      <c r="X35" s="371"/>
      <c r="Y35" s="378"/>
    </row>
    <row r="36" spans="1:27" ht="15" hidden="1">
      <c r="A36" s="353"/>
      <c r="B36" s="352"/>
      <c r="C36" s="352"/>
      <c r="D36" s="352"/>
      <c r="E36" s="352"/>
      <c r="F36" s="352"/>
      <c r="G36" s="352"/>
      <c r="H36" s="352"/>
      <c r="I36" s="352"/>
      <c r="J36" s="352"/>
      <c r="K36" s="352"/>
      <c r="L36" s="352"/>
      <c r="M36" s="352"/>
      <c r="N36" s="352"/>
      <c r="O36" s="433" t="s">
        <v>380</v>
      </c>
      <c r="P36" s="352"/>
      <c r="Q36" s="352"/>
      <c r="R36" s="352"/>
      <c r="S36" s="352"/>
      <c r="T36" s="352"/>
      <c r="U36" s="352"/>
      <c r="V36" s="352"/>
      <c r="W36" s="352"/>
      <c r="X36" s="352"/>
      <c r="Y36" s="337"/>
      <c r="AA36" s="434"/>
    </row>
    <row r="37" spans="1:27" ht="15.5" hidden="1">
      <c r="A37" s="435" t="s">
        <v>381</v>
      </c>
      <c r="O37" s="335" t="s">
        <v>382</v>
      </c>
      <c r="Y37" s="350"/>
      <c r="AA37" s="436"/>
    </row>
    <row r="38" spans="1:27" hidden="1">
      <c r="A38" s="435" t="s">
        <v>383</v>
      </c>
      <c r="O38" s="335" t="s">
        <v>384</v>
      </c>
      <c r="Y38" s="350"/>
    </row>
    <row r="39" spans="1:27" ht="15" hidden="1">
      <c r="A39" s="435" t="s">
        <v>385</v>
      </c>
      <c r="O39" s="335" t="s">
        <v>386</v>
      </c>
      <c r="Y39" s="350"/>
      <c r="AA39" s="434"/>
    </row>
    <row r="40" spans="1:27" ht="13.5" hidden="1">
      <c r="A40" s="394"/>
      <c r="O40" s="335" t="s">
        <v>387</v>
      </c>
      <c r="Y40" s="350"/>
    </row>
    <row r="41" spans="1:27" ht="13.5" hidden="1">
      <c r="A41" s="435"/>
      <c r="O41" s="335" t="s">
        <v>388</v>
      </c>
      <c r="Y41" s="350"/>
    </row>
    <row r="42" spans="1:27" ht="13.5" hidden="1">
      <c r="A42" s="394"/>
      <c r="O42" s="335" t="s">
        <v>389</v>
      </c>
      <c r="Y42" s="350"/>
    </row>
    <row r="43" spans="1:27" ht="13">
      <c r="A43" s="437"/>
      <c r="B43" s="438"/>
      <c r="C43" s="438"/>
      <c r="D43" s="439"/>
      <c r="E43" s="439"/>
      <c r="F43" s="439"/>
      <c r="G43" s="439"/>
      <c r="H43" s="439"/>
      <c r="I43" s="439"/>
      <c r="J43" s="439"/>
      <c r="K43" s="439"/>
      <c r="L43" s="439"/>
      <c r="M43" s="439"/>
      <c r="N43" s="438"/>
      <c r="O43" s="440"/>
      <c r="P43" s="440"/>
      <c r="Q43" s="441"/>
      <c r="R43" s="441"/>
      <c r="S43" s="441"/>
      <c r="T43" s="441"/>
      <c r="U43" s="441"/>
      <c r="V43" s="441"/>
      <c r="W43" s="441"/>
      <c r="X43" s="441"/>
      <c r="Y43" s="442"/>
    </row>
    <row r="44" spans="1:27" ht="13">
      <c r="A44" s="443" t="s">
        <v>390</v>
      </c>
      <c r="B44" s="444"/>
      <c r="C44" s="882"/>
      <c r="D44" s="882"/>
      <c r="E44" s="882"/>
      <c r="F44" s="882"/>
      <c r="G44" s="882"/>
      <c r="H44" s="882"/>
      <c r="I44" s="882"/>
      <c r="J44" s="882"/>
      <c r="K44" s="882"/>
      <c r="L44" s="882"/>
      <c r="M44" s="882"/>
      <c r="N44" s="883"/>
      <c r="O44" s="445" t="s">
        <v>391</v>
      </c>
      <c r="P44" s="444"/>
      <c r="Q44" s="923"/>
      <c r="R44" s="923"/>
      <c r="S44" s="923"/>
      <c r="T44" s="923"/>
      <c r="U44" s="923"/>
      <c r="V44" s="923"/>
      <c r="W44" s="923"/>
      <c r="X44" s="923"/>
      <c r="Y44" s="924"/>
    </row>
    <row r="45" spans="1:27" ht="13" customHeight="1">
      <c r="A45" s="898"/>
      <c r="B45" s="899"/>
      <c r="C45" s="899"/>
      <c r="D45" s="899"/>
      <c r="E45" s="899"/>
      <c r="F45" s="899"/>
      <c r="G45" s="899"/>
      <c r="H45" s="899"/>
      <c r="I45" s="899"/>
      <c r="J45" s="899"/>
      <c r="K45" s="899"/>
      <c r="L45" s="899"/>
      <c r="M45" s="899"/>
      <c r="N45" s="900"/>
      <c r="O45" s="898"/>
      <c r="P45" s="899"/>
      <c r="Q45" s="899"/>
      <c r="R45" s="899"/>
      <c r="S45" s="899"/>
      <c r="T45" s="899"/>
      <c r="U45" s="899"/>
      <c r="V45" s="899"/>
      <c r="W45" s="899"/>
      <c r="X45" s="899"/>
      <c r="Y45" s="900"/>
    </row>
    <row r="46" spans="1:27">
      <c r="A46" s="898"/>
      <c r="B46" s="899"/>
      <c r="C46" s="899"/>
      <c r="D46" s="899"/>
      <c r="E46" s="899"/>
      <c r="F46" s="899"/>
      <c r="G46" s="899"/>
      <c r="H46" s="899"/>
      <c r="I46" s="899"/>
      <c r="J46" s="899"/>
      <c r="K46" s="899"/>
      <c r="L46" s="899"/>
      <c r="M46" s="899"/>
      <c r="N46" s="900"/>
      <c r="O46" s="898"/>
      <c r="P46" s="899"/>
      <c r="Q46" s="899"/>
      <c r="R46" s="899"/>
      <c r="S46" s="899"/>
      <c r="T46" s="899"/>
      <c r="U46" s="899"/>
      <c r="V46" s="899"/>
      <c r="W46" s="899"/>
      <c r="X46" s="899"/>
      <c r="Y46" s="900"/>
    </row>
    <row r="47" spans="1:27">
      <c r="A47" s="898"/>
      <c r="B47" s="899"/>
      <c r="C47" s="899"/>
      <c r="D47" s="899"/>
      <c r="E47" s="899"/>
      <c r="F47" s="899"/>
      <c r="G47" s="899"/>
      <c r="H47" s="899"/>
      <c r="I47" s="899"/>
      <c r="J47" s="899"/>
      <c r="K47" s="899"/>
      <c r="L47" s="899"/>
      <c r="M47" s="899"/>
      <c r="N47" s="900"/>
      <c r="O47" s="898"/>
      <c r="P47" s="899"/>
      <c r="Q47" s="899"/>
      <c r="R47" s="899"/>
      <c r="S47" s="899"/>
      <c r="T47" s="899"/>
      <c r="U47" s="899"/>
      <c r="V47" s="899"/>
      <c r="W47" s="899"/>
      <c r="X47" s="899"/>
      <c r="Y47" s="900"/>
    </row>
    <row r="48" spans="1:27">
      <c r="A48" s="884"/>
      <c r="B48" s="885"/>
      <c r="C48" s="885"/>
      <c r="D48" s="885"/>
      <c r="E48" s="885"/>
      <c r="F48" s="885"/>
      <c r="G48" s="885"/>
      <c r="H48" s="885"/>
      <c r="I48" s="885"/>
      <c r="J48" s="885"/>
      <c r="K48" s="885"/>
      <c r="L48" s="885"/>
      <c r="M48" s="885"/>
      <c r="N48" s="886"/>
      <c r="O48" s="884"/>
      <c r="P48" s="885"/>
      <c r="Q48" s="885"/>
      <c r="R48" s="885"/>
      <c r="S48" s="885"/>
      <c r="T48" s="885"/>
      <c r="U48" s="885"/>
      <c r="V48" s="885"/>
      <c r="W48" s="885"/>
      <c r="X48" s="885"/>
      <c r="Y48" s="886"/>
    </row>
    <row r="52" spans="10:12" ht="15.5">
      <c r="J52" s="446"/>
      <c r="K52" s="446"/>
      <c r="L52" s="446"/>
    </row>
  </sheetData>
  <mergeCells count="45">
    <mergeCell ref="A1:B1"/>
    <mergeCell ref="C1:R1"/>
    <mergeCell ref="M13:N14"/>
    <mergeCell ref="C44:N44"/>
    <mergeCell ref="Q44:Y44"/>
    <mergeCell ref="N9:Q10"/>
    <mergeCell ref="R9:U10"/>
    <mergeCell ref="R11:U12"/>
    <mergeCell ref="V9:Y10"/>
    <mergeCell ref="V5:Y6"/>
    <mergeCell ref="A7:C8"/>
    <mergeCell ref="D7:I8"/>
    <mergeCell ref="J7:M8"/>
    <mergeCell ref="N7:Q8"/>
    <mergeCell ref="R7:U8"/>
    <mergeCell ref="V7:Y8"/>
    <mergeCell ref="A45:N48"/>
    <mergeCell ref="O45:Y48"/>
    <mergeCell ref="V11:Y12"/>
    <mergeCell ref="D12:F12"/>
    <mergeCell ref="G12:I12"/>
    <mergeCell ref="J12:K12"/>
    <mergeCell ref="L12:M12"/>
    <mergeCell ref="N12:O12"/>
    <mergeCell ref="P12:Q12"/>
    <mergeCell ref="N11:O11"/>
    <mergeCell ref="A11:C12"/>
    <mergeCell ref="D11:F11"/>
    <mergeCell ref="G11:I11"/>
    <mergeCell ref="J11:K11"/>
    <mergeCell ref="L11:M11"/>
    <mergeCell ref="P11:Q11"/>
    <mergeCell ref="A9:C10"/>
    <mergeCell ref="D9:I10"/>
    <mergeCell ref="J9:M10"/>
    <mergeCell ref="A2:Y2"/>
    <mergeCell ref="A3:B3"/>
    <mergeCell ref="C3:D3"/>
    <mergeCell ref="A4:B4"/>
    <mergeCell ref="C4:Y4"/>
    <mergeCell ref="A5:C6"/>
    <mergeCell ref="D5:I6"/>
    <mergeCell ref="J5:M6"/>
    <mergeCell ref="N5:Q6"/>
    <mergeCell ref="R5:U6"/>
  </mergeCells>
  <dataValidations disablePrompts="1" count="16">
    <dataValidation allowBlank="1" showInputMessage="1" showErrorMessage="1" prompt="Enter the name of the person who conducted the study" sqref="V11:Y12 JR11:JU12 TN11:TQ12 ADJ11:ADM12 ANF11:ANI12 AXB11:AXE12 BGX11:BHA12 BQT11:BQW12 CAP11:CAS12 CKL11:CKO12 CUH11:CUK12 DED11:DEG12 DNZ11:DOC12 DXV11:DXY12 EHR11:EHU12 ERN11:ERQ12 FBJ11:FBM12 FLF11:FLI12 FVB11:FVE12 GEX11:GFA12 GOT11:GOW12 GYP11:GYS12 HIL11:HIO12 HSH11:HSK12 ICD11:ICG12 ILZ11:IMC12 IVV11:IVY12 JFR11:JFU12 JPN11:JPQ12 JZJ11:JZM12 KJF11:KJI12 KTB11:KTE12 LCX11:LDA12 LMT11:LMW12 LWP11:LWS12 MGL11:MGO12 MQH11:MQK12 NAD11:NAG12 NJZ11:NKC12 NTV11:NTY12 ODR11:ODU12 ONN11:ONQ12 OXJ11:OXM12 PHF11:PHI12 PRB11:PRE12 QAX11:QBA12 QKT11:QKW12 QUP11:QUS12 REL11:REO12 ROH11:ROK12 RYD11:RYG12 SHZ11:SIC12 SRV11:SRY12 TBR11:TBU12 TLN11:TLQ12 TVJ11:TVM12 UFF11:UFI12 UPB11:UPE12 UYX11:UZA12 VIT11:VIW12 VSP11:VSS12 WCL11:WCO12 WMH11:WMK12 WWD11:WWG12 V65544:Y65545 JR65544:JU65545 TN65544:TQ65545 ADJ65544:ADM65545 ANF65544:ANI65545 AXB65544:AXE65545 BGX65544:BHA65545 BQT65544:BQW65545 CAP65544:CAS65545 CKL65544:CKO65545 CUH65544:CUK65545 DED65544:DEG65545 DNZ65544:DOC65545 DXV65544:DXY65545 EHR65544:EHU65545 ERN65544:ERQ65545 FBJ65544:FBM65545 FLF65544:FLI65545 FVB65544:FVE65545 GEX65544:GFA65545 GOT65544:GOW65545 GYP65544:GYS65545 HIL65544:HIO65545 HSH65544:HSK65545 ICD65544:ICG65545 ILZ65544:IMC65545 IVV65544:IVY65545 JFR65544:JFU65545 JPN65544:JPQ65545 JZJ65544:JZM65545 KJF65544:KJI65545 KTB65544:KTE65545 LCX65544:LDA65545 LMT65544:LMW65545 LWP65544:LWS65545 MGL65544:MGO65545 MQH65544:MQK65545 NAD65544:NAG65545 NJZ65544:NKC65545 NTV65544:NTY65545 ODR65544:ODU65545 ONN65544:ONQ65545 OXJ65544:OXM65545 PHF65544:PHI65545 PRB65544:PRE65545 QAX65544:QBA65545 QKT65544:QKW65545 QUP65544:QUS65545 REL65544:REO65545 ROH65544:ROK65545 RYD65544:RYG65545 SHZ65544:SIC65545 SRV65544:SRY65545 TBR65544:TBU65545 TLN65544:TLQ65545 TVJ65544:TVM65545 UFF65544:UFI65545 UPB65544:UPE65545 UYX65544:UZA65545 VIT65544:VIW65545 VSP65544:VSS65545 WCL65544:WCO65545 WMH65544:WMK65545 WWD65544:WWG65545 V131080:Y131081 JR131080:JU131081 TN131080:TQ131081 ADJ131080:ADM131081 ANF131080:ANI131081 AXB131080:AXE131081 BGX131080:BHA131081 BQT131080:BQW131081 CAP131080:CAS131081 CKL131080:CKO131081 CUH131080:CUK131081 DED131080:DEG131081 DNZ131080:DOC131081 DXV131080:DXY131081 EHR131080:EHU131081 ERN131080:ERQ131081 FBJ131080:FBM131081 FLF131080:FLI131081 FVB131080:FVE131081 GEX131080:GFA131081 GOT131080:GOW131081 GYP131080:GYS131081 HIL131080:HIO131081 HSH131080:HSK131081 ICD131080:ICG131081 ILZ131080:IMC131081 IVV131080:IVY131081 JFR131080:JFU131081 JPN131080:JPQ131081 JZJ131080:JZM131081 KJF131080:KJI131081 KTB131080:KTE131081 LCX131080:LDA131081 LMT131080:LMW131081 LWP131080:LWS131081 MGL131080:MGO131081 MQH131080:MQK131081 NAD131080:NAG131081 NJZ131080:NKC131081 NTV131080:NTY131081 ODR131080:ODU131081 ONN131080:ONQ131081 OXJ131080:OXM131081 PHF131080:PHI131081 PRB131080:PRE131081 QAX131080:QBA131081 QKT131080:QKW131081 QUP131080:QUS131081 REL131080:REO131081 ROH131080:ROK131081 RYD131080:RYG131081 SHZ131080:SIC131081 SRV131080:SRY131081 TBR131080:TBU131081 TLN131080:TLQ131081 TVJ131080:TVM131081 UFF131080:UFI131081 UPB131080:UPE131081 UYX131080:UZA131081 VIT131080:VIW131081 VSP131080:VSS131081 WCL131080:WCO131081 WMH131080:WMK131081 WWD131080:WWG131081 V196616:Y196617 JR196616:JU196617 TN196616:TQ196617 ADJ196616:ADM196617 ANF196616:ANI196617 AXB196616:AXE196617 BGX196616:BHA196617 BQT196616:BQW196617 CAP196616:CAS196617 CKL196616:CKO196617 CUH196616:CUK196617 DED196616:DEG196617 DNZ196616:DOC196617 DXV196616:DXY196617 EHR196616:EHU196617 ERN196616:ERQ196617 FBJ196616:FBM196617 FLF196616:FLI196617 FVB196616:FVE196617 GEX196616:GFA196617 GOT196616:GOW196617 GYP196616:GYS196617 HIL196616:HIO196617 HSH196616:HSK196617 ICD196616:ICG196617 ILZ196616:IMC196617 IVV196616:IVY196617 JFR196616:JFU196617 JPN196616:JPQ196617 JZJ196616:JZM196617 KJF196616:KJI196617 KTB196616:KTE196617 LCX196616:LDA196617 LMT196616:LMW196617 LWP196616:LWS196617 MGL196616:MGO196617 MQH196616:MQK196617 NAD196616:NAG196617 NJZ196616:NKC196617 NTV196616:NTY196617 ODR196616:ODU196617 ONN196616:ONQ196617 OXJ196616:OXM196617 PHF196616:PHI196617 PRB196616:PRE196617 QAX196616:QBA196617 QKT196616:QKW196617 QUP196616:QUS196617 REL196616:REO196617 ROH196616:ROK196617 RYD196616:RYG196617 SHZ196616:SIC196617 SRV196616:SRY196617 TBR196616:TBU196617 TLN196616:TLQ196617 TVJ196616:TVM196617 UFF196616:UFI196617 UPB196616:UPE196617 UYX196616:UZA196617 VIT196616:VIW196617 VSP196616:VSS196617 WCL196616:WCO196617 WMH196616:WMK196617 WWD196616:WWG196617 V262152:Y262153 JR262152:JU262153 TN262152:TQ262153 ADJ262152:ADM262153 ANF262152:ANI262153 AXB262152:AXE262153 BGX262152:BHA262153 BQT262152:BQW262153 CAP262152:CAS262153 CKL262152:CKO262153 CUH262152:CUK262153 DED262152:DEG262153 DNZ262152:DOC262153 DXV262152:DXY262153 EHR262152:EHU262153 ERN262152:ERQ262153 FBJ262152:FBM262153 FLF262152:FLI262153 FVB262152:FVE262153 GEX262152:GFA262153 GOT262152:GOW262153 GYP262152:GYS262153 HIL262152:HIO262153 HSH262152:HSK262153 ICD262152:ICG262153 ILZ262152:IMC262153 IVV262152:IVY262153 JFR262152:JFU262153 JPN262152:JPQ262153 JZJ262152:JZM262153 KJF262152:KJI262153 KTB262152:KTE262153 LCX262152:LDA262153 LMT262152:LMW262153 LWP262152:LWS262153 MGL262152:MGO262153 MQH262152:MQK262153 NAD262152:NAG262153 NJZ262152:NKC262153 NTV262152:NTY262153 ODR262152:ODU262153 ONN262152:ONQ262153 OXJ262152:OXM262153 PHF262152:PHI262153 PRB262152:PRE262153 QAX262152:QBA262153 QKT262152:QKW262153 QUP262152:QUS262153 REL262152:REO262153 ROH262152:ROK262153 RYD262152:RYG262153 SHZ262152:SIC262153 SRV262152:SRY262153 TBR262152:TBU262153 TLN262152:TLQ262153 TVJ262152:TVM262153 UFF262152:UFI262153 UPB262152:UPE262153 UYX262152:UZA262153 VIT262152:VIW262153 VSP262152:VSS262153 WCL262152:WCO262153 WMH262152:WMK262153 WWD262152:WWG262153 V327688:Y327689 JR327688:JU327689 TN327688:TQ327689 ADJ327688:ADM327689 ANF327688:ANI327689 AXB327688:AXE327689 BGX327688:BHA327689 BQT327688:BQW327689 CAP327688:CAS327689 CKL327688:CKO327689 CUH327688:CUK327689 DED327688:DEG327689 DNZ327688:DOC327689 DXV327688:DXY327689 EHR327688:EHU327689 ERN327688:ERQ327689 FBJ327688:FBM327689 FLF327688:FLI327689 FVB327688:FVE327689 GEX327688:GFA327689 GOT327688:GOW327689 GYP327688:GYS327689 HIL327688:HIO327689 HSH327688:HSK327689 ICD327688:ICG327689 ILZ327688:IMC327689 IVV327688:IVY327689 JFR327688:JFU327689 JPN327688:JPQ327689 JZJ327688:JZM327689 KJF327688:KJI327689 KTB327688:KTE327689 LCX327688:LDA327689 LMT327688:LMW327689 LWP327688:LWS327689 MGL327688:MGO327689 MQH327688:MQK327689 NAD327688:NAG327689 NJZ327688:NKC327689 NTV327688:NTY327689 ODR327688:ODU327689 ONN327688:ONQ327689 OXJ327688:OXM327689 PHF327688:PHI327689 PRB327688:PRE327689 QAX327688:QBA327689 QKT327688:QKW327689 QUP327688:QUS327689 REL327688:REO327689 ROH327688:ROK327689 RYD327688:RYG327689 SHZ327688:SIC327689 SRV327688:SRY327689 TBR327688:TBU327689 TLN327688:TLQ327689 TVJ327688:TVM327689 UFF327688:UFI327689 UPB327688:UPE327689 UYX327688:UZA327689 VIT327688:VIW327689 VSP327688:VSS327689 WCL327688:WCO327689 WMH327688:WMK327689 WWD327688:WWG327689 V393224:Y393225 JR393224:JU393225 TN393224:TQ393225 ADJ393224:ADM393225 ANF393224:ANI393225 AXB393224:AXE393225 BGX393224:BHA393225 BQT393224:BQW393225 CAP393224:CAS393225 CKL393224:CKO393225 CUH393224:CUK393225 DED393224:DEG393225 DNZ393224:DOC393225 DXV393224:DXY393225 EHR393224:EHU393225 ERN393224:ERQ393225 FBJ393224:FBM393225 FLF393224:FLI393225 FVB393224:FVE393225 GEX393224:GFA393225 GOT393224:GOW393225 GYP393224:GYS393225 HIL393224:HIO393225 HSH393224:HSK393225 ICD393224:ICG393225 ILZ393224:IMC393225 IVV393224:IVY393225 JFR393224:JFU393225 JPN393224:JPQ393225 JZJ393224:JZM393225 KJF393224:KJI393225 KTB393224:KTE393225 LCX393224:LDA393225 LMT393224:LMW393225 LWP393224:LWS393225 MGL393224:MGO393225 MQH393224:MQK393225 NAD393224:NAG393225 NJZ393224:NKC393225 NTV393224:NTY393225 ODR393224:ODU393225 ONN393224:ONQ393225 OXJ393224:OXM393225 PHF393224:PHI393225 PRB393224:PRE393225 QAX393224:QBA393225 QKT393224:QKW393225 QUP393224:QUS393225 REL393224:REO393225 ROH393224:ROK393225 RYD393224:RYG393225 SHZ393224:SIC393225 SRV393224:SRY393225 TBR393224:TBU393225 TLN393224:TLQ393225 TVJ393224:TVM393225 UFF393224:UFI393225 UPB393224:UPE393225 UYX393224:UZA393225 VIT393224:VIW393225 VSP393224:VSS393225 WCL393224:WCO393225 WMH393224:WMK393225 WWD393224:WWG393225 V458760:Y458761 JR458760:JU458761 TN458760:TQ458761 ADJ458760:ADM458761 ANF458760:ANI458761 AXB458760:AXE458761 BGX458760:BHA458761 BQT458760:BQW458761 CAP458760:CAS458761 CKL458760:CKO458761 CUH458760:CUK458761 DED458760:DEG458761 DNZ458760:DOC458761 DXV458760:DXY458761 EHR458760:EHU458761 ERN458760:ERQ458761 FBJ458760:FBM458761 FLF458760:FLI458761 FVB458760:FVE458761 GEX458760:GFA458761 GOT458760:GOW458761 GYP458760:GYS458761 HIL458760:HIO458761 HSH458760:HSK458761 ICD458760:ICG458761 ILZ458760:IMC458761 IVV458760:IVY458761 JFR458760:JFU458761 JPN458760:JPQ458761 JZJ458760:JZM458761 KJF458760:KJI458761 KTB458760:KTE458761 LCX458760:LDA458761 LMT458760:LMW458761 LWP458760:LWS458761 MGL458760:MGO458761 MQH458760:MQK458761 NAD458760:NAG458761 NJZ458760:NKC458761 NTV458760:NTY458761 ODR458760:ODU458761 ONN458760:ONQ458761 OXJ458760:OXM458761 PHF458760:PHI458761 PRB458760:PRE458761 QAX458760:QBA458761 QKT458760:QKW458761 QUP458760:QUS458761 REL458760:REO458761 ROH458760:ROK458761 RYD458760:RYG458761 SHZ458760:SIC458761 SRV458760:SRY458761 TBR458760:TBU458761 TLN458760:TLQ458761 TVJ458760:TVM458761 UFF458760:UFI458761 UPB458760:UPE458761 UYX458760:UZA458761 VIT458760:VIW458761 VSP458760:VSS458761 WCL458760:WCO458761 WMH458760:WMK458761 WWD458760:WWG458761 V524296:Y524297 JR524296:JU524297 TN524296:TQ524297 ADJ524296:ADM524297 ANF524296:ANI524297 AXB524296:AXE524297 BGX524296:BHA524297 BQT524296:BQW524297 CAP524296:CAS524297 CKL524296:CKO524297 CUH524296:CUK524297 DED524296:DEG524297 DNZ524296:DOC524297 DXV524296:DXY524297 EHR524296:EHU524297 ERN524296:ERQ524297 FBJ524296:FBM524297 FLF524296:FLI524297 FVB524296:FVE524297 GEX524296:GFA524297 GOT524296:GOW524297 GYP524296:GYS524297 HIL524296:HIO524297 HSH524296:HSK524297 ICD524296:ICG524297 ILZ524296:IMC524297 IVV524296:IVY524297 JFR524296:JFU524297 JPN524296:JPQ524297 JZJ524296:JZM524297 KJF524296:KJI524297 KTB524296:KTE524297 LCX524296:LDA524297 LMT524296:LMW524297 LWP524296:LWS524297 MGL524296:MGO524297 MQH524296:MQK524297 NAD524296:NAG524297 NJZ524296:NKC524297 NTV524296:NTY524297 ODR524296:ODU524297 ONN524296:ONQ524297 OXJ524296:OXM524297 PHF524296:PHI524297 PRB524296:PRE524297 QAX524296:QBA524297 QKT524296:QKW524297 QUP524296:QUS524297 REL524296:REO524297 ROH524296:ROK524297 RYD524296:RYG524297 SHZ524296:SIC524297 SRV524296:SRY524297 TBR524296:TBU524297 TLN524296:TLQ524297 TVJ524296:TVM524297 UFF524296:UFI524297 UPB524296:UPE524297 UYX524296:UZA524297 VIT524296:VIW524297 VSP524296:VSS524297 WCL524296:WCO524297 WMH524296:WMK524297 WWD524296:WWG524297 V589832:Y589833 JR589832:JU589833 TN589832:TQ589833 ADJ589832:ADM589833 ANF589832:ANI589833 AXB589832:AXE589833 BGX589832:BHA589833 BQT589832:BQW589833 CAP589832:CAS589833 CKL589832:CKO589833 CUH589832:CUK589833 DED589832:DEG589833 DNZ589832:DOC589833 DXV589832:DXY589833 EHR589832:EHU589833 ERN589832:ERQ589833 FBJ589832:FBM589833 FLF589832:FLI589833 FVB589832:FVE589833 GEX589832:GFA589833 GOT589832:GOW589833 GYP589832:GYS589833 HIL589832:HIO589833 HSH589832:HSK589833 ICD589832:ICG589833 ILZ589832:IMC589833 IVV589832:IVY589833 JFR589832:JFU589833 JPN589832:JPQ589833 JZJ589832:JZM589833 KJF589832:KJI589833 KTB589832:KTE589833 LCX589832:LDA589833 LMT589832:LMW589833 LWP589832:LWS589833 MGL589832:MGO589833 MQH589832:MQK589833 NAD589832:NAG589833 NJZ589832:NKC589833 NTV589832:NTY589833 ODR589832:ODU589833 ONN589832:ONQ589833 OXJ589832:OXM589833 PHF589832:PHI589833 PRB589832:PRE589833 QAX589832:QBA589833 QKT589832:QKW589833 QUP589832:QUS589833 REL589832:REO589833 ROH589832:ROK589833 RYD589832:RYG589833 SHZ589832:SIC589833 SRV589832:SRY589833 TBR589832:TBU589833 TLN589832:TLQ589833 TVJ589832:TVM589833 UFF589832:UFI589833 UPB589832:UPE589833 UYX589832:UZA589833 VIT589832:VIW589833 VSP589832:VSS589833 WCL589832:WCO589833 WMH589832:WMK589833 WWD589832:WWG589833 V655368:Y655369 JR655368:JU655369 TN655368:TQ655369 ADJ655368:ADM655369 ANF655368:ANI655369 AXB655368:AXE655369 BGX655368:BHA655369 BQT655368:BQW655369 CAP655368:CAS655369 CKL655368:CKO655369 CUH655368:CUK655369 DED655368:DEG655369 DNZ655368:DOC655369 DXV655368:DXY655369 EHR655368:EHU655369 ERN655368:ERQ655369 FBJ655368:FBM655369 FLF655368:FLI655369 FVB655368:FVE655369 GEX655368:GFA655369 GOT655368:GOW655369 GYP655368:GYS655369 HIL655368:HIO655369 HSH655368:HSK655369 ICD655368:ICG655369 ILZ655368:IMC655369 IVV655368:IVY655369 JFR655368:JFU655369 JPN655368:JPQ655369 JZJ655368:JZM655369 KJF655368:KJI655369 KTB655368:KTE655369 LCX655368:LDA655369 LMT655368:LMW655369 LWP655368:LWS655369 MGL655368:MGO655369 MQH655368:MQK655369 NAD655368:NAG655369 NJZ655368:NKC655369 NTV655368:NTY655369 ODR655368:ODU655369 ONN655368:ONQ655369 OXJ655368:OXM655369 PHF655368:PHI655369 PRB655368:PRE655369 QAX655368:QBA655369 QKT655368:QKW655369 QUP655368:QUS655369 REL655368:REO655369 ROH655368:ROK655369 RYD655368:RYG655369 SHZ655368:SIC655369 SRV655368:SRY655369 TBR655368:TBU655369 TLN655368:TLQ655369 TVJ655368:TVM655369 UFF655368:UFI655369 UPB655368:UPE655369 UYX655368:UZA655369 VIT655368:VIW655369 VSP655368:VSS655369 WCL655368:WCO655369 WMH655368:WMK655369 WWD655368:WWG655369 V720904:Y720905 JR720904:JU720905 TN720904:TQ720905 ADJ720904:ADM720905 ANF720904:ANI720905 AXB720904:AXE720905 BGX720904:BHA720905 BQT720904:BQW720905 CAP720904:CAS720905 CKL720904:CKO720905 CUH720904:CUK720905 DED720904:DEG720905 DNZ720904:DOC720905 DXV720904:DXY720905 EHR720904:EHU720905 ERN720904:ERQ720905 FBJ720904:FBM720905 FLF720904:FLI720905 FVB720904:FVE720905 GEX720904:GFA720905 GOT720904:GOW720905 GYP720904:GYS720905 HIL720904:HIO720905 HSH720904:HSK720905 ICD720904:ICG720905 ILZ720904:IMC720905 IVV720904:IVY720905 JFR720904:JFU720905 JPN720904:JPQ720905 JZJ720904:JZM720905 KJF720904:KJI720905 KTB720904:KTE720905 LCX720904:LDA720905 LMT720904:LMW720905 LWP720904:LWS720905 MGL720904:MGO720905 MQH720904:MQK720905 NAD720904:NAG720905 NJZ720904:NKC720905 NTV720904:NTY720905 ODR720904:ODU720905 ONN720904:ONQ720905 OXJ720904:OXM720905 PHF720904:PHI720905 PRB720904:PRE720905 QAX720904:QBA720905 QKT720904:QKW720905 QUP720904:QUS720905 REL720904:REO720905 ROH720904:ROK720905 RYD720904:RYG720905 SHZ720904:SIC720905 SRV720904:SRY720905 TBR720904:TBU720905 TLN720904:TLQ720905 TVJ720904:TVM720905 UFF720904:UFI720905 UPB720904:UPE720905 UYX720904:UZA720905 VIT720904:VIW720905 VSP720904:VSS720905 WCL720904:WCO720905 WMH720904:WMK720905 WWD720904:WWG720905 V786440:Y786441 JR786440:JU786441 TN786440:TQ786441 ADJ786440:ADM786441 ANF786440:ANI786441 AXB786440:AXE786441 BGX786440:BHA786441 BQT786440:BQW786441 CAP786440:CAS786441 CKL786440:CKO786441 CUH786440:CUK786441 DED786440:DEG786441 DNZ786440:DOC786441 DXV786440:DXY786441 EHR786440:EHU786441 ERN786440:ERQ786441 FBJ786440:FBM786441 FLF786440:FLI786441 FVB786440:FVE786441 GEX786440:GFA786441 GOT786440:GOW786441 GYP786440:GYS786441 HIL786440:HIO786441 HSH786440:HSK786441 ICD786440:ICG786441 ILZ786440:IMC786441 IVV786440:IVY786441 JFR786440:JFU786441 JPN786440:JPQ786441 JZJ786440:JZM786441 KJF786440:KJI786441 KTB786440:KTE786441 LCX786440:LDA786441 LMT786440:LMW786441 LWP786440:LWS786441 MGL786440:MGO786441 MQH786440:MQK786441 NAD786440:NAG786441 NJZ786440:NKC786441 NTV786440:NTY786441 ODR786440:ODU786441 ONN786440:ONQ786441 OXJ786440:OXM786441 PHF786440:PHI786441 PRB786440:PRE786441 QAX786440:QBA786441 QKT786440:QKW786441 QUP786440:QUS786441 REL786440:REO786441 ROH786440:ROK786441 RYD786440:RYG786441 SHZ786440:SIC786441 SRV786440:SRY786441 TBR786440:TBU786441 TLN786440:TLQ786441 TVJ786440:TVM786441 UFF786440:UFI786441 UPB786440:UPE786441 UYX786440:UZA786441 VIT786440:VIW786441 VSP786440:VSS786441 WCL786440:WCO786441 WMH786440:WMK786441 WWD786440:WWG786441 V851976:Y851977 JR851976:JU851977 TN851976:TQ851977 ADJ851976:ADM851977 ANF851976:ANI851977 AXB851976:AXE851977 BGX851976:BHA851977 BQT851976:BQW851977 CAP851976:CAS851977 CKL851976:CKO851977 CUH851976:CUK851977 DED851976:DEG851977 DNZ851976:DOC851977 DXV851976:DXY851977 EHR851976:EHU851977 ERN851976:ERQ851977 FBJ851976:FBM851977 FLF851976:FLI851977 FVB851976:FVE851977 GEX851976:GFA851977 GOT851976:GOW851977 GYP851976:GYS851977 HIL851976:HIO851977 HSH851976:HSK851977 ICD851976:ICG851977 ILZ851976:IMC851977 IVV851976:IVY851977 JFR851976:JFU851977 JPN851976:JPQ851977 JZJ851976:JZM851977 KJF851976:KJI851977 KTB851976:KTE851977 LCX851976:LDA851977 LMT851976:LMW851977 LWP851976:LWS851977 MGL851976:MGO851977 MQH851976:MQK851977 NAD851976:NAG851977 NJZ851976:NKC851977 NTV851976:NTY851977 ODR851976:ODU851977 ONN851976:ONQ851977 OXJ851976:OXM851977 PHF851976:PHI851977 PRB851976:PRE851977 QAX851976:QBA851977 QKT851976:QKW851977 QUP851976:QUS851977 REL851976:REO851977 ROH851976:ROK851977 RYD851976:RYG851977 SHZ851976:SIC851977 SRV851976:SRY851977 TBR851976:TBU851977 TLN851976:TLQ851977 TVJ851976:TVM851977 UFF851976:UFI851977 UPB851976:UPE851977 UYX851976:UZA851977 VIT851976:VIW851977 VSP851976:VSS851977 WCL851976:WCO851977 WMH851976:WMK851977 WWD851976:WWG851977 V917512:Y917513 JR917512:JU917513 TN917512:TQ917513 ADJ917512:ADM917513 ANF917512:ANI917513 AXB917512:AXE917513 BGX917512:BHA917513 BQT917512:BQW917513 CAP917512:CAS917513 CKL917512:CKO917513 CUH917512:CUK917513 DED917512:DEG917513 DNZ917512:DOC917513 DXV917512:DXY917513 EHR917512:EHU917513 ERN917512:ERQ917513 FBJ917512:FBM917513 FLF917512:FLI917513 FVB917512:FVE917513 GEX917512:GFA917513 GOT917512:GOW917513 GYP917512:GYS917513 HIL917512:HIO917513 HSH917512:HSK917513 ICD917512:ICG917513 ILZ917512:IMC917513 IVV917512:IVY917513 JFR917512:JFU917513 JPN917512:JPQ917513 JZJ917512:JZM917513 KJF917512:KJI917513 KTB917512:KTE917513 LCX917512:LDA917513 LMT917512:LMW917513 LWP917512:LWS917513 MGL917512:MGO917513 MQH917512:MQK917513 NAD917512:NAG917513 NJZ917512:NKC917513 NTV917512:NTY917513 ODR917512:ODU917513 ONN917512:ONQ917513 OXJ917512:OXM917513 PHF917512:PHI917513 PRB917512:PRE917513 QAX917512:QBA917513 QKT917512:QKW917513 QUP917512:QUS917513 REL917512:REO917513 ROH917512:ROK917513 RYD917512:RYG917513 SHZ917512:SIC917513 SRV917512:SRY917513 TBR917512:TBU917513 TLN917512:TLQ917513 TVJ917512:TVM917513 UFF917512:UFI917513 UPB917512:UPE917513 UYX917512:UZA917513 VIT917512:VIW917513 VSP917512:VSS917513 WCL917512:WCO917513 WMH917512:WMK917513 WWD917512:WWG917513 V983048:Y983049 JR983048:JU983049 TN983048:TQ983049 ADJ983048:ADM983049 ANF983048:ANI983049 AXB983048:AXE983049 BGX983048:BHA983049 BQT983048:BQW983049 CAP983048:CAS983049 CKL983048:CKO983049 CUH983048:CUK983049 DED983048:DEG983049 DNZ983048:DOC983049 DXV983048:DXY983049 EHR983048:EHU983049 ERN983048:ERQ983049 FBJ983048:FBM983049 FLF983048:FLI983049 FVB983048:FVE983049 GEX983048:GFA983049 GOT983048:GOW983049 GYP983048:GYS983049 HIL983048:HIO983049 HSH983048:HSK983049 ICD983048:ICG983049 ILZ983048:IMC983049 IVV983048:IVY983049 JFR983048:JFU983049 JPN983048:JPQ983049 JZJ983048:JZM983049 KJF983048:KJI983049 KTB983048:KTE983049 LCX983048:LDA983049 LMT983048:LMW983049 LWP983048:LWS983049 MGL983048:MGO983049 MQH983048:MQK983049 NAD983048:NAG983049 NJZ983048:NKC983049 NTV983048:NTY983049 ODR983048:ODU983049 ONN983048:ONQ983049 OXJ983048:OXM983049 PHF983048:PHI983049 PRB983048:PRE983049 QAX983048:QBA983049 QKT983048:QKW983049 QUP983048:QUS983049 REL983048:REO983049 ROH983048:ROK983049 RYD983048:RYG983049 SHZ983048:SIC983049 SRV983048:SRY983049 TBR983048:TBU983049 TLN983048:TLQ983049 TVJ983048:TVM983049 UFF983048:UFI983049 UPB983048:UPE983049 UYX983048:UZA983049 VIT983048:VIW983049 VSP983048:VSS983049 WCL983048:WCO983049 WMH983048:WMK983049 WWD983048:WWG983049" xr:uid="{A036D878-E23C-4F49-9CD2-5780801C5D0C}"/>
    <dataValidation allowBlank="1" showInputMessage="1" showErrorMessage="1" prompt="Enter the Appraiser B name" sqref="V7:Y8 JR7:JU8 TN7:TQ8 ADJ7:ADM8 ANF7:ANI8 AXB7:AXE8 BGX7:BHA8 BQT7:BQW8 CAP7:CAS8 CKL7:CKO8 CUH7:CUK8 DED7:DEG8 DNZ7:DOC8 DXV7:DXY8 EHR7:EHU8 ERN7:ERQ8 FBJ7:FBM8 FLF7:FLI8 FVB7:FVE8 GEX7:GFA8 GOT7:GOW8 GYP7:GYS8 HIL7:HIO8 HSH7:HSK8 ICD7:ICG8 ILZ7:IMC8 IVV7:IVY8 JFR7:JFU8 JPN7:JPQ8 JZJ7:JZM8 KJF7:KJI8 KTB7:KTE8 LCX7:LDA8 LMT7:LMW8 LWP7:LWS8 MGL7:MGO8 MQH7:MQK8 NAD7:NAG8 NJZ7:NKC8 NTV7:NTY8 ODR7:ODU8 ONN7:ONQ8 OXJ7:OXM8 PHF7:PHI8 PRB7:PRE8 QAX7:QBA8 QKT7:QKW8 QUP7:QUS8 REL7:REO8 ROH7:ROK8 RYD7:RYG8 SHZ7:SIC8 SRV7:SRY8 TBR7:TBU8 TLN7:TLQ8 TVJ7:TVM8 UFF7:UFI8 UPB7:UPE8 UYX7:UZA8 VIT7:VIW8 VSP7:VSS8 WCL7:WCO8 WMH7:WMK8 WWD7:WWG8 V65540:Y65541 JR65540:JU65541 TN65540:TQ65541 ADJ65540:ADM65541 ANF65540:ANI65541 AXB65540:AXE65541 BGX65540:BHA65541 BQT65540:BQW65541 CAP65540:CAS65541 CKL65540:CKO65541 CUH65540:CUK65541 DED65540:DEG65541 DNZ65540:DOC65541 DXV65540:DXY65541 EHR65540:EHU65541 ERN65540:ERQ65541 FBJ65540:FBM65541 FLF65540:FLI65541 FVB65540:FVE65541 GEX65540:GFA65541 GOT65540:GOW65541 GYP65540:GYS65541 HIL65540:HIO65541 HSH65540:HSK65541 ICD65540:ICG65541 ILZ65540:IMC65541 IVV65540:IVY65541 JFR65540:JFU65541 JPN65540:JPQ65541 JZJ65540:JZM65541 KJF65540:KJI65541 KTB65540:KTE65541 LCX65540:LDA65541 LMT65540:LMW65541 LWP65540:LWS65541 MGL65540:MGO65541 MQH65540:MQK65541 NAD65540:NAG65541 NJZ65540:NKC65541 NTV65540:NTY65541 ODR65540:ODU65541 ONN65540:ONQ65541 OXJ65540:OXM65541 PHF65540:PHI65541 PRB65540:PRE65541 QAX65540:QBA65541 QKT65540:QKW65541 QUP65540:QUS65541 REL65540:REO65541 ROH65540:ROK65541 RYD65540:RYG65541 SHZ65540:SIC65541 SRV65540:SRY65541 TBR65540:TBU65541 TLN65540:TLQ65541 TVJ65540:TVM65541 UFF65540:UFI65541 UPB65540:UPE65541 UYX65540:UZA65541 VIT65540:VIW65541 VSP65540:VSS65541 WCL65540:WCO65541 WMH65540:WMK65541 WWD65540:WWG65541 V131076:Y131077 JR131076:JU131077 TN131076:TQ131077 ADJ131076:ADM131077 ANF131076:ANI131077 AXB131076:AXE131077 BGX131076:BHA131077 BQT131076:BQW131077 CAP131076:CAS131077 CKL131076:CKO131077 CUH131076:CUK131077 DED131076:DEG131077 DNZ131076:DOC131077 DXV131076:DXY131077 EHR131076:EHU131077 ERN131076:ERQ131077 FBJ131076:FBM131077 FLF131076:FLI131077 FVB131076:FVE131077 GEX131076:GFA131077 GOT131076:GOW131077 GYP131076:GYS131077 HIL131076:HIO131077 HSH131076:HSK131077 ICD131076:ICG131077 ILZ131076:IMC131077 IVV131076:IVY131077 JFR131076:JFU131077 JPN131076:JPQ131077 JZJ131076:JZM131077 KJF131076:KJI131077 KTB131076:KTE131077 LCX131076:LDA131077 LMT131076:LMW131077 LWP131076:LWS131077 MGL131076:MGO131077 MQH131076:MQK131077 NAD131076:NAG131077 NJZ131076:NKC131077 NTV131076:NTY131077 ODR131076:ODU131077 ONN131076:ONQ131077 OXJ131076:OXM131077 PHF131076:PHI131077 PRB131076:PRE131077 QAX131076:QBA131077 QKT131076:QKW131077 QUP131076:QUS131077 REL131076:REO131077 ROH131076:ROK131077 RYD131076:RYG131077 SHZ131076:SIC131077 SRV131076:SRY131077 TBR131076:TBU131077 TLN131076:TLQ131077 TVJ131076:TVM131077 UFF131076:UFI131077 UPB131076:UPE131077 UYX131076:UZA131077 VIT131076:VIW131077 VSP131076:VSS131077 WCL131076:WCO131077 WMH131076:WMK131077 WWD131076:WWG131077 V196612:Y196613 JR196612:JU196613 TN196612:TQ196613 ADJ196612:ADM196613 ANF196612:ANI196613 AXB196612:AXE196613 BGX196612:BHA196613 BQT196612:BQW196613 CAP196612:CAS196613 CKL196612:CKO196613 CUH196612:CUK196613 DED196612:DEG196613 DNZ196612:DOC196613 DXV196612:DXY196613 EHR196612:EHU196613 ERN196612:ERQ196613 FBJ196612:FBM196613 FLF196612:FLI196613 FVB196612:FVE196613 GEX196612:GFA196613 GOT196612:GOW196613 GYP196612:GYS196613 HIL196612:HIO196613 HSH196612:HSK196613 ICD196612:ICG196613 ILZ196612:IMC196613 IVV196612:IVY196613 JFR196612:JFU196613 JPN196612:JPQ196613 JZJ196612:JZM196613 KJF196612:KJI196613 KTB196612:KTE196613 LCX196612:LDA196613 LMT196612:LMW196613 LWP196612:LWS196613 MGL196612:MGO196613 MQH196612:MQK196613 NAD196612:NAG196613 NJZ196612:NKC196613 NTV196612:NTY196613 ODR196612:ODU196613 ONN196612:ONQ196613 OXJ196612:OXM196613 PHF196612:PHI196613 PRB196612:PRE196613 QAX196612:QBA196613 QKT196612:QKW196613 QUP196612:QUS196613 REL196612:REO196613 ROH196612:ROK196613 RYD196612:RYG196613 SHZ196612:SIC196613 SRV196612:SRY196613 TBR196612:TBU196613 TLN196612:TLQ196613 TVJ196612:TVM196613 UFF196612:UFI196613 UPB196612:UPE196613 UYX196612:UZA196613 VIT196612:VIW196613 VSP196612:VSS196613 WCL196612:WCO196613 WMH196612:WMK196613 WWD196612:WWG196613 V262148:Y262149 JR262148:JU262149 TN262148:TQ262149 ADJ262148:ADM262149 ANF262148:ANI262149 AXB262148:AXE262149 BGX262148:BHA262149 BQT262148:BQW262149 CAP262148:CAS262149 CKL262148:CKO262149 CUH262148:CUK262149 DED262148:DEG262149 DNZ262148:DOC262149 DXV262148:DXY262149 EHR262148:EHU262149 ERN262148:ERQ262149 FBJ262148:FBM262149 FLF262148:FLI262149 FVB262148:FVE262149 GEX262148:GFA262149 GOT262148:GOW262149 GYP262148:GYS262149 HIL262148:HIO262149 HSH262148:HSK262149 ICD262148:ICG262149 ILZ262148:IMC262149 IVV262148:IVY262149 JFR262148:JFU262149 JPN262148:JPQ262149 JZJ262148:JZM262149 KJF262148:KJI262149 KTB262148:KTE262149 LCX262148:LDA262149 LMT262148:LMW262149 LWP262148:LWS262149 MGL262148:MGO262149 MQH262148:MQK262149 NAD262148:NAG262149 NJZ262148:NKC262149 NTV262148:NTY262149 ODR262148:ODU262149 ONN262148:ONQ262149 OXJ262148:OXM262149 PHF262148:PHI262149 PRB262148:PRE262149 QAX262148:QBA262149 QKT262148:QKW262149 QUP262148:QUS262149 REL262148:REO262149 ROH262148:ROK262149 RYD262148:RYG262149 SHZ262148:SIC262149 SRV262148:SRY262149 TBR262148:TBU262149 TLN262148:TLQ262149 TVJ262148:TVM262149 UFF262148:UFI262149 UPB262148:UPE262149 UYX262148:UZA262149 VIT262148:VIW262149 VSP262148:VSS262149 WCL262148:WCO262149 WMH262148:WMK262149 WWD262148:WWG262149 V327684:Y327685 JR327684:JU327685 TN327684:TQ327685 ADJ327684:ADM327685 ANF327684:ANI327685 AXB327684:AXE327685 BGX327684:BHA327685 BQT327684:BQW327685 CAP327684:CAS327685 CKL327684:CKO327685 CUH327684:CUK327685 DED327684:DEG327685 DNZ327684:DOC327685 DXV327684:DXY327685 EHR327684:EHU327685 ERN327684:ERQ327685 FBJ327684:FBM327685 FLF327684:FLI327685 FVB327684:FVE327685 GEX327684:GFA327685 GOT327684:GOW327685 GYP327684:GYS327685 HIL327684:HIO327685 HSH327684:HSK327685 ICD327684:ICG327685 ILZ327684:IMC327685 IVV327684:IVY327685 JFR327684:JFU327685 JPN327684:JPQ327685 JZJ327684:JZM327685 KJF327684:KJI327685 KTB327684:KTE327685 LCX327684:LDA327685 LMT327684:LMW327685 LWP327684:LWS327685 MGL327684:MGO327685 MQH327684:MQK327685 NAD327684:NAG327685 NJZ327684:NKC327685 NTV327684:NTY327685 ODR327684:ODU327685 ONN327684:ONQ327685 OXJ327684:OXM327685 PHF327684:PHI327685 PRB327684:PRE327685 QAX327684:QBA327685 QKT327684:QKW327685 QUP327684:QUS327685 REL327684:REO327685 ROH327684:ROK327685 RYD327684:RYG327685 SHZ327684:SIC327685 SRV327684:SRY327685 TBR327684:TBU327685 TLN327684:TLQ327685 TVJ327684:TVM327685 UFF327684:UFI327685 UPB327684:UPE327685 UYX327684:UZA327685 VIT327684:VIW327685 VSP327684:VSS327685 WCL327684:WCO327685 WMH327684:WMK327685 WWD327684:WWG327685 V393220:Y393221 JR393220:JU393221 TN393220:TQ393221 ADJ393220:ADM393221 ANF393220:ANI393221 AXB393220:AXE393221 BGX393220:BHA393221 BQT393220:BQW393221 CAP393220:CAS393221 CKL393220:CKO393221 CUH393220:CUK393221 DED393220:DEG393221 DNZ393220:DOC393221 DXV393220:DXY393221 EHR393220:EHU393221 ERN393220:ERQ393221 FBJ393220:FBM393221 FLF393220:FLI393221 FVB393220:FVE393221 GEX393220:GFA393221 GOT393220:GOW393221 GYP393220:GYS393221 HIL393220:HIO393221 HSH393220:HSK393221 ICD393220:ICG393221 ILZ393220:IMC393221 IVV393220:IVY393221 JFR393220:JFU393221 JPN393220:JPQ393221 JZJ393220:JZM393221 KJF393220:KJI393221 KTB393220:KTE393221 LCX393220:LDA393221 LMT393220:LMW393221 LWP393220:LWS393221 MGL393220:MGO393221 MQH393220:MQK393221 NAD393220:NAG393221 NJZ393220:NKC393221 NTV393220:NTY393221 ODR393220:ODU393221 ONN393220:ONQ393221 OXJ393220:OXM393221 PHF393220:PHI393221 PRB393220:PRE393221 QAX393220:QBA393221 QKT393220:QKW393221 QUP393220:QUS393221 REL393220:REO393221 ROH393220:ROK393221 RYD393220:RYG393221 SHZ393220:SIC393221 SRV393220:SRY393221 TBR393220:TBU393221 TLN393220:TLQ393221 TVJ393220:TVM393221 UFF393220:UFI393221 UPB393220:UPE393221 UYX393220:UZA393221 VIT393220:VIW393221 VSP393220:VSS393221 WCL393220:WCO393221 WMH393220:WMK393221 WWD393220:WWG393221 V458756:Y458757 JR458756:JU458757 TN458756:TQ458757 ADJ458756:ADM458757 ANF458756:ANI458757 AXB458756:AXE458757 BGX458756:BHA458757 BQT458756:BQW458757 CAP458756:CAS458757 CKL458756:CKO458757 CUH458756:CUK458757 DED458756:DEG458757 DNZ458756:DOC458757 DXV458756:DXY458757 EHR458756:EHU458757 ERN458756:ERQ458757 FBJ458756:FBM458757 FLF458756:FLI458757 FVB458756:FVE458757 GEX458756:GFA458757 GOT458756:GOW458757 GYP458756:GYS458757 HIL458756:HIO458757 HSH458756:HSK458757 ICD458756:ICG458757 ILZ458756:IMC458757 IVV458756:IVY458757 JFR458756:JFU458757 JPN458756:JPQ458757 JZJ458756:JZM458757 KJF458756:KJI458757 KTB458756:KTE458757 LCX458756:LDA458757 LMT458756:LMW458757 LWP458756:LWS458757 MGL458756:MGO458757 MQH458756:MQK458757 NAD458756:NAG458757 NJZ458756:NKC458757 NTV458756:NTY458757 ODR458756:ODU458757 ONN458756:ONQ458757 OXJ458756:OXM458757 PHF458756:PHI458757 PRB458756:PRE458757 QAX458756:QBA458757 QKT458756:QKW458757 QUP458756:QUS458757 REL458756:REO458757 ROH458756:ROK458757 RYD458756:RYG458757 SHZ458756:SIC458757 SRV458756:SRY458757 TBR458756:TBU458757 TLN458756:TLQ458757 TVJ458756:TVM458757 UFF458756:UFI458757 UPB458756:UPE458757 UYX458756:UZA458757 VIT458756:VIW458757 VSP458756:VSS458757 WCL458756:WCO458757 WMH458756:WMK458757 WWD458756:WWG458757 V524292:Y524293 JR524292:JU524293 TN524292:TQ524293 ADJ524292:ADM524293 ANF524292:ANI524293 AXB524292:AXE524293 BGX524292:BHA524293 BQT524292:BQW524293 CAP524292:CAS524293 CKL524292:CKO524293 CUH524292:CUK524293 DED524292:DEG524293 DNZ524292:DOC524293 DXV524292:DXY524293 EHR524292:EHU524293 ERN524292:ERQ524293 FBJ524292:FBM524293 FLF524292:FLI524293 FVB524292:FVE524293 GEX524292:GFA524293 GOT524292:GOW524293 GYP524292:GYS524293 HIL524292:HIO524293 HSH524292:HSK524293 ICD524292:ICG524293 ILZ524292:IMC524293 IVV524292:IVY524293 JFR524292:JFU524293 JPN524292:JPQ524293 JZJ524292:JZM524293 KJF524292:KJI524293 KTB524292:KTE524293 LCX524292:LDA524293 LMT524292:LMW524293 LWP524292:LWS524293 MGL524292:MGO524293 MQH524292:MQK524293 NAD524292:NAG524293 NJZ524292:NKC524293 NTV524292:NTY524293 ODR524292:ODU524293 ONN524292:ONQ524293 OXJ524292:OXM524293 PHF524292:PHI524293 PRB524292:PRE524293 QAX524292:QBA524293 QKT524292:QKW524293 QUP524292:QUS524293 REL524292:REO524293 ROH524292:ROK524293 RYD524292:RYG524293 SHZ524292:SIC524293 SRV524292:SRY524293 TBR524292:TBU524293 TLN524292:TLQ524293 TVJ524292:TVM524293 UFF524292:UFI524293 UPB524292:UPE524293 UYX524292:UZA524293 VIT524292:VIW524293 VSP524292:VSS524293 WCL524292:WCO524293 WMH524292:WMK524293 WWD524292:WWG524293 V589828:Y589829 JR589828:JU589829 TN589828:TQ589829 ADJ589828:ADM589829 ANF589828:ANI589829 AXB589828:AXE589829 BGX589828:BHA589829 BQT589828:BQW589829 CAP589828:CAS589829 CKL589828:CKO589829 CUH589828:CUK589829 DED589828:DEG589829 DNZ589828:DOC589829 DXV589828:DXY589829 EHR589828:EHU589829 ERN589828:ERQ589829 FBJ589828:FBM589829 FLF589828:FLI589829 FVB589828:FVE589829 GEX589828:GFA589829 GOT589828:GOW589829 GYP589828:GYS589829 HIL589828:HIO589829 HSH589828:HSK589829 ICD589828:ICG589829 ILZ589828:IMC589829 IVV589828:IVY589829 JFR589828:JFU589829 JPN589828:JPQ589829 JZJ589828:JZM589829 KJF589828:KJI589829 KTB589828:KTE589829 LCX589828:LDA589829 LMT589828:LMW589829 LWP589828:LWS589829 MGL589828:MGO589829 MQH589828:MQK589829 NAD589828:NAG589829 NJZ589828:NKC589829 NTV589828:NTY589829 ODR589828:ODU589829 ONN589828:ONQ589829 OXJ589828:OXM589829 PHF589828:PHI589829 PRB589828:PRE589829 QAX589828:QBA589829 QKT589828:QKW589829 QUP589828:QUS589829 REL589828:REO589829 ROH589828:ROK589829 RYD589828:RYG589829 SHZ589828:SIC589829 SRV589828:SRY589829 TBR589828:TBU589829 TLN589828:TLQ589829 TVJ589828:TVM589829 UFF589828:UFI589829 UPB589828:UPE589829 UYX589828:UZA589829 VIT589828:VIW589829 VSP589828:VSS589829 WCL589828:WCO589829 WMH589828:WMK589829 WWD589828:WWG589829 V655364:Y655365 JR655364:JU655365 TN655364:TQ655365 ADJ655364:ADM655365 ANF655364:ANI655365 AXB655364:AXE655365 BGX655364:BHA655365 BQT655364:BQW655365 CAP655364:CAS655365 CKL655364:CKO655365 CUH655364:CUK655365 DED655364:DEG655365 DNZ655364:DOC655365 DXV655364:DXY655365 EHR655364:EHU655365 ERN655364:ERQ655365 FBJ655364:FBM655365 FLF655364:FLI655365 FVB655364:FVE655365 GEX655364:GFA655365 GOT655364:GOW655365 GYP655364:GYS655365 HIL655364:HIO655365 HSH655364:HSK655365 ICD655364:ICG655365 ILZ655364:IMC655365 IVV655364:IVY655365 JFR655364:JFU655365 JPN655364:JPQ655365 JZJ655364:JZM655365 KJF655364:KJI655365 KTB655364:KTE655365 LCX655364:LDA655365 LMT655364:LMW655365 LWP655364:LWS655365 MGL655364:MGO655365 MQH655364:MQK655365 NAD655364:NAG655365 NJZ655364:NKC655365 NTV655364:NTY655365 ODR655364:ODU655365 ONN655364:ONQ655365 OXJ655364:OXM655365 PHF655364:PHI655365 PRB655364:PRE655365 QAX655364:QBA655365 QKT655364:QKW655365 QUP655364:QUS655365 REL655364:REO655365 ROH655364:ROK655365 RYD655364:RYG655365 SHZ655364:SIC655365 SRV655364:SRY655365 TBR655364:TBU655365 TLN655364:TLQ655365 TVJ655364:TVM655365 UFF655364:UFI655365 UPB655364:UPE655365 UYX655364:UZA655365 VIT655364:VIW655365 VSP655364:VSS655365 WCL655364:WCO655365 WMH655364:WMK655365 WWD655364:WWG655365 V720900:Y720901 JR720900:JU720901 TN720900:TQ720901 ADJ720900:ADM720901 ANF720900:ANI720901 AXB720900:AXE720901 BGX720900:BHA720901 BQT720900:BQW720901 CAP720900:CAS720901 CKL720900:CKO720901 CUH720900:CUK720901 DED720900:DEG720901 DNZ720900:DOC720901 DXV720900:DXY720901 EHR720900:EHU720901 ERN720900:ERQ720901 FBJ720900:FBM720901 FLF720900:FLI720901 FVB720900:FVE720901 GEX720900:GFA720901 GOT720900:GOW720901 GYP720900:GYS720901 HIL720900:HIO720901 HSH720900:HSK720901 ICD720900:ICG720901 ILZ720900:IMC720901 IVV720900:IVY720901 JFR720900:JFU720901 JPN720900:JPQ720901 JZJ720900:JZM720901 KJF720900:KJI720901 KTB720900:KTE720901 LCX720900:LDA720901 LMT720900:LMW720901 LWP720900:LWS720901 MGL720900:MGO720901 MQH720900:MQK720901 NAD720900:NAG720901 NJZ720900:NKC720901 NTV720900:NTY720901 ODR720900:ODU720901 ONN720900:ONQ720901 OXJ720900:OXM720901 PHF720900:PHI720901 PRB720900:PRE720901 QAX720900:QBA720901 QKT720900:QKW720901 QUP720900:QUS720901 REL720900:REO720901 ROH720900:ROK720901 RYD720900:RYG720901 SHZ720900:SIC720901 SRV720900:SRY720901 TBR720900:TBU720901 TLN720900:TLQ720901 TVJ720900:TVM720901 UFF720900:UFI720901 UPB720900:UPE720901 UYX720900:UZA720901 VIT720900:VIW720901 VSP720900:VSS720901 WCL720900:WCO720901 WMH720900:WMK720901 WWD720900:WWG720901 V786436:Y786437 JR786436:JU786437 TN786436:TQ786437 ADJ786436:ADM786437 ANF786436:ANI786437 AXB786436:AXE786437 BGX786436:BHA786437 BQT786436:BQW786437 CAP786436:CAS786437 CKL786436:CKO786437 CUH786436:CUK786437 DED786436:DEG786437 DNZ786436:DOC786437 DXV786436:DXY786437 EHR786436:EHU786437 ERN786436:ERQ786437 FBJ786436:FBM786437 FLF786436:FLI786437 FVB786436:FVE786437 GEX786436:GFA786437 GOT786436:GOW786437 GYP786436:GYS786437 HIL786436:HIO786437 HSH786436:HSK786437 ICD786436:ICG786437 ILZ786436:IMC786437 IVV786436:IVY786437 JFR786436:JFU786437 JPN786436:JPQ786437 JZJ786436:JZM786437 KJF786436:KJI786437 KTB786436:KTE786437 LCX786436:LDA786437 LMT786436:LMW786437 LWP786436:LWS786437 MGL786436:MGO786437 MQH786436:MQK786437 NAD786436:NAG786437 NJZ786436:NKC786437 NTV786436:NTY786437 ODR786436:ODU786437 ONN786436:ONQ786437 OXJ786436:OXM786437 PHF786436:PHI786437 PRB786436:PRE786437 QAX786436:QBA786437 QKT786436:QKW786437 QUP786436:QUS786437 REL786436:REO786437 ROH786436:ROK786437 RYD786436:RYG786437 SHZ786436:SIC786437 SRV786436:SRY786437 TBR786436:TBU786437 TLN786436:TLQ786437 TVJ786436:TVM786437 UFF786436:UFI786437 UPB786436:UPE786437 UYX786436:UZA786437 VIT786436:VIW786437 VSP786436:VSS786437 WCL786436:WCO786437 WMH786436:WMK786437 WWD786436:WWG786437 V851972:Y851973 JR851972:JU851973 TN851972:TQ851973 ADJ851972:ADM851973 ANF851972:ANI851973 AXB851972:AXE851973 BGX851972:BHA851973 BQT851972:BQW851973 CAP851972:CAS851973 CKL851972:CKO851973 CUH851972:CUK851973 DED851972:DEG851973 DNZ851972:DOC851973 DXV851972:DXY851973 EHR851972:EHU851973 ERN851972:ERQ851973 FBJ851972:FBM851973 FLF851972:FLI851973 FVB851972:FVE851973 GEX851972:GFA851973 GOT851972:GOW851973 GYP851972:GYS851973 HIL851972:HIO851973 HSH851972:HSK851973 ICD851972:ICG851973 ILZ851972:IMC851973 IVV851972:IVY851973 JFR851972:JFU851973 JPN851972:JPQ851973 JZJ851972:JZM851973 KJF851972:KJI851973 KTB851972:KTE851973 LCX851972:LDA851973 LMT851972:LMW851973 LWP851972:LWS851973 MGL851972:MGO851973 MQH851972:MQK851973 NAD851972:NAG851973 NJZ851972:NKC851973 NTV851972:NTY851973 ODR851972:ODU851973 ONN851972:ONQ851973 OXJ851972:OXM851973 PHF851972:PHI851973 PRB851972:PRE851973 QAX851972:QBA851973 QKT851972:QKW851973 QUP851972:QUS851973 REL851972:REO851973 ROH851972:ROK851973 RYD851972:RYG851973 SHZ851972:SIC851973 SRV851972:SRY851973 TBR851972:TBU851973 TLN851972:TLQ851973 TVJ851972:TVM851973 UFF851972:UFI851973 UPB851972:UPE851973 UYX851972:UZA851973 VIT851972:VIW851973 VSP851972:VSS851973 WCL851972:WCO851973 WMH851972:WMK851973 WWD851972:WWG851973 V917508:Y917509 JR917508:JU917509 TN917508:TQ917509 ADJ917508:ADM917509 ANF917508:ANI917509 AXB917508:AXE917509 BGX917508:BHA917509 BQT917508:BQW917509 CAP917508:CAS917509 CKL917508:CKO917509 CUH917508:CUK917509 DED917508:DEG917509 DNZ917508:DOC917509 DXV917508:DXY917509 EHR917508:EHU917509 ERN917508:ERQ917509 FBJ917508:FBM917509 FLF917508:FLI917509 FVB917508:FVE917509 GEX917508:GFA917509 GOT917508:GOW917509 GYP917508:GYS917509 HIL917508:HIO917509 HSH917508:HSK917509 ICD917508:ICG917509 ILZ917508:IMC917509 IVV917508:IVY917509 JFR917508:JFU917509 JPN917508:JPQ917509 JZJ917508:JZM917509 KJF917508:KJI917509 KTB917508:KTE917509 LCX917508:LDA917509 LMT917508:LMW917509 LWP917508:LWS917509 MGL917508:MGO917509 MQH917508:MQK917509 NAD917508:NAG917509 NJZ917508:NKC917509 NTV917508:NTY917509 ODR917508:ODU917509 ONN917508:ONQ917509 OXJ917508:OXM917509 PHF917508:PHI917509 PRB917508:PRE917509 QAX917508:QBA917509 QKT917508:QKW917509 QUP917508:QUS917509 REL917508:REO917509 ROH917508:ROK917509 RYD917508:RYG917509 SHZ917508:SIC917509 SRV917508:SRY917509 TBR917508:TBU917509 TLN917508:TLQ917509 TVJ917508:TVM917509 UFF917508:UFI917509 UPB917508:UPE917509 UYX917508:UZA917509 VIT917508:VIW917509 VSP917508:VSS917509 WCL917508:WCO917509 WMH917508:WMK917509 WWD917508:WWG917509 V983044:Y983045 JR983044:JU983045 TN983044:TQ983045 ADJ983044:ADM983045 ANF983044:ANI983045 AXB983044:AXE983045 BGX983044:BHA983045 BQT983044:BQW983045 CAP983044:CAS983045 CKL983044:CKO983045 CUH983044:CUK983045 DED983044:DEG983045 DNZ983044:DOC983045 DXV983044:DXY983045 EHR983044:EHU983045 ERN983044:ERQ983045 FBJ983044:FBM983045 FLF983044:FLI983045 FVB983044:FVE983045 GEX983044:GFA983045 GOT983044:GOW983045 GYP983044:GYS983045 HIL983044:HIO983045 HSH983044:HSK983045 ICD983044:ICG983045 ILZ983044:IMC983045 IVV983044:IVY983045 JFR983044:JFU983045 JPN983044:JPQ983045 JZJ983044:JZM983045 KJF983044:KJI983045 KTB983044:KTE983045 LCX983044:LDA983045 LMT983044:LMW983045 LWP983044:LWS983045 MGL983044:MGO983045 MQH983044:MQK983045 NAD983044:NAG983045 NJZ983044:NKC983045 NTV983044:NTY983045 ODR983044:ODU983045 ONN983044:ONQ983045 OXJ983044:OXM983045 PHF983044:PHI983045 PRB983044:PRE983045 QAX983044:QBA983045 QKT983044:QKW983045 QUP983044:QUS983045 REL983044:REO983045 ROH983044:ROK983045 RYD983044:RYG983045 SHZ983044:SIC983045 SRV983044:SRY983045 TBR983044:TBU983045 TLN983044:TLQ983045 TVJ983044:TVM983045 UFF983044:UFI983045 UPB983044:UPE983045 UYX983044:UZA983045 VIT983044:VIW983045 VSP983044:VSS983045 WCL983044:WCO983045 WMH983044:WMK983045 WWD983044:WWG983045" xr:uid="{9050680E-78EE-4572-8627-D6DB77E7CB47}"/>
    <dataValidation allowBlank="1" showInputMessage="1" showErrorMessage="1" prompt="Enter the Appraiser C name" sqref="V9:Y10 JR9:JU10 TN9:TQ10 ADJ9:ADM10 ANF9:ANI10 AXB9:AXE10 BGX9:BHA10 BQT9:BQW10 CAP9:CAS10 CKL9:CKO10 CUH9:CUK10 DED9:DEG10 DNZ9:DOC10 DXV9:DXY10 EHR9:EHU10 ERN9:ERQ10 FBJ9:FBM10 FLF9:FLI10 FVB9:FVE10 GEX9:GFA10 GOT9:GOW10 GYP9:GYS10 HIL9:HIO10 HSH9:HSK10 ICD9:ICG10 ILZ9:IMC10 IVV9:IVY10 JFR9:JFU10 JPN9:JPQ10 JZJ9:JZM10 KJF9:KJI10 KTB9:KTE10 LCX9:LDA10 LMT9:LMW10 LWP9:LWS10 MGL9:MGO10 MQH9:MQK10 NAD9:NAG10 NJZ9:NKC10 NTV9:NTY10 ODR9:ODU10 ONN9:ONQ10 OXJ9:OXM10 PHF9:PHI10 PRB9:PRE10 QAX9:QBA10 QKT9:QKW10 QUP9:QUS10 REL9:REO10 ROH9:ROK10 RYD9:RYG10 SHZ9:SIC10 SRV9:SRY10 TBR9:TBU10 TLN9:TLQ10 TVJ9:TVM10 UFF9:UFI10 UPB9:UPE10 UYX9:UZA10 VIT9:VIW10 VSP9:VSS10 WCL9:WCO10 WMH9:WMK10 WWD9:WWG10 V65542:Y65543 JR65542:JU65543 TN65542:TQ65543 ADJ65542:ADM65543 ANF65542:ANI65543 AXB65542:AXE65543 BGX65542:BHA65543 BQT65542:BQW65543 CAP65542:CAS65543 CKL65542:CKO65543 CUH65542:CUK65543 DED65542:DEG65543 DNZ65542:DOC65543 DXV65542:DXY65543 EHR65542:EHU65543 ERN65542:ERQ65543 FBJ65542:FBM65543 FLF65542:FLI65543 FVB65542:FVE65543 GEX65542:GFA65543 GOT65542:GOW65543 GYP65542:GYS65543 HIL65542:HIO65543 HSH65542:HSK65543 ICD65542:ICG65543 ILZ65542:IMC65543 IVV65542:IVY65543 JFR65542:JFU65543 JPN65542:JPQ65543 JZJ65542:JZM65543 KJF65542:KJI65543 KTB65542:KTE65543 LCX65542:LDA65543 LMT65542:LMW65543 LWP65542:LWS65543 MGL65542:MGO65543 MQH65542:MQK65543 NAD65542:NAG65543 NJZ65542:NKC65543 NTV65542:NTY65543 ODR65542:ODU65543 ONN65542:ONQ65543 OXJ65542:OXM65543 PHF65542:PHI65543 PRB65542:PRE65543 QAX65542:QBA65543 QKT65542:QKW65543 QUP65542:QUS65543 REL65542:REO65543 ROH65542:ROK65543 RYD65542:RYG65543 SHZ65542:SIC65543 SRV65542:SRY65543 TBR65542:TBU65543 TLN65542:TLQ65543 TVJ65542:TVM65543 UFF65542:UFI65543 UPB65542:UPE65543 UYX65542:UZA65543 VIT65542:VIW65543 VSP65542:VSS65543 WCL65542:WCO65543 WMH65542:WMK65543 WWD65542:WWG65543 V131078:Y131079 JR131078:JU131079 TN131078:TQ131079 ADJ131078:ADM131079 ANF131078:ANI131079 AXB131078:AXE131079 BGX131078:BHA131079 BQT131078:BQW131079 CAP131078:CAS131079 CKL131078:CKO131079 CUH131078:CUK131079 DED131078:DEG131079 DNZ131078:DOC131079 DXV131078:DXY131079 EHR131078:EHU131079 ERN131078:ERQ131079 FBJ131078:FBM131079 FLF131078:FLI131079 FVB131078:FVE131079 GEX131078:GFA131079 GOT131078:GOW131079 GYP131078:GYS131079 HIL131078:HIO131079 HSH131078:HSK131079 ICD131078:ICG131079 ILZ131078:IMC131079 IVV131078:IVY131079 JFR131078:JFU131079 JPN131078:JPQ131079 JZJ131078:JZM131079 KJF131078:KJI131079 KTB131078:KTE131079 LCX131078:LDA131079 LMT131078:LMW131079 LWP131078:LWS131079 MGL131078:MGO131079 MQH131078:MQK131079 NAD131078:NAG131079 NJZ131078:NKC131079 NTV131078:NTY131079 ODR131078:ODU131079 ONN131078:ONQ131079 OXJ131078:OXM131079 PHF131078:PHI131079 PRB131078:PRE131079 QAX131078:QBA131079 QKT131078:QKW131079 QUP131078:QUS131079 REL131078:REO131079 ROH131078:ROK131079 RYD131078:RYG131079 SHZ131078:SIC131079 SRV131078:SRY131079 TBR131078:TBU131079 TLN131078:TLQ131079 TVJ131078:TVM131079 UFF131078:UFI131079 UPB131078:UPE131079 UYX131078:UZA131079 VIT131078:VIW131079 VSP131078:VSS131079 WCL131078:WCO131079 WMH131078:WMK131079 WWD131078:WWG131079 V196614:Y196615 JR196614:JU196615 TN196614:TQ196615 ADJ196614:ADM196615 ANF196614:ANI196615 AXB196614:AXE196615 BGX196614:BHA196615 BQT196614:BQW196615 CAP196614:CAS196615 CKL196614:CKO196615 CUH196614:CUK196615 DED196614:DEG196615 DNZ196614:DOC196615 DXV196614:DXY196615 EHR196614:EHU196615 ERN196614:ERQ196615 FBJ196614:FBM196615 FLF196614:FLI196615 FVB196614:FVE196615 GEX196614:GFA196615 GOT196614:GOW196615 GYP196614:GYS196615 HIL196614:HIO196615 HSH196614:HSK196615 ICD196614:ICG196615 ILZ196614:IMC196615 IVV196614:IVY196615 JFR196614:JFU196615 JPN196614:JPQ196615 JZJ196614:JZM196615 KJF196614:KJI196615 KTB196614:KTE196615 LCX196614:LDA196615 LMT196614:LMW196615 LWP196614:LWS196615 MGL196614:MGO196615 MQH196614:MQK196615 NAD196614:NAG196615 NJZ196614:NKC196615 NTV196614:NTY196615 ODR196614:ODU196615 ONN196614:ONQ196615 OXJ196614:OXM196615 PHF196614:PHI196615 PRB196614:PRE196615 QAX196614:QBA196615 QKT196614:QKW196615 QUP196614:QUS196615 REL196614:REO196615 ROH196614:ROK196615 RYD196614:RYG196615 SHZ196614:SIC196615 SRV196614:SRY196615 TBR196614:TBU196615 TLN196614:TLQ196615 TVJ196614:TVM196615 UFF196614:UFI196615 UPB196614:UPE196615 UYX196614:UZA196615 VIT196614:VIW196615 VSP196614:VSS196615 WCL196614:WCO196615 WMH196614:WMK196615 WWD196614:WWG196615 V262150:Y262151 JR262150:JU262151 TN262150:TQ262151 ADJ262150:ADM262151 ANF262150:ANI262151 AXB262150:AXE262151 BGX262150:BHA262151 BQT262150:BQW262151 CAP262150:CAS262151 CKL262150:CKO262151 CUH262150:CUK262151 DED262150:DEG262151 DNZ262150:DOC262151 DXV262150:DXY262151 EHR262150:EHU262151 ERN262150:ERQ262151 FBJ262150:FBM262151 FLF262150:FLI262151 FVB262150:FVE262151 GEX262150:GFA262151 GOT262150:GOW262151 GYP262150:GYS262151 HIL262150:HIO262151 HSH262150:HSK262151 ICD262150:ICG262151 ILZ262150:IMC262151 IVV262150:IVY262151 JFR262150:JFU262151 JPN262150:JPQ262151 JZJ262150:JZM262151 KJF262150:KJI262151 KTB262150:KTE262151 LCX262150:LDA262151 LMT262150:LMW262151 LWP262150:LWS262151 MGL262150:MGO262151 MQH262150:MQK262151 NAD262150:NAG262151 NJZ262150:NKC262151 NTV262150:NTY262151 ODR262150:ODU262151 ONN262150:ONQ262151 OXJ262150:OXM262151 PHF262150:PHI262151 PRB262150:PRE262151 QAX262150:QBA262151 QKT262150:QKW262151 QUP262150:QUS262151 REL262150:REO262151 ROH262150:ROK262151 RYD262150:RYG262151 SHZ262150:SIC262151 SRV262150:SRY262151 TBR262150:TBU262151 TLN262150:TLQ262151 TVJ262150:TVM262151 UFF262150:UFI262151 UPB262150:UPE262151 UYX262150:UZA262151 VIT262150:VIW262151 VSP262150:VSS262151 WCL262150:WCO262151 WMH262150:WMK262151 WWD262150:WWG262151 V327686:Y327687 JR327686:JU327687 TN327686:TQ327687 ADJ327686:ADM327687 ANF327686:ANI327687 AXB327686:AXE327687 BGX327686:BHA327687 BQT327686:BQW327687 CAP327686:CAS327687 CKL327686:CKO327687 CUH327686:CUK327687 DED327686:DEG327687 DNZ327686:DOC327687 DXV327686:DXY327687 EHR327686:EHU327687 ERN327686:ERQ327687 FBJ327686:FBM327687 FLF327686:FLI327687 FVB327686:FVE327687 GEX327686:GFA327687 GOT327686:GOW327687 GYP327686:GYS327687 HIL327686:HIO327687 HSH327686:HSK327687 ICD327686:ICG327687 ILZ327686:IMC327687 IVV327686:IVY327687 JFR327686:JFU327687 JPN327686:JPQ327687 JZJ327686:JZM327687 KJF327686:KJI327687 KTB327686:KTE327687 LCX327686:LDA327687 LMT327686:LMW327687 LWP327686:LWS327687 MGL327686:MGO327687 MQH327686:MQK327687 NAD327686:NAG327687 NJZ327686:NKC327687 NTV327686:NTY327687 ODR327686:ODU327687 ONN327686:ONQ327687 OXJ327686:OXM327687 PHF327686:PHI327687 PRB327686:PRE327687 QAX327686:QBA327687 QKT327686:QKW327687 QUP327686:QUS327687 REL327686:REO327687 ROH327686:ROK327687 RYD327686:RYG327687 SHZ327686:SIC327687 SRV327686:SRY327687 TBR327686:TBU327687 TLN327686:TLQ327687 TVJ327686:TVM327687 UFF327686:UFI327687 UPB327686:UPE327687 UYX327686:UZA327687 VIT327686:VIW327687 VSP327686:VSS327687 WCL327686:WCO327687 WMH327686:WMK327687 WWD327686:WWG327687 V393222:Y393223 JR393222:JU393223 TN393222:TQ393223 ADJ393222:ADM393223 ANF393222:ANI393223 AXB393222:AXE393223 BGX393222:BHA393223 BQT393222:BQW393223 CAP393222:CAS393223 CKL393222:CKO393223 CUH393222:CUK393223 DED393222:DEG393223 DNZ393222:DOC393223 DXV393222:DXY393223 EHR393222:EHU393223 ERN393222:ERQ393223 FBJ393222:FBM393223 FLF393222:FLI393223 FVB393222:FVE393223 GEX393222:GFA393223 GOT393222:GOW393223 GYP393222:GYS393223 HIL393222:HIO393223 HSH393222:HSK393223 ICD393222:ICG393223 ILZ393222:IMC393223 IVV393222:IVY393223 JFR393222:JFU393223 JPN393222:JPQ393223 JZJ393222:JZM393223 KJF393222:KJI393223 KTB393222:KTE393223 LCX393222:LDA393223 LMT393222:LMW393223 LWP393222:LWS393223 MGL393222:MGO393223 MQH393222:MQK393223 NAD393222:NAG393223 NJZ393222:NKC393223 NTV393222:NTY393223 ODR393222:ODU393223 ONN393222:ONQ393223 OXJ393222:OXM393223 PHF393222:PHI393223 PRB393222:PRE393223 QAX393222:QBA393223 QKT393222:QKW393223 QUP393222:QUS393223 REL393222:REO393223 ROH393222:ROK393223 RYD393222:RYG393223 SHZ393222:SIC393223 SRV393222:SRY393223 TBR393222:TBU393223 TLN393222:TLQ393223 TVJ393222:TVM393223 UFF393222:UFI393223 UPB393222:UPE393223 UYX393222:UZA393223 VIT393222:VIW393223 VSP393222:VSS393223 WCL393222:WCO393223 WMH393222:WMK393223 WWD393222:WWG393223 V458758:Y458759 JR458758:JU458759 TN458758:TQ458759 ADJ458758:ADM458759 ANF458758:ANI458759 AXB458758:AXE458759 BGX458758:BHA458759 BQT458758:BQW458759 CAP458758:CAS458759 CKL458758:CKO458759 CUH458758:CUK458759 DED458758:DEG458759 DNZ458758:DOC458759 DXV458758:DXY458759 EHR458758:EHU458759 ERN458758:ERQ458759 FBJ458758:FBM458759 FLF458758:FLI458759 FVB458758:FVE458759 GEX458758:GFA458759 GOT458758:GOW458759 GYP458758:GYS458759 HIL458758:HIO458759 HSH458758:HSK458759 ICD458758:ICG458759 ILZ458758:IMC458759 IVV458758:IVY458759 JFR458758:JFU458759 JPN458758:JPQ458759 JZJ458758:JZM458759 KJF458758:KJI458759 KTB458758:KTE458759 LCX458758:LDA458759 LMT458758:LMW458759 LWP458758:LWS458759 MGL458758:MGO458759 MQH458758:MQK458759 NAD458758:NAG458759 NJZ458758:NKC458759 NTV458758:NTY458759 ODR458758:ODU458759 ONN458758:ONQ458759 OXJ458758:OXM458759 PHF458758:PHI458759 PRB458758:PRE458759 QAX458758:QBA458759 QKT458758:QKW458759 QUP458758:QUS458759 REL458758:REO458759 ROH458758:ROK458759 RYD458758:RYG458759 SHZ458758:SIC458759 SRV458758:SRY458759 TBR458758:TBU458759 TLN458758:TLQ458759 TVJ458758:TVM458759 UFF458758:UFI458759 UPB458758:UPE458759 UYX458758:UZA458759 VIT458758:VIW458759 VSP458758:VSS458759 WCL458758:WCO458759 WMH458758:WMK458759 WWD458758:WWG458759 V524294:Y524295 JR524294:JU524295 TN524294:TQ524295 ADJ524294:ADM524295 ANF524294:ANI524295 AXB524294:AXE524295 BGX524294:BHA524295 BQT524294:BQW524295 CAP524294:CAS524295 CKL524294:CKO524295 CUH524294:CUK524295 DED524294:DEG524295 DNZ524294:DOC524295 DXV524294:DXY524295 EHR524294:EHU524295 ERN524294:ERQ524295 FBJ524294:FBM524295 FLF524294:FLI524295 FVB524294:FVE524295 GEX524294:GFA524295 GOT524294:GOW524295 GYP524294:GYS524295 HIL524294:HIO524295 HSH524294:HSK524295 ICD524294:ICG524295 ILZ524294:IMC524295 IVV524294:IVY524295 JFR524294:JFU524295 JPN524294:JPQ524295 JZJ524294:JZM524295 KJF524294:KJI524295 KTB524294:KTE524295 LCX524294:LDA524295 LMT524294:LMW524295 LWP524294:LWS524295 MGL524294:MGO524295 MQH524294:MQK524295 NAD524294:NAG524295 NJZ524294:NKC524295 NTV524294:NTY524295 ODR524294:ODU524295 ONN524294:ONQ524295 OXJ524294:OXM524295 PHF524294:PHI524295 PRB524294:PRE524295 QAX524294:QBA524295 QKT524294:QKW524295 QUP524294:QUS524295 REL524294:REO524295 ROH524294:ROK524295 RYD524294:RYG524295 SHZ524294:SIC524295 SRV524294:SRY524295 TBR524294:TBU524295 TLN524294:TLQ524295 TVJ524294:TVM524295 UFF524294:UFI524295 UPB524294:UPE524295 UYX524294:UZA524295 VIT524294:VIW524295 VSP524294:VSS524295 WCL524294:WCO524295 WMH524294:WMK524295 WWD524294:WWG524295 V589830:Y589831 JR589830:JU589831 TN589830:TQ589831 ADJ589830:ADM589831 ANF589830:ANI589831 AXB589830:AXE589831 BGX589830:BHA589831 BQT589830:BQW589831 CAP589830:CAS589831 CKL589830:CKO589831 CUH589830:CUK589831 DED589830:DEG589831 DNZ589830:DOC589831 DXV589830:DXY589831 EHR589830:EHU589831 ERN589830:ERQ589831 FBJ589830:FBM589831 FLF589830:FLI589831 FVB589830:FVE589831 GEX589830:GFA589831 GOT589830:GOW589831 GYP589830:GYS589831 HIL589830:HIO589831 HSH589830:HSK589831 ICD589830:ICG589831 ILZ589830:IMC589831 IVV589830:IVY589831 JFR589830:JFU589831 JPN589830:JPQ589831 JZJ589830:JZM589831 KJF589830:KJI589831 KTB589830:KTE589831 LCX589830:LDA589831 LMT589830:LMW589831 LWP589830:LWS589831 MGL589830:MGO589831 MQH589830:MQK589831 NAD589830:NAG589831 NJZ589830:NKC589831 NTV589830:NTY589831 ODR589830:ODU589831 ONN589830:ONQ589831 OXJ589830:OXM589831 PHF589830:PHI589831 PRB589830:PRE589831 QAX589830:QBA589831 QKT589830:QKW589831 QUP589830:QUS589831 REL589830:REO589831 ROH589830:ROK589831 RYD589830:RYG589831 SHZ589830:SIC589831 SRV589830:SRY589831 TBR589830:TBU589831 TLN589830:TLQ589831 TVJ589830:TVM589831 UFF589830:UFI589831 UPB589830:UPE589831 UYX589830:UZA589831 VIT589830:VIW589831 VSP589830:VSS589831 WCL589830:WCO589831 WMH589830:WMK589831 WWD589830:WWG589831 V655366:Y655367 JR655366:JU655367 TN655366:TQ655367 ADJ655366:ADM655367 ANF655366:ANI655367 AXB655366:AXE655367 BGX655366:BHA655367 BQT655366:BQW655367 CAP655366:CAS655367 CKL655366:CKO655367 CUH655366:CUK655367 DED655366:DEG655367 DNZ655366:DOC655367 DXV655366:DXY655367 EHR655366:EHU655367 ERN655366:ERQ655367 FBJ655366:FBM655367 FLF655366:FLI655367 FVB655366:FVE655367 GEX655366:GFA655367 GOT655366:GOW655367 GYP655366:GYS655367 HIL655366:HIO655367 HSH655366:HSK655367 ICD655366:ICG655367 ILZ655366:IMC655367 IVV655366:IVY655367 JFR655366:JFU655367 JPN655366:JPQ655367 JZJ655366:JZM655367 KJF655366:KJI655367 KTB655366:KTE655367 LCX655366:LDA655367 LMT655366:LMW655367 LWP655366:LWS655367 MGL655366:MGO655367 MQH655366:MQK655367 NAD655366:NAG655367 NJZ655366:NKC655367 NTV655366:NTY655367 ODR655366:ODU655367 ONN655366:ONQ655367 OXJ655366:OXM655367 PHF655366:PHI655367 PRB655366:PRE655367 QAX655366:QBA655367 QKT655366:QKW655367 QUP655366:QUS655367 REL655366:REO655367 ROH655366:ROK655367 RYD655366:RYG655367 SHZ655366:SIC655367 SRV655366:SRY655367 TBR655366:TBU655367 TLN655366:TLQ655367 TVJ655366:TVM655367 UFF655366:UFI655367 UPB655366:UPE655367 UYX655366:UZA655367 VIT655366:VIW655367 VSP655366:VSS655367 WCL655366:WCO655367 WMH655366:WMK655367 WWD655366:WWG655367 V720902:Y720903 JR720902:JU720903 TN720902:TQ720903 ADJ720902:ADM720903 ANF720902:ANI720903 AXB720902:AXE720903 BGX720902:BHA720903 BQT720902:BQW720903 CAP720902:CAS720903 CKL720902:CKO720903 CUH720902:CUK720903 DED720902:DEG720903 DNZ720902:DOC720903 DXV720902:DXY720903 EHR720902:EHU720903 ERN720902:ERQ720903 FBJ720902:FBM720903 FLF720902:FLI720903 FVB720902:FVE720903 GEX720902:GFA720903 GOT720902:GOW720903 GYP720902:GYS720903 HIL720902:HIO720903 HSH720902:HSK720903 ICD720902:ICG720903 ILZ720902:IMC720903 IVV720902:IVY720903 JFR720902:JFU720903 JPN720902:JPQ720903 JZJ720902:JZM720903 KJF720902:KJI720903 KTB720902:KTE720903 LCX720902:LDA720903 LMT720902:LMW720903 LWP720902:LWS720903 MGL720902:MGO720903 MQH720902:MQK720903 NAD720902:NAG720903 NJZ720902:NKC720903 NTV720902:NTY720903 ODR720902:ODU720903 ONN720902:ONQ720903 OXJ720902:OXM720903 PHF720902:PHI720903 PRB720902:PRE720903 QAX720902:QBA720903 QKT720902:QKW720903 QUP720902:QUS720903 REL720902:REO720903 ROH720902:ROK720903 RYD720902:RYG720903 SHZ720902:SIC720903 SRV720902:SRY720903 TBR720902:TBU720903 TLN720902:TLQ720903 TVJ720902:TVM720903 UFF720902:UFI720903 UPB720902:UPE720903 UYX720902:UZA720903 VIT720902:VIW720903 VSP720902:VSS720903 WCL720902:WCO720903 WMH720902:WMK720903 WWD720902:WWG720903 V786438:Y786439 JR786438:JU786439 TN786438:TQ786439 ADJ786438:ADM786439 ANF786438:ANI786439 AXB786438:AXE786439 BGX786438:BHA786439 BQT786438:BQW786439 CAP786438:CAS786439 CKL786438:CKO786439 CUH786438:CUK786439 DED786438:DEG786439 DNZ786438:DOC786439 DXV786438:DXY786439 EHR786438:EHU786439 ERN786438:ERQ786439 FBJ786438:FBM786439 FLF786438:FLI786439 FVB786438:FVE786439 GEX786438:GFA786439 GOT786438:GOW786439 GYP786438:GYS786439 HIL786438:HIO786439 HSH786438:HSK786439 ICD786438:ICG786439 ILZ786438:IMC786439 IVV786438:IVY786439 JFR786438:JFU786439 JPN786438:JPQ786439 JZJ786438:JZM786439 KJF786438:KJI786439 KTB786438:KTE786439 LCX786438:LDA786439 LMT786438:LMW786439 LWP786438:LWS786439 MGL786438:MGO786439 MQH786438:MQK786439 NAD786438:NAG786439 NJZ786438:NKC786439 NTV786438:NTY786439 ODR786438:ODU786439 ONN786438:ONQ786439 OXJ786438:OXM786439 PHF786438:PHI786439 PRB786438:PRE786439 QAX786438:QBA786439 QKT786438:QKW786439 QUP786438:QUS786439 REL786438:REO786439 ROH786438:ROK786439 RYD786438:RYG786439 SHZ786438:SIC786439 SRV786438:SRY786439 TBR786438:TBU786439 TLN786438:TLQ786439 TVJ786438:TVM786439 UFF786438:UFI786439 UPB786438:UPE786439 UYX786438:UZA786439 VIT786438:VIW786439 VSP786438:VSS786439 WCL786438:WCO786439 WMH786438:WMK786439 WWD786438:WWG786439 V851974:Y851975 JR851974:JU851975 TN851974:TQ851975 ADJ851974:ADM851975 ANF851974:ANI851975 AXB851974:AXE851975 BGX851974:BHA851975 BQT851974:BQW851975 CAP851974:CAS851975 CKL851974:CKO851975 CUH851974:CUK851975 DED851974:DEG851975 DNZ851974:DOC851975 DXV851974:DXY851975 EHR851974:EHU851975 ERN851974:ERQ851975 FBJ851974:FBM851975 FLF851974:FLI851975 FVB851974:FVE851975 GEX851974:GFA851975 GOT851974:GOW851975 GYP851974:GYS851975 HIL851974:HIO851975 HSH851974:HSK851975 ICD851974:ICG851975 ILZ851974:IMC851975 IVV851974:IVY851975 JFR851974:JFU851975 JPN851974:JPQ851975 JZJ851974:JZM851975 KJF851974:KJI851975 KTB851974:KTE851975 LCX851974:LDA851975 LMT851974:LMW851975 LWP851974:LWS851975 MGL851974:MGO851975 MQH851974:MQK851975 NAD851974:NAG851975 NJZ851974:NKC851975 NTV851974:NTY851975 ODR851974:ODU851975 ONN851974:ONQ851975 OXJ851974:OXM851975 PHF851974:PHI851975 PRB851974:PRE851975 QAX851974:QBA851975 QKT851974:QKW851975 QUP851974:QUS851975 REL851974:REO851975 ROH851974:ROK851975 RYD851974:RYG851975 SHZ851974:SIC851975 SRV851974:SRY851975 TBR851974:TBU851975 TLN851974:TLQ851975 TVJ851974:TVM851975 UFF851974:UFI851975 UPB851974:UPE851975 UYX851974:UZA851975 VIT851974:VIW851975 VSP851974:VSS851975 WCL851974:WCO851975 WMH851974:WMK851975 WWD851974:WWG851975 V917510:Y917511 JR917510:JU917511 TN917510:TQ917511 ADJ917510:ADM917511 ANF917510:ANI917511 AXB917510:AXE917511 BGX917510:BHA917511 BQT917510:BQW917511 CAP917510:CAS917511 CKL917510:CKO917511 CUH917510:CUK917511 DED917510:DEG917511 DNZ917510:DOC917511 DXV917510:DXY917511 EHR917510:EHU917511 ERN917510:ERQ917511 FBJ917510:FBM917511 FLF917510:FLI917511 FVB917510:FVE917511 GEX917510:GFA917511 GOT917510:GOW917511 GYP917510:GYS917511 HIL917510:HIO917511 HSH917510:HSK917511 ICD917510:ICG917511 ILZ917510:IMC917511 IVV917510:IVY917511 JFR917510:JFU917511 JPN917510:JPQ917511 JZJ917510:JZM917511 KJF917510:KJI917511 KTB917510:KTE917511 LCX917510:LDA917511 LMT917510:LMW917511 LWP917510:LWS917511 MGL917510:MGO917511 MQH917510:MQK917511 NAD917510:NAG917511 NJZ917510:NKC917511 NTV917510:NTY917511 ODR917510:ODU917511 ONN917510:ONQ917511 OXJ917510:OXM917511 PHF917510:PHI917511 PRB917510:PRE917511 QAX917510:QBA917511 QKT917510:QKW917511 QUP917510:QUS917511 REL917510:REO917511 ROH917510:ROK917511 RYD917510:RYG917511 SHZ917510:SIC917511 SRV917510:SRY917511 TBR917510:TBU917511 TLN917510:TLQ917511 TVJ917510:TVM917511 UFF917510:UFI917511 UPB917510:UPE917511 UYX917510:UZA917511 VIT917510:VIW917511 VSP917510:VSS917511 WCL917510:WCO917511 WMH917510:WMK917511 WWD917510:WWG917511 V983046:Y983047 JR983046:JU983047 TN983046:TQ983047 ADJ983046:ADM983047 ANF983046:ANI983047 AXB983046:AXE983047 BGX983046:BHA983047 BQT983046:BQW983047 CAP983046:CAS983047 CKL983046:CKO983047 CUH983046:CUK983047 DED983046:DEG983047 DNZ983046:DOC983047 DXV983046:DXY983047 EHR983046:EHU983047 ERN983046:ERQ983047 FBJ983046:FBM983047 FLF983046:FLI983047 FVB983046:FVE983047 GEX983046:GFA983047 GOT983046:GOW983047 GYP983046:GYS983047 HIL983046:HIO983047 HSH983046:HSK983047 ICD983046:ICG983047 ILZ983046:IMC983047 IVV983046:IVY983047 JFR983046:JFU983047 JPN983046:JPQ983047 JZJ983046:JZM983047 KJF983046:KJI983047 KTB983046:KTE983047 LCX983046:LDA983047 LMT983046:LMW983047 LWP983046:LWS983047 MGL983046:MGO983047 MQH983046:MQK983047 NAD983046:NAG983047 NJZ983046:NKC983047 NTV983046:NTY983047 ODR983046:ODU983047 ONN983046:ONQ983047 OXJ983046:OXM983047 PHF983046:PHI983047 PRB983046:PRE983047 QAX983046:QBA983047 QKT983046:QKW983047 QUP983046:QUS983047 REL983046:REO983047 ROH983046:ROK983047 RYD983046:RYG983047 SHZ983046:SIC983047 SRV983046:SRY983047 TBR983046:TBU983047 TLN983046:TLQ983047 TVJ983046:TVM983047 UFF983046:UFI983047 UPB983046:UPE983047 UYX983046:UZA983047 VIT983046:VIW983047 VSP983046:VSS983047 WCL983046:WCO983047 WMH983046:WMK983047 WWD983046:WWG983047" xr:uid="{EEA28411-A8BB-4303-8B99-1B56AFB66E1B}"/>
    <dataValidation allowBlank="1" showInputMessage="1" showErrorMessage="1" prompt="Enter the Appraiser A name" sqref="V5:Y6 JR5:JU6 TN5:TQ6 ADJ5:ADM6 ANF5:ANI6 AXB5:AXE6 BGX5:BHA6 BQT5:BQW6 CAP5:CAS6 CKL5:CKO6 CUH5:CUK6 DED5:DEG6 DNZ5:DOC6 DXV5:DXY6 EHR5:EHU6 ERN5:ERQ6 FBJ5:FBM6 FLF5:FLI6 FVB5:FVE6 GEX5:GFA6 GOT5:GOW6 GYP5:GYS6 HIL5:HIO6 HSH5:HSK6 ICD5:ICG6 ILZ5:IMC6 IVV5:IVY6 JFR5:JFU6 JPN5:JPQ6 JZJ5:JZM6 KJF5:KJI6 KTB5:KTE6 LCX5:LDA6 LMT5:LMW6 LWP5:LWS6 MGL5:MGO6 MQH5:MQK6 NAD5:NAG6 NJZ5:NKC6 NTV5:NTY6 ODR5:ODU6 ONN5:ONQ6 OXJ5:OXM6 PHF5:PHI6 PRB5:PRE6 QAX5:QBA6 QKT5:QKW6 QUP5:QUS6 REL5:REO6 ROH5:ROK6 RYD5:RYG6 SHZ5:SIC6 SRV5:SRY6 TBR5:TBU6 TLN5:TLQ6 TVJ5:TVM6 UFF5:UFI6 UPB5:UPE6 UYX5:UZA6 VIT5:VIW6 VSP5:VSS6 WCL5:WCO6 WMH5:WMK6 WWD5:WWG6 V65538:Y65539 JR65538:JU65539 TN65538:TQ65539 ADJ65538:ADM65539 ANF65538:ANI65539 AXB65538:AXE65539 BGX65538:BHA65539 BQT65538:BQW65539 CAP65538:CAS65539 CKL65538:CKO65539 CUH65538:CUK65539 DED65538:DEG65539 DNZ65538:DOC65539 DXV65538:DXY65539 EHR65538:EHU65539 ERN65538:ERQ65539 FBJ65538:FBM65539 FLF65538:FLI65539 FVB65538:FVE65539 GEX65538:GFA65539 GOT65538:GOW65539 GYP65538:GYS65539 HIL65538:HIO65539 HSH65538:HSK65539 ICD65538:ICG65539 ILZ65538:IMC65539 IVV65538:IVY65539 JFR65538:JFU65539 JPN65538:JPQ65539 JZJ65538:JZM65539 KJF65538:KJI65539 KTB65538:KTE65539 LCX65538:LDA65539 LMT65538:LMW65539 LWP65538:LWS65539 MGL65538:MGO65539 MQH65538:MQK65539 NAD65538:NAG65539 NJZ65538:NKC65539 NTV65538:NTY65539 ODR65538:ODU65539 ONN65538:ONQ65539 OXJ65538:OXM65539 PHF65538:PHI65539 PRB65538:PRE65539 QAX65538:QBA65539 QKT65538:QKW65539 QUP65538:QUS65539 REL65538:REO65539 ROH65538:ROK65539 RYD65538:RYG65539 SHZ65538:SIC65539 SRV65538:SRY65539 TBR65538:TBU65539 TLN65538:TLQ65539 TVJ65538:TVM65539 UFF65538:UFI65539 UPB65538:UPE65539 UYX65538:UZA65539 VIT65538:VIW65539 VSP65538:VSS65539 WCL65538:WCO65539 WMH65538:WMK65539 WWD65538:WWG65539 V131074:Y131075 JR131074:JU131075 TN131074:TQ131075 ADJ131074:ADM131075 ANF131074:ANI131075 AXB131074:AXE131075 BGX131074:BHA131075 BQT131074:BQW131075 CAP131074:CAS131075 CKL131074:CKO131075 CUH131074:CUK131075 DED131074:DEG131075 DNZ131074:DOC131075 DXV131074:DXY131075 EHR131074:EHU131075 ERN131074:ERQ131075 FBJ131074:FBM131075 FLF131074:FLI131075 FVB131074:FVE131075 GEX131074:GFA131075 GOT131074:GOW131075 GYP131074:GYS131075 HIL131074:HIO131075 HSH131074:HSK131075 ICD131074:ICG131075 ILZ131074:IMC131075 IVV131074:IVY131075 JFR131074:JFU131075 JPN131074:JPQ131075 JZJ131074:JZM131075 KJF131074:KJI131075 KTB131074:KTE131075 LCX131074:LDA131075 LMT131074:LMW131075 LWP131074:LWS131075 MGL131074:MGO131075 MQH131074:MQK131075 NAD131074:NAG131075 NJZ131074:NKC131075 NTV131074:NTY131075 ODR131074:ODU131075 ONN131074:ONQ131075 OXJ131074:OXM131075 PHF131074:PHI131075 PRB131074:PRE131075 QAX131074:QBA131075 QKT131074:QKW131075 QUP131074:QUS131075 REL131074:REO131075 ROH131074:ROK131075 RYD131074:RYG131075 SHZ131074:SIC131075 SRV131074:SRY131075 TBR131074:TBU131075 TLN131074:TLQ131075 TVJ131074:TVM131075 UFF131074:UFI131075 UPB131074:UPE131075 UYX131074:UZA131075 VIT131074:VIW131075 VSP131074:VSS131075 WCL131074:WCO131075 WMH131074:WMK131075 WWD131074:WWG131075 V196610:Y196611 JR196610:JU196611 TN196610:TQ196611 ADJ196610:ADM196611 ANF196610:ANI196611 AXB196610:AXE196611 BGX196610:BHA196611 BQT196610:BQW196611 CAP196610:CAS196611 CKL196610:CKO196611 CUH196610:CUK196611 DED196610:DEG196611 DNZ196610:DOC196611 DXV196610:DXY196611 EHR196610:EHU196611 ERN196610:ERQ196611 FBJ196610:FBM196611 FLF196610:FLI196611 FVB196610:FVE196611 GEX196610:GFA196611 GOT196610:GOW196611 GYP196610:GYS196611 HIL196610:HIO196611 HSH196610:HSK196611 ICD196610:ICG196611 ILZ196610:IMC196611 IVV196610:IVY196611 JFR196610:JFU196611 JPN196610:JPQ196611 JZJ196610:JZM196611 KJF196610:KJI196611 KTB196610:KTE196611 LCX196610:LDA196611 LMT196610:LMW196611 LWP196610:LWS196611 MGL196610:MGO196611 MQH196610:MQK196611 NAD196610:NAG196611 NJZ196610:NKC196611 NTV196610:NTY196611 ODR196610:ODU196611 ONN196610:ONQ196611 OXJ196610:OXM196611 PHF196610:PHI196611 PRB196610:PRE196611 QAX196610:QBA196611 QKT196610:QKW196611 QUP196610:QUS196611 REL196610:REO196611 ROH196610:ROK196611 RYD196610:RYG196611 SHZ196610:SIC196611 SRV196610:SRY196611 TBR196610:TBU196611 TLN196610:TLQ196611 TVJ196610:TVM196611 UFF196610:UFI196611 UPB196610:UPE196611 UYX196610:UZA196611 VIT196610:VIW196611 VSP196610:VSS196611 WCL196610:WCO196611 WMH196610:WMK196611 WWD196610:WWG196611 V262146:Y262147 JR262146:JU262147 TN262146:TQ262147 ADJ262146:ADM262147 ANF262146:ANI262147 AXB262146:AXE262147 BGX262146:BHA262147 BQT262146:BQW262147 CAP262146:CAS262147 CKL262146:CKO262147 CUH262146:CUK262147 DED262146:DEG262147 DNZ262146:DOC262147 DXV262146:DXY262147 EHR262146:EHU262147 ERN262146:ERQ262147 FBJ262146:FBM262147 FLF262146:FLI262147 FVB262146:FVE262147 GEX262146:GFA262147 GOT262146:GOW262147 GYP262146:GYS262147 HIL262146:HIO262147 HSH262146:HSK262147 ICD262146:ICG262147 ILZ262146:IMC262147 IVV262146:IVY262147 JFR262146:JFU262147 JPN262146:JPQ262147 JZJ262146:JZM262147 KJF262146:KJI262147 KTB262146:KTE262147 LCX262146:LDA262147 LMT262146:LMW262147 LWP262146:LWS262147 MGL262146:MGO262147 MQH262146:MQK262147 NAD262146:NAG262147 NJZ262146:NKC262147 NTV262146:NTY262147 ODR262146:ODU262147 ONN262146:ONQ262147 OXJ262146:OXM262147 PHF262146:PHI262147 PRB262146:PRE262147 QAX262146:QBA262147 QKT262146:QKW262147 QUP262146:QUS262147 REL262146:REO262147 ROH262146:ROK262147 RYD262146:RYG262147 SHZ262146:SIC262147 SRV262146:SRY262147 TBR262146:TBU262147 TLN262146:TLQ262147 TVJ262146:TVM262147 UFF262146:UFI262147 UPB262146:UPE262147 UYX262146:UZA262147 VIT262146:VIW262147 VSP262146:VSS262147 WCL262146:WCO262147 WMH262146:WMK262147 WWD262146:WWG262147 V327682:Y327683 JR327682:JU327683 TN327682:TQ327683 ADJ327682:ADM327683 ANF327682:ANI327683 AXB327682:AXE327683 BGX327682:BHA327683 BQT327682:BQW327683 CAP327682:CAS327683 CKL327682:CKO327683 CUH327682:CUK327683 DED327682:DEG327683 DNZ327682:DOC327683 DXV327682:DXY327683 EHR327682:EHU327683 ERN327682:ERQ327683 FBJ327682:FBM327683 FLF327682:FLI327683 FVB327682:FVE327683 GEX327682:GFA327683 GOT327682:GOW327683 GYP327682:GYS327683 HIL327682:HIO327683 HSH327682:HSK327683 ICD327682:ICG327683 ILZ327682:IMC327683 IVV327682:IVY327683 JFR327682:JFU327683 JPN327682:JPQ327683 JZJ327682:JZM327683 KJF327682:KJI327683 KTB327682:KTE327683 LCX327682:LDA327683 LMT327682:LMW327683 LWP327682:LWS327683 MGL327682:MGO327683 MQH327682:MQK327683 NAD327682:NAG327683 NJZ327682:NKC327683 NTV327682:NTY327683 ODR327682:ODU327683 ONN327682:ONQ327683 OXJ327682:OXM327683 PHF327682:PHI327683 PRB327682:PRE327683 QAX327682:QBA327683 QKT327682:QKW327683 QUP327682:QUS327683 REL327682:REO327683 ROH327682:ROK327683 RYD327682:RYG327683 SHZ327682:SIC327683 SRV327682:SRY327683 TBR327682:TBU327683 TLN327682:TLQ327683 TVJ327682:TVM327683 UFF327682:UFI327683 UPB327682:UPE327683 UYX327682:UZA327683 VIT327682:VIW327683 VSP327682:VSS327683 WCL327682:WCO327683 WMH327682:WMK327683 WWD327682:WWG327683 V393218:Y393219 JR393218:JU393219 TN393218:TQ393219 ADJ393218:ADM393219 ANF393218:ANI393219 AXB393218:AXE393219 BGX393218:BHA393219 BQT393218:BQW393219 CAP393218:CAS393219 CKL393218:CKO393219 CUH393218:CUK393219 DED393218:DEG393219 DNZ393218:DOC393219 DXV393218:DXY393219 EHR393218:EHU393219 ERN393218:ERQ393219 FBJ393218:FBM393219 FLF393218:FLI393219 FVB393218:FVE393219 GEX393218:GFA393219 GOT393218:GOW393219 GYP393218:GYS393219 HIL393218:HIO393219 HSH393218:HSK393219 ICD393218:ICG393219 ILZ393218:IMC393219 IVV393218:IVY393219 JFR393218:JFU393219 JPN393218:JPQ393219 JZJ393218:JZM393219 KJF393218:KJI393219 KTB393218:KTE393219 LCX393218:LDA393219 LMT393218:LMW393219 LWP393218:LWS393219 MGL393218:MGO393219 MQH393218:MQK393219 NAD393218:NAG393219 NJZ393218:NKC393219 NTV393218:NTY393219 ODR393218:ODU393219 ONN393218:ONQ393219 OXJ393218:OXM393219 PHF393218:PHI393219 PRB393218:PRE393219 QAX393218:QBA393219 QKT393218:QKW393219 QUP393218:QUS393219 REL393218:REO393219 ROH393218:ROK393219 RYD393218:RYG393219 SHZ393218:SIC393219 SRV393218:SRY393219 TBR393218:TBU393219 TLN393218:TLQ393219 TVJ393218:TVM393219 UFF393218:UFI393219 UPB393218:UPE393219 UYX393218:UZA393219 VIT393218:VIW393219 VSP393218:VSS393219 WCL393218:WCO393219 WMH393218:WMK393219 WWD393218:WWG393219 V458754:Y458755 JR458754:JU458755 TN458754:TQ458755 ADJ458754:ADM458755 ANF458754:ANI458755 AXB458754:AXE458755 BGX458754:BHA458755 BQT458754:BQW458755 CAP458754:CAS458755 CKL458754:CKO458755 CUH458754:CUK458755 DED458754:DEG458755 DNZ458754:DOC458755 DXV458754:DXY458755 EHR458754:EHU458755 ERN458754:ERQ458755 FBJ458754:FBM458755 FLF458754:FLI458755 FVB458754:FVE458755 GEX458754:GFA458755 GOT458754:GOW458755 GYP458754:GYS458755 HIL458754:HIO458755 HSH458754:HSK458755 ICD458754:ICG458755 ILZ458754:IMC458755 IVV458754:IVY458755 JFR458754:JFU458755 JPN458754:JPQ458755 JZJ458754:JZM458755 KJF458754:KJI458755 KTB458754:KTE458755 LCX458754:LDA458755 LMT458754:LMW458755 LWP458754:LWS458755 MGL458754:MGO458755 MQH458754:MQK458755 NAD458754:NAG458755 NJZ458754:NKC458755 NTV458754:NTY458755 ODR458754:ODU458755 ONN458754:ONQ458755 OXJ458754:OXM458755 PHF458754:PHI458755 PRB458754:PRE458755 QAX458754:QBA458755 QKT458754:QKW458755 QUP458754:QUS458755 REL458754:REO458755 ROH458754:ROK458755 RYD458754:RYG458755 SHZ458754:SIC458755 SRV458754:SRY458755 TBR458754:TBU458755 TLN458754:TLQ458755 TVJ458754:TVM458755 UFF458754:UFI458755 UPB458754:UPE458755 UYX458754:UZA458755 VIT458754:VIW458755 VSP458754:VSS458755 WCL458754:WCO458755 WMH458754:WMK458755 WWD458754:WWG458755 V524290:Y524291 JR524290:JU524291 TN524290:TQ524291 ADJ524290:ADM524291 ANF524290:ANI524291 AXB524290:AXE524291 BGX524290:BHA524291 BQT524290:BQW524291 CAP524290:CAS524291 CKL524290:CKO524291 CUH524290:CUK524291 DED524290:DEG524291 DNZ524290:DOC524291 DXV524290:DXY524291 EHR524290:EHU524291 ERN524290:ERQ524291 FBJ524290:FBM524291 FLF524290:FLI524291 FVB524290:FVE524291 GEX524290:GFA524291 GOT524290:GOW524291 GYP524290:GYS524291 HIL524290:HIO524291 HSH524290:HSK524291 ICD524290:ICG524291 ILZ524290:IMC524291 IVV524290:IVY524291 JFR524290:JFU524291 JPN524290:JPQ524291 JZJ524290:JZM524291 KJF524290:KJI524291 KTB524290:KTE524291 LCX524290:LDA524291 LMT524290:LMW524291 LWP524290:LWS524291 MGL524290:MGO524291 MQH524290:MQK524291 NAD524290:NAG524291 NJZ524290:NKC524291 NTV524290:NTY524291 ODR524290:ODU524291 ONN524290:ONQ524291 OXJ524290:OXM524291 PHF524290:PHI524291 PRB524290:PRE524291 QAX524290:QBA524291 QKT524290:QKW524291 QUP524290:QUS524291 REL524290:REO524291 ROH524290:ROK524291 RYD524290:RYG524291 SHZ524290:SIC524291 SRV524290:SRY524291 TBR524290:TBU524291 TLN524290:TLQ524291 TVJ524290:TVM524291 UFF524290:UFI524291 UPB524290:UPE524291 UYX524290:UZA524291 VIT524290:VIW524291 VSP524290:VSS524291 WCL524290:WCO524291 WMH524290:WMK524291 WWD524290:WWG524291 V589826:Y589827 JR589826:JU589827 TN589826:TQ589827 ADJ589826:ADM589827 ANF589826:ANI589827 AXB589826:AXE589827 BGX589826:BHA589827 BQT589826:BQW589827 CAP589826:CAS589827 CKL589826:CKO589827 CUH589826:CUK589827 DED589826:DEG589827 DNZ589826:DOC589827 DXV589826:DXY589827 EHR589826:EHU589827 ERN589826:ERQ589827 FBJ589826:FBM589827 FLF589826:FLI589827 FVB589826:FVE589827 GEX589826:GFA589827 GOT589826:GOW589827 GYP589826:GYS589827 HIL589826:HIO589827 HSH589826:HSK589827 ICD589826:ICG589827 ILZ589826:IMC589827 IVV589826:IVY589827 JFR589826:JFU589827 JPN589826:JPQ589827 JZJ589826:JZM589827 KJF589826:KJI589827 KTB589826:KTE589827 LCX589826:LDA589827 LMT589826:LMW589827 LWP589826:LWS589827 MGL589826:MGO589827 MQH589826:MQK589827 NAD589826:NAG589827 NJZ589826:NKC589827 NTV589826:NTY589827 ODR589826:ODU589827 ONN589826:ONQ589827 OXJ589826:OXM589827 PHF589826:PHI589827 PRB589826:PRE589827 QAX589826:QBA589827 QKT589826:QKW589827 QUP589826:QUS589827 REL589826:REO589827 ROH589826:ROK589827 RYD589826:RYG589827 SHZ589826:SIC589827 SRV589826:SRY589827 TBR589826:TBU589827 TLN589826:TLQ589827 TVJ589826:TVM589827 UFF589826:UFI589827 UPB589826:UPE589827 UYX589826:UZA589827 VIT589826:VIW589827 VSP589826:VSS589827 WCL589826:WCO589827 WMH589826:WMK589827 WWD589826:WWG589827 V655362:Y655363 JR655362:JU655363 TN655362:TQ655363 ADJ655362:ADM655363 ANF655362:ANI655363 AXB655362:AXE655363 BGX655362:BHA655363 BQT655362:BQW655363 CAP655362:CAS655363 CKL655362:CKO655363 CUH655362:CUK655363 DED655362:DEG655363 DNZ655362:DOC655363 DXV655362:DXY655363 EHR655362:EHU655363 ERN655362:ERQ655363 FBJ655362:FBM655363 FLF655362:FLI655363 FVB655362:FVE655363 GEX655362:GFA655363 GOT655362:GOW655363 GYP655362:GYS655363 HIL655362:HIO655363 HSH655362:HSK655363 ICD655362:ICG655363 ILZ655362:IMC655363 IVV655362:IVY655363 JFR655362:JFU655363 JPN655362:JPQ655363 JZJ655362:JZM655363 KJF655362:KJI655363 KTB655362:KTE655363 LCX655362:LDA655363 LMT655362:LMW655363 LWP655362:LWS655363 MGL655362:MGO655363 MQH655362:MQK655363 NAD655362:NAG655363 NJZ655362:NKC655363 NTV655362:NTY655363 ODR655362:ODU655363 ONN655362:ONQ655363 OXJ655362:OXM655363 PHF655362:PHI655363 PRB655362:PRE655363 QAX655362:QBA655363 QKT655362:QKW655363 QUP655362:QUS655363 REL655362:REO655363 ROH655362:ROK655363 RYD655362:RYG655363 SHZ655362:SIC655363 SRV655362:SRY655363 TBR655362:TBU655363 TLN655362:TLQ655363 TVJ655362:TVM655363 UFF655362:UFI655363 UPB655362:UPE655363 UYX655362:UZA655363 VIT655362:VIW655363 VSP655362:VSS655363 WCL655362:WCO655363 WMH655362:WMK655363 WWD655362:WWG655363 V720898:Y720899 JR720898:JU720899 TN720898:TQ720899 ADJ720898:ADM720899 ANF720898:ANI720899 AXB720898:AXE720899 BGX720898:BHA720899 BQT720898:BQW720899 CAP720898:CAS720899 CKL720898:CKO720899 CUH720898:CUK720899 DED720898:DEG720899 DNZ720898:DOC720899 DXV720898:DXY720899 EHR720898:EHU720899 ERN720898:ERQ720899 FBJ720898:FBM720899 FLF720898:FLI720899 FVB720898:FVE720899 GEX720898:GFA720899 GOT720898:GOW720899 GYP720898:GYS720899 HIL720898:HIO720899 HSH720898:HSK720899 ICD720898:ICG720899 ILZ720898:IMC720899 IVV720898:IVY720899 JFR720898:JFU720899 JPN720898:JPQ720899 JZJ720898:JZM720899 KJF720898:KJI720899 KTB720898:KTE720899 LCX720898:LDA720899 LMT720898:LMW720899 LWP720898:LWS720899 MGL720898:MGO720899 MQH720898:MQK720899 NAD720898:NAG720899 NJZ720898:NKC720899 NTV720898:NTY720899 ODR720898:ODU720899 ONN720898:ONQ720899 OXJ720898:OXM720899 PHF720898:PHI720899 PRB720898:PRE720899 QAX720898:QBA720899 QKT720898:QKW720899 QUP720898:QUS720899 REL720898:REO720899 ROH720898:ROK720899 RYD720898:RYG720899 SHZ720898:SIC720899 SRV720898:SRY720899 TBR720898:TBU720899 TLN720898:TLQ720899 TVJ720898:TVM720899 UFF720898:UFI720899 UPB720898:UPE720899 UYX720898:UZA720899 VIT720898:VIW720899 VSP720898:VSS720899 WCL720898:WCO720899 WMH720898:WMK720899 WWD720898:WWG720899 V786434:Y786435 JR786434:JU786435 TN786434:TQ786435 ADJ786434:ADM786435 ANF786434:ANI786435 AXB786434:AXE786435 BGX786434:BHA786435 BQT786434:BQW786435 CAP786434:CAS786435 CKL786434:CKO786435 CUH786434:CUK786435 DED786434:DEG786435 DNZ786434:DOC786435 DXV786434:DXY786435 EHR786434:EHU786435 ERN786434:ERQ786435 FBJ786434:FBM786435 FLF786434:FLI786435 FVB786434:FVE786435 GEX786434:GFA786435 GOT786434:GOW786435 GYP786434:GYS786435 HIL786434:HIO786435 HSH786434:HSK786435 ICD786434:ICG786435 ILZ786434:IMC786435 IVV786434:IVY786435 JFR786434:JFU786435 JPN786434:JPQ786435 JZJ786434:JZM786435 KJF786434:KJI786435 KTB786434:KTE786435 LCX786434:LDA786435 LMT786434:LMW786435 LWP786434:LWS786435 MGL786434:MGO786435 MQH786434:MQK786435 NAD786434:NAG786435 NJZ786434:NKC786435 NTV786434:NTY786435 ODR786434:ODU786435 ONN786434:ONQ786435 OXJ786434:OXM786435 PHF786434:PHI786435 PRB786434:PRE786435 QAX786434:QBA786435 QKT786434:QKW786435 QUP786434:QUS786435 REL786434:REO786435 ROH786434:ROK786435 RYD786434:RYG786435 SHZ786434:SIC786435 SRV786434:SRY786435 TBR786434:TBU786435 TLN786434:TLQ786435 TVJ786434:TVM786435 UFF786434:UFI786435 UPB786434:UPE786435 UYX786434:UZA786435 VIT786434:VIW786435 VSP786434:VSS786435 WCL786434:WCO786435 WMH786434:WMK786435 WWD786434:WWG786435 V851970:Y851971 JR851970:JU851971 TN851970:TQ851971 ADJ851970:ADM851971 ANF851970:ANI851971 AXB851970:AXE851971 BGX851970:BHA851971 BQT851970:BQW851971 CAP851970:CAS851971 CKL851970:CKO851971 CUH851970:CUK851971 DED851970:DEG851971 DNZ851970:DOC851971 DXV851970:DXY851971 EHR851970:EHU851971 ERN851970:ERQ851971 FBJ851970:FBM851971 FLF851970:FLI851971 FVB851970:FVE851971 GEX851970:GFA851971 GOT851970:GOW851971 GYP851970:GYS851971 HIL851970:HIO851971 HSH851970:HSK851971 ICD851970:ICG851971 ILZ851970:IMC851971 IVV851970:IVY851971 JFR851970:JFU851971 JPN851970:JPQ851971 JZJ851970:JZM851971 KJF851970:KJI851971 KTB851970:KTE851971 LCX851970:LDA851971 LMT851970:LMW851971 LWP851970:LWS851971 MGL851970:MGO851971 MQH851970:MQK851971 NAD851970:NAG851971 NJZ851970:NKC851971 NTV851970:NTY851971 ODR851970:ODU851971 ONN851970:ONQ851971 OXJ851970:OXM851971 PHF851970:PHI851971 PRB851970:PRE851971 QAX851970:QBA851971 QKT851970:QKW851971 QUP851970:QUS851971 REL851970:REO851971 ROH851970:ROK851971 RYD851970:RYG851971 SHZ851970:SIC851971 SRV851970:SRY851971 TBR851970:TBU851971 TLN851970:TLQ851971 TVJ851970:TVM851971 UFF851970:UFI851971 UPB851970:UPE851971 UYX851970:UZA851971 VIT851970:VIW851971 VSP851970:VSS851971 WCL851970:WCO851971 WMH851970:WMK851971 WWD851970:WWG851971 V917506:Y917507 JR917506:JU917507 TN917506:TQ917507 ADJ917506:ADM917507 ANF917506:ANI917507 AXB917506:AXE917507 BGX917506:BHA917507 BQT917506:BQW917507 CAP917506:CAS917507 CKL917506:CKO917507 CUH917506:CUK917507 DED917506:DEG917507 DNZ917506:DOC917507 DXV917506:DXY917507 EHR917506:EHU917507 ERN917506:ERQ917507 FBJ917506:FBM917507 FLF917506:FLI917507 FVB917506:FVE917507 GEX917506:GFA917507 GOT917506:GOW917507 GYP917506:GYS917507 HIL917506:HIO917507 HSH917506:HSK917507 ICD917506:ICG917507 ILZ917506:IMC917507 IVV917506:IVY917507 JFR917506:JFU917507 JPN917506:JPQ917507 JZJ917506:JZM917507 KJF917506:KJI917507 KTB917506:KTE917507 LCX917506:LDA917507 LMT917506:LMW917507 LWP917506:LWS917507 MGL917506:MGO917507 MQH917506:MQK917507 NAD917506:NAG917507 NJZ917506:NKC917507 NTV917506:NTY917507 ODR917506:ODU917507 ONN917506:ONQ917507 OXJ917506:OXM917507 PHF917506:PHI917507 PRB917506:PRE917507 QAX917506:QBA917507 QKT917506:QKW917507 QUP917506:QUS917507 REL917506:REO917507 ROH917506:ROK917507 RYD917506:RYG917507 SHZ917506:SIC917507 SRV917506:SRY917507 TBR917506:TBU917507 TLN917506:TLQ917507 TVJ917506:TVM917507 UFF917506:UFI917507 UPB917506:UPE917507 UYX917506:UZA917507 VIT917506:VIW917507 VSP917506:VSS917507 WCL917506:WCO917507 WMH917506:WMK917507 WWD917506:WWG917507 V983042:Y983043 JR983042:JU983043 TN983042:TQ983043 ADJ983042:ADM983043 ANF983042:ANI983043 AXB983042:AXE983043 BGX983042:BHA983043 BQT983042:BQW983043 CAP983042:CAS983043 CKL983042:CKO983043 CUH983042:CUK983043 DED983042:DEG983043 DNZ983042:DOC983043 DXV983042:DXY983043 EHR983042:EHU983043 ERN983042:ERQ983043 FBJ983042:FBM983043 FLF983042:FLI983043 FVB983042:FVE983043 GEX983042:GFA983043 GOT983042:GOW983043 GYP983042:GYS983043 HIL983042:HIO983043 HSH983042:HSK983043 ICD983042:ICG983043 ILZ983042:IMC983043 IVV983042:IVY983043 JFR983042:JFU983043 JPN983042:JPQ983043 JZJ983042:JZM983043 KJF983042:KJI983043 KTB983042:KTE983043 LCX983042:LDA983043 LMT983042:LMW983043 LWP983042:LWS983043 MGL983042:MGO983043 MQH983042:MQK983043 NAD983042:NAG983043 NJZ983042:NKC983043 NTV983042:NTY983043 ODR983042:ODU983043 ONN983042:ONQ983043 OXJ983042:OXM983043 PHF983042:PHI983043 PRB983042:PRE983043 QAX983042:QBA983043 QKT983042:QKW983043 QUP983042:QUS983043 REL983042:REO983043 ROH983042:ROK983043 RYD983042:RYG983043 SHZ983042:SIC983043 SRV983042:SRY983043 TBR983042:TBU983043 TLN983042:TLQ983043 TVJ983042:TVM983043 UFF983042:UFI983043 UPB983042:UPE983043 UYX983042:UZA983043 VIT983042:VIW983043 VSP983042:VSS983043 WCL983042:WCO983043 WMH983042:WMK983043 WWD983042:WWG983043" xr:uid="{2FDFF7DD-F01D-42AC-8709-830F1506AEAD}"/>
    <dataValidation allowBlank="1" showInputMessage="1" showErrorMessage="1" prompt="Enter the gage type_x000a_Eg. Digital , Analog etc.," sqref="N9:Q10 JJ9:JM10 TF9:TI10 ADB9:ADE10 AMX9:ANA10 AWT9:AWW10 BGP9:BGS10 BQL9:BQO10 CAH9:CAK10 CKD9:CKG10 CTZ9:CUC10 DDV9:DDY10 DNR9:DNU10 DXN9:DXQ10 EHJ9:EHM10 ERF9:ERI10 FBB9:FBE10 FKX9:FLA10 FUT9:FUW10 GEP9:GES10 GOL9:GOO10 GYH9:GYK10 HID9:HIG10 HRZ9:HSC10 IBV9:IBY10 ILR9:ILU10 IVN9:IVQ10 JFJ9:JFM10 JPF9:JPI10 JZB9:JZE10 KIX9:KJA10 KST9:KSW10 LCP9:LCS10 LML9:LMO10 LWH9:LWK10 MGD9:MGG10 MPZ9:MQC10 MZV9:MZY10 NJR9:NJU10 NTN9:NTQ10 ODJ9:ODM10 ONF9:ONI10 OXB9:OXE10 PGX9:PHA10 PQT9:PQW10 QAP9:QAS10 QKL9:QKO10 QUH9:QUK10 RED9:REG10 RNZ9:ROC10 RXV9:RXY10 SHR9:SHU10 SRN9:SRQ10 TBJ9:TBM10 TLF9:TLI10 TVB9:TVE10 UEX9:UFA10 UOT9:UOW10 UYP9:UYS10 VIL9:VIO10 VSH9:VSK10 WCD9:WCG10 WLZ9:WMC10 WVV9:WVY10 N65542:Q65543 JJ65542:JM65543 TF65542:TI65543 ADB65542:ADE65543 AMX65542:ANA65543 AWT65542:AWW65543 BGP65542:BGS65543 BQL65542:BQO65543 CAH65542:CAK65543 CKD65542:CKG65543 CTZ65542:CUC65543 DDV65542:DDY65543 DNR65542:DNU65543 DXN65542:DXQ65543 EHJ65542:EHM65543 ERF65542:ERI65543 FBB65542:FBE65543 FKX65542:FLA65543 FUT65542:FUW65543 GEP65542:GES65543 GOL65542:GOO65543 GYH65542:GYK65543 HID65542:HIG65543 HRZ65542:HSC65543 IBV65542:IBY65543 ILR65542:ILU65543 IVN65542:IVQ65543 JFJ65542:JFM65543 JPF65542:JPI65543 JZB65542:JZE65543 KIX65542:KJA65543 KST65542:KSW65543 LCP65542:LCS65543 LML65542:LMO65543 LWH65542:LWK65543 MGD65542:MGG65543 MPZ65542:MQC65543 MZV65542:MZY65543 NJR65542:NJU65543 NTN65542:NTQ65543 ODJ65542:ODM65543 ONF65542:ONI65543 OXB65542:OXE65543 PGX65542:PHA65543 PQT65542:PQW65543 QAP65542:QAS65543 QKL65542:QKO65543 QUH65542:QUK65543 RED65542:REG65543 RNZ65542:ROC65543 RXV65542:RXY65543 SHR65542:SHU65543 SRN65542:SRQ65543 TBJ65542:TBM65543 TLF65542:TLI65543 TVB65542:TVE65543 UEX65542:UFA65543 UOT65542:UOW65543 UYP65542:UYS65543 VIL65542:VIO65543 VSH65542:VSK65543 WCD65542:WCG65543 WLZ65542:WMC65543 WVV65542:WVY65543 N131078:Q131079 JJ131078:JM131079 TF131078:TI131079 ADB131078:ADE131079 AMX131078:ANA131079 AWT131078:AWW131079 BGP131078:BGS131079 BQL131078:BQO131079 CAH131078:CAK131079 CKD131078:CKG131079 CTZ131078:CUC131079 DDV131078:DDY131079 DNR131078:DNU131079 DXN131078:DXQ131079 EHJ131078:EHM131079 ERF131078:ERI131079 FBB131078:FBE131079 FKX131078:FLA131079 FUT131078:FUW131079 GEP131078:GES131079 GOL131078:GOO131079 GYH131078:GYK131079 HID131078:HIG131079 HRZ131078:HSC131079 IBV131078:IBY131079 ILR131078:ILU131079 IVN131078:IVQ131079 JFJ131078:JFM131079 JPF131078:JPI131079 JZB131078:JZE131079 KIX131078:KJA131079 KST131078:KSW131079 LCP131078:LCS131079 LML131078:LMO131079 LWH131078:LWK131079 MGD131078:MGG131079 MPZ131078:MQC131079 MZV131078:MZY131079 NJR131078:NJU131079 NTN131078:NTQ131079 ODJ131078:ODM131079 ONF131078:ONI131079 OXB131078:OXE131079 PGX131078:PHA131079 PQT131078:PQW131079 QAP131078:QAS131079 QKL131078:QKO131079 QUH131078:QUK131079 RED131078:REG131079 RNZ131078:ROC131079 RXV131078:RXY131079 SHR131078:SHU131079 SRN131078:SRQ131079 TBJ131078:TBM131079 TLF131078:TLI131079 TVB131078:TVE131079 UEX131078:UFA131079 UOT131078:UOW131079 UYP131078:UYS131079 VIL131078:VIO131079 VSH131078:VSK131079 WCD131078:WCG131079 WLZ131078:WMC131079 WVV131078:WVY131079 N196614:Q196615 JJ196614:JM196615 TF196614:TI196615 ADB196614:ADE196615 AMX196614:ANA196615 AWT196614:AWW196615 BGP196614:BGS196615 BQL196614:BQO196615 CAH196614:CAK196615 CKD196614:CKG196615 CTZ196614:CUC196615 DDV196614:DDY196615 DNR196614:DNU196615 DXN196614:DXQ196615 EHJ196614:EHM196615 ERF196614:ERI196615 FBB196614:FBE196615 FKX196614:FLA196615 FUT196614:FUW196615 GEP196614:GES196615 GOL196614:GOO196615 GYH196614:GYK196615 HID196614:HIG196615 HRZ196614:HSC196615 IBV196614:IBY196615 ILR196614:ILU196615 IVN196614:IVQ196615 JFJ196614:JFM196615 JPF196614:JPI196615 JZB196614:JZE196615 KIX196614:KJA196615 KST196614:KSW196615 LCP196614:LCS196615 LML196614:LMO196615 LWH196614:LWK196615 MGD196614:MGG196615 MPZ196614:MQC196615 MZV196614:MZY196615 NJR196614:NJU196615 NTN196614:NTQ196615 ODJ196614:ODM196615 ONF196614:ONI196615 OXB196614:OXE196615 PGX196614:PHA196615 PQT196614:PQW196615 QAP196614:QAS196615 QKL196614:QKO196615 QUH196614:QUK196615 RED196614:REG196615 RNZ196614:ROC196615 RXV196614:RXY196615 SHR196614:SHU196615 SRN196614:SRQ196615 TBJ196614:TBM196615 TLF196614:TLI196615 TVB196614:TVE196615 UEX196614:UFA196615 UOT196614:UOW196615 UYP196614:UYS196615 VIL196614:VIO196615 VSH196614:VSK196615 WCD196614:WCG196615 WLZ196614:WMC196615 WVV196614:WVY196615 N262150:Q262151 JJ262150:JM262151 TF262150:TI262151 ADB262150:ADE262151 AMX262150:ANA262151 AWT262150:AWW262151 BGP262150:BGS262151 BQL262150:BQO262151 CAH262150:CAK262151 CKD262150:CKG262151 CTZ262150:CUC262151 DDV262150:DDY262151 DNR262150:DNU262151 DXN262150:DXQ262151 EHJ262150:EHM262151 ERF262150:ERI262151 FBB262150:FBE262151 FKX262150:FLA262151 FUT262150:FUW262151 GEP262150:GES262151 GOL262150:GOO262151 GYH262150:GYK262151 HID262150:HIG262151 HRZ262150:HSC262151 IBV262150:IBY262151 ILR262150:ILU262151 IVN262150:IVQ262151 JFJ262150:JFM262151 JPF262150:JPI262151 JZB262150:JZE262151 KIX262150:KJA262151 KST262150:KSW262151 LCP262150:LCS262151 LML262150:LMO262151 LWH262150:LWK262151 MGD262150:MGG262151 MPZ262150:MQC262151 MZV262150:MZY262151 NJR262150:NJU262151 NTN262150:NTQ262151 ODJ262150:ODM262151 ONF262150:ONI262151 OXB262150:OXE262151 PGX262150:PHA262151 PQT262150:PQW262151 QAP262150:QAS262151 QKL262150:QKO262151 QUH262150:QUK262151 RED262150:REG262151 RNZ262150:ROC262151 RXV262150:RXY262151 SHR262150:SHU262151 SRN262150:SRQ262151 TBJ262150:TBM262151 TLF262150:TLI262151 TVB262150:TVE262151 UEX262150:UFA262151 UOT262150:UOW262151 UYP262150:UYS262151 VIL262150:VIO262151 VSH262150:VSK262151 WCD262150:WCG262151 WLZ262150:WMC262151 WVV262150:WVY262151 N327686:Q327687 JJ327686:JM327687 TF327686:TI327687 ADB327686:ADE327687 AMX327686:ANA327687 AWT327686:AWW327687 BGP327686:BGS327687 BQL327686:BQO327687 CAH327686:CAK327687 CKD327686:CKG327687 CTZ327686:CUC327687 DDV327686:DDY327687 DNR327686:DNU327687 DXN327686:DXQ327687 EHJ327686:EHM327687 ERF327686:ERI327687 FBB327686:FBE327687 FKX327686:FLA327687 FUT327686:FUW327687 GEP327686:GES327687 GOL327686:GOO327687 GYH327686:GYK327687 HID327686:HIG327687 HRZ327686:HSC327687 IBV327686:IBY327687 ILR327686:ILU327687 IVN327686:IVQ327687 JFJ327686:JFM327687 JPF327686:JPI327687 JZB327686:JZE327687 KIX327686:KJA327687 KST327686:KSW327687 LCP327686:LCS327687 LML327686:LMO327687 LWH327686:LWK327687 MGD327686:MGG327687 MPZ327686:MQC327687 MZV327686:MZY327687 NJR327686:NJU327687 NTN327686:NTQ327687 ODJ327686:ODM327687 ONF327686:ONI327687 OXB327686:OXE327687 PGX327686:PHA327687 PQT327686:PQW327687 QAP327686:QAS327687 QKL327686:QKO327687 QUH327686:QUK327687 RED327686:REG327687 RNZ327686:ROC327687 RXV327686:RXY327687 SHR327686:SHU327687 SRN327686:SRQ327687 TBJ327686:TBM327687 TLF327686:TLI327687 TVB327686:TVE327687 UEX327686:UFA327687 UOT327686:UOW327687 UYP327686:UYS327687 VIL327686:VIO327687 VSH327686:VSK327687 WCD327686:WCG327687 WLZ327686:WMC327687 WVV327686:WVY327687 N393222:Q393223 JJ393222:JM393223 TF393222:TI393223 ADB393222:ADE393223 AMX393222:ANA393223 AWT393222:AWW393223 BGP393222:BGS393223 BQL393222:BQO393223 CAH393222:CAK393223 CKD393222:CKG393223 CTZ393222:CUC393223 DDV393222:DDY393223 DNR393222:DNU393223 DXN393222:DXQ393223 EHJ393222:EHM393223 ERF393222:ERI393223 FBB393222:FBE393223 FKX393222:FLA393223 FUT393222:FUW393223 GEP393222:GES393223 GOL393222:GOO393223 GYH393222:GYK393223 HID393222:HIG393223 HRZ393222:HSC393223 IBV393222:IBY393223 ILR393222:ILU393223 IVN393222:IVQ393223 JFJ393222:JFM393223 JPF393222:JPI393223 JZB393222:JZE393223 KIX393222:KJA393223 KST393222:KSW393223 LCP393222:LCS393223 LML393222:LMO393223 LWH393222:LWK393223 MGD393222:MGG393223 MPZ393222:MQC393223 MZV393222:MZY393223 NJR393222:NJU393223 NTN393222:NTQ393223 ODJ393222:ODM393223 ONF393222:ONI393223 OXB393222:OXE393223 PGX393222:PHA393223 PQT393222:PQW393223 QAP393222:QAS393223 QKL393222:QKO393223 QUH393222:QUK393223 RED393222:REG393223 RNZ393222:ROC393223 RXV393222:RXY393223 SHR393222:SHU393223 SRN393222:SRQ393223 TBJ393222:TBM393223 TLF393222:TLI393223 TVB393222:TVE393223 UEX393222:UFA393223 UOT393222:UOW393223 UYP393222:UYS393223 VIL393222:VIO393223 VSH393222:VSK393223 WCD393222:WCG393223 WLZ393222:WMC393223 WVV393222:WVY393223 N458758:Q458759 JJ458758:JM458759 TF458758:TI458759 ADB458758:ADE458759 AMX458758:ANA458759 AWT458758:AWW458759 BGP458758:BGS458759 BQL458758:BQO458759 CAH458758:CAK458759 CKD458758:CKG458759 CTZ458758:CUC458759 DDV458758:DDY458759 DNR458758:DNU458759 DXN458758:DXQ458759 EHJ458758:EHM458759 ERF458758:ERI458759 FBB458758:FBE458759 FKX458758:FLA458759 FUT458758:FUW458759 GEP458758:GES458759 GOL458758:GOO458759 GYH458758:GYK458759 HID458758:HIG458759 HRZ458758:HSC458759 IBV458758:IBY458759 ILR458758:ILU458759 IVN458758:IVQ458759 JFJ458758:JFM458759 JPF458758:JPI458759 JZB458758:JZE458759 KIX458758:KJA458759 KST458758:KSW458759 LCP458758:LCS458759 LML458758:LMO458759 LWH458758:LWK458759 MGD458758:MGG458759 MPZ458758:MQC458759 MZV458758:MZY458759 NJR458758:NJU458759 NTN458758:NTQ458759 ODJ458758:ODM458759 ONF458758:ONI458759 OXB458758:OXE458759 PGX458758:PHA458759 PQT458758:PQW458759 QAP458758:QAS458759 QKL458758:QKO458759 QUH458758:QUK458759 RED458758:REG458759 RNZ458758:ROC458759 RXV458758:RXY458759 SHR458758:SHU458759 SRN458758:SRQ458759 TBJ458758:TBM458759 TLF458758:TLI458759 TVB458758:TVE458759 UEX458758:UFA458759 UOT458758:UOW458759 UYP458758:UYS458759 VIL458758:VIO458759 VSH458758:VSK458759 WCD458758:WCG458759 WLZ458758:WMC458759 WVV458758:WVY458759 N524294:Q524295 JJ524294:JM524295 TF524294:TI524295 ADB524294:ADE524295 AMX524294:ANA524295 AWT524294:AWW524295 BGP524294:BGS524295 BQL524294:BQO524295 CAH524294:CAK524295 CKD524294:CKG524295 CTZ524294:CUC524295 DDV524294:DDY524295 DNR524294:DNU524295 DXN524294:DXQ524295 EHJ524294:EHM524295 ERF524294:ERI524295 FBB524294:FBE524295 FKX524294:FLA524295 FUT524294:FUW524295 GEP524294:GES524295 GOL524294:GOO524295 GYH524294:GYK524295 HID524294:HIG524295 HRZ524294:HSC524295 IBV524294:IBY524295 ILR524294:ILU524295 IVN524294:IVQ524295 JFJ524294:JFM524295 JPF524294:JPI524295 JZB524294:JZE524295 KIX524294:KJA524295 KST524294:KSW524295 LCP524294:LCS524295 LML524294:LMO524295 LWH524294:LWK524295 MGD524294:MGG524295 MPZ524294:MQC524295 MZV524294:MZY524295 NJR524294:NJU524295 NTN524294:NTQ524295 ODJ524294:ODM524295 ONF524294:ONI524295 OXB524294:OXE524295 PGX524294:PHA524295 PQT524294:PQW524295 QAP524294:QAS524295 QKL524294:QKO524295 QUH524294:QUK524295 RED524294:REG524295 RNZ524294:ROC524295 RXV524294:RXY524295 SHR524294:SHU524295 SRN524294:SRQ524295 TBJ524294:TBM524295 TLF524294:TLI524295 TVB524294:TVE524295 UEX524294:UFA524295 UOT524294:UOW524295 UYP524294:UYS524295 VIL524294:VIO524295 VSH524294:VSK524295 WCD524294:WCG524295 WLZ524294:WMC524295 WVV524294:WVY524295 N589830:Q589831 JJ589830:JM589831 TF589830:TI589831 ADB589830:ADE589831 AMX589830:ANA589831 AWT589830:AWW589831 BGP589830:BGS589831 BQL589830:BQO589831 CAH589830:CAK589831 CKD589830:CKG589831 CTZ589830:CUC589831 DDV589830:DDY589831 DNR589830:DNU589831 DXN589830:DXQ589831 EHJ589830:EHM589831 ERF589830:ERI589831 FBB589830:FBE589831 FKX589830:FLA589831 FUT589830:FUW589831 GEP589830:GES589831 GOL589830:GOO589831 GYH589830:GYK589831 HID589830:HIG589831 HRZ589830:HSC589831 IBV589830:IBY589831 ILR589830:ILU589831 IVN589830:IVQ589831 JFJ589830:JFM589831 JPF589830:JPI589831 JZB589830:JZE589831 KIX589830:KJA589831 KST589830:KSW589831 LCP589830:LCS589831 LML589830:LMO589831 LWH589830:LWK589831 MGD589830:MGG589831 MPZ589830:MQC589831 MZV589830:MZY589831 NJR589830:NJU589831 NTN589830:NTQ589831 ODJ589830:ODM589831 ONF589830:ONI589831 OXB589830:OXE589831 PGX589830:PHA589831 PQT589830:PQW589831 QAP589830:QAS589831 QKL589830:QKO589831 QUH589830:QUK589831 RED589830:REG589831 RNZ589830:ROC589831 RXV589830:RXY589831 SHR589830:SHU589831 SRN589830:SRQ589831 TBJ589830:TBM589831 TLF589830:TLI589831 TVB589830:TVE589831 UEX589830:UFA589831 UOT589830:UOW589831 UYP589830:UYS589831 VIL589830:VIO589831 VSH589830:VSK589831 WCD589830:WCG589831 WLZ589830:WMC589831 WVV589830:WVY589831 N655366:Q655367 JJ655366:JM655367 TF655366:TI655367 ADB655366:ADE655367 AMX655366:ANA655367 AWT655366:AWW655367 BGP655366:BGS655367 BQL655366:BQO655367 CAH655366:CAK655367 CKD655366:CKG655367 CTZ655366:CUC655367 DDV655366:DDY655367 DNR655366:DNU655367 DXN655366:DXQ655367 EHJ655366:EHM655367 ERF655366:ERI655367 FBB655366:FBE655367 FKX655366:FLA655367 FUT655366:FUW655367 GEP655366:GES655367 GOL655366:GOO655367 GYH655366:GYK655367 HID655366:HIG655367 HRZ655366:HSC655367 IBV655366:IBY655367 ILR655366:ILU655367 IVN655366:IVQ655367 JFJ655366:JFM655367 JPF655366:JPI655367 JZB655366:JZE655367 KIX655366:KJA655367 KST655366:KSW655367 LCP655366:LCS655367 LML655366:LMO655367 LWH655366:LWK655367 MGD655366:MGG655367 MPZ655366:MQC655367 MZV655366:MZY655367 NJR655366:NJU655367 NTN655366:NTQ655367 ODJ655366:ODM655367 ONF655366:ONI655367 OXB655366:OXE655367 PGX655366:PHA655367 PQT655366:PQW655367 QAP655366:QAS655367 QKL655366:QKO655367 QUH655366:QUK655367 RED655366:REG655367 RNZ655366:ROC655367 RXV655366:RXY655367 SHR655366:SHU655367 SRN655366:SRQ655367 TBJ655366:TBM655367 TLF655366:TLI655367 TVB655366:TVE655367 UEX655366:UFA655367 UOT655366:UOW655367 UYP655366:UYS655367 VIL655366:VIO655367 VSH655366:VSK655367 WCD655366:WCG655367 WLZ655366:WMC655367 WVV655366:WVY655367 N720902:Q720903 JJ720902:JM720903 TF720902:TI720903 ADB720902:ADE720903 AMX720902:ANA720903 AWT720902:AWW720903 BGP720902:BGS720903 BQL720902:BQO720903 CAH720902:CAK720903 CKD720902:CKG720903 CTZ720902:CUC720903 DDV720902:DDY720903 DNR720902:DNU720903 DXN720902:DXQ720903 EHJ720902:EHM720903 ERF720902:ERI720903 FBB720902:FBE720903 FKX720902:FLA720903 FUT720902:FUW720903 GEP720902:GES720903 GOL720902:GOO720903 GYH720902:GYK720903 HID720902:HIG720903 HRZ720902:HSC720903 IBV720902:IBY720903 ILR720902:ILU720903 IVN720902:IVQ720903 JFJ720902:JFM720903 JPF720902:JPI720903 JZB720902:JZE720903 KIX720902:KJA720903 KST720902:KSW720903 LCP720902:LCS720903 LML720902:LMO720903 LWH720902:LWK720903 MGD720902:MGG720903 MPZ720902:MQC720903 MZV720902:MZY720903 NJR720902:NJU720903 NTN720902:NTQ720903 ODJ720902:ODM720903 ONF720902:ONI720903 OXB720902:OXE720903 PGX720902:PHA720903 PQT720902:PQW720903 QAP720902:QAS720903 QKL720902:QKO720903 QUH720902:QUK720903 RED720902:REG720903 RNZ720902:ROC720903 RXV720902:RXY720903 SHR720902:SHU720903 SRN720902:SRQ720903 TBJ720902:TBM720903 TLF720902:TLI720903 TVB720902:TVE720903 UEX720902:UFA720903 UOT720902:UOW720903 UYP720902:UYS720903 VIL720902:VIO720903 VSH720902:VSK720903 WCD720902:WCG720903 WLZ720902:WMC720903 WVV720902:WVY720903 N786438:Q786439 JJ786438:JM786439 TF786438:TI786439 ADB786438:ADE786439 AMX786438:ANA786439 AWT786438:AWW786439 BGP786438:BGS786439 BQL786438:BQO786439 CAH786438:CAK786439 CKD786438:CKG786439 CTZ786438:CUC786439 DDV786438:DDY786439 DNR786438:DNU786439 DXN786438:DXQ786439 EHJ786438:EHM786439 ERF786438:ERI786439 FBB786438:FBE786439 FKX786438:FLA786439 FUT786438:FUW786439 GEP786438:GES786439 GOL786438:GOO786439 GYH786438:GYK786439 HID786438:HIG786439 HRZ786438:HSC786439 IBV786438:IBY786439 ILR786438:ILU786439 IVN786438:IVQ786439 JFJ786438:JFM786439 JPF786438:JPI786439 JZB786438:JZE786439 KIX786438:KJA786439 KST786438:KSW786439 LCP786438:LCS786439 LML786438:LMO786439 LWH786438:LWK786439 MGD786438:MGG786439 MPZ786438:MQC786439 MZV786438:MZY786439 NJR786438:NJU786439 NTN786438:NTQ786439 ODJ786438:ODM786439 ONF786438:ONI786439 OXB786438:OXE786439 PGX786438:PHA786439 PQT786438:PQW786439 QAP786438:QAS786439 QKL786438:QKO786439 QUH786438:QUK786439 RED786438:REG786439 RNZ786438:ROC786439 RXV786438:RXY786439 SHR786438:SHU786439 SRN786438:SRQ786439 TBJ786438:TBM786439 TLF786438:TLI786439 TVB786438:TVE786439 UEX786438:UFA786439 UOT786438:UOW786439 UYP786438:UYS786439 VIL786438:VIO786439 VSH786438:VSK786439 WCD786438:WCG786439 WLZ786438:WMC786439 WVV786438:WVY786439 N851974:Q851975 JJ851974:JM851975 TF851974:TI851975 ADB851974:ADE851975 AMX851974:ANA851975 AWT851974:AWW851975 BGP851974:BGS851975 BQL851974:BQO851975 CAH851974:CAK851975 CKD851974:CKG851975 CTZ851974:CUC851975 DDV851974:DDY851975 DNR851974:DNU851975 DXN851974:DXQ851975 EHJ851974:EHM851975 ERF851974:ERI851975 FBB851974:FBE851975 FKX851974:FLA851975 FUT851974:FUW851975 GEP851974:GES851975 GOL851974:GOO851975 GYH851974:GYK851975 HID851974:HIG851975 HRZ851974:HSC851975 IBV851974:IBY851975 ILR851974:ILU851975 IVN851974:IVQ851975 JFJ851974:JFM851975 JPF851974:JPI851975 JZB851974:JZE851975 KIX851974:KJA851975 KST851974:KSW851975 LCP851974:LCS851975 LML851974:LMO851975 LWH851974:LWK851975 MGD851974:MGG851975 MPZ851974:MQC851975 MZV851974:MZY851975 NJR851974:NJU851975 NTN851974:NTQ851975 ODJ851974:ODM851975 ONF851974:ONI851975 OXB851974:OXE851975 PGX851974:PHA851975 PQT851974:PQW851975 QAP851974:QAS851975 QKL851974:QKO851975 QUH851974:QUK851975 RED851974:REG851975 RNZ851974:ROC851975 RXV851974:RXY851975 SHR851974:SHU851975 SRN851974:SRQ851975 TBJ851974:TBM851975 TLF851974:TLI851975 TVB851974:TVE851975 UEX851974:UFA851975 UOT851974:UOW851975 UYP851974:UYS851975 VIL851974:VIO851975 VSH851974:VSK851975 WCD851974:WCG851975 WLZ851974:WMC851975 WVV851974:WVY851975 N917510:Q917511 JJ917510:JM917511 TF917510:TI917511 ADB917510:ADE917511 AMX917510:ANA917511 AWT917510:AWW917511 BGP917510:BGS917511 BQL917510:BQO917511 CAH917510:CAK917511 CKD917510:CKG917511 CTZ917510:CUC917511 DDV917510:DDY917511 DNR917510:DNU917511 DXN917510:DXQ917511 EHJ917510:EHM917511 ERF917510:ERI917511 FBB917510:FBE917511 FKX917510:FLA917511 FUT917510:FUW917511 GEP917510:GES917511 GOL917510:GOO917511 GYH917510:GYK917511 HID917510:HIG917511 HRZ917510:HSC917511 IBV917510:IBY917511 ILR917510:ILU917511 IVN917510:IVQ917511 JFJ917510:JFM917511 JPF917510:JPI917511 JZB917510:JZE917511 KIX917510:KJA917511 KST917510:KSW917511 LCP917510:LCS917511 LML917510:LMO917511 LWH917510:LWK917511 MGD917510:MGG917511 MPZ917510:MQC917511 MZV917510:MZY917511 NJR917510:NJU917511 NTN917510:NTQ917511 ODJ917510:ODM917511 ONF917510:ONI917511 OXB917510:OXE917511 PGX917510:PHA917511 PQT917510:PQW917511 QAP917510:QAS917511 QKL917510:QKO917511 QUH917510:QUK917511 RED917510:REG917511 RNZ917510:ROC917511 RXV917510:RXY917511 SHR917510:SHU917511 SRN917510:SRQ917511 TBJ917510:TBM917511 TLF917510:TLI917511 TVB917510:TVE917511 UEX917510:UFA917511 UOT917510:UOW917511 UYP917510:UYS917511 VIL917510:VIO917511 VSH917510:VSK917511 WCD917510:WCG917511 WLZ917510:WMC917511 WVV917510:WVY917511 N983046:Q983047 JJ983046:JM983047 TF983046:TI983047 ADB983046:ADE983047 AMX983046:ANA983047 AWT983046:AWW983047 BGP983046:BGS983047 BQL983046:BQO983047 CAH983046:CAK983047 CKD983046:CKG983047 CTZ983046:CUC983047 DDV983046:DDY983047 DNR983046:DNU983047 DXN983046:DXQ983047 EHJ983046:EHM983047 ERF983046:ERI983047 FBB983046:FBE983047 FKX983046:FLA983047 FUT983046:FUW983047 GEP983046:GES983047 GOL983046:GOO983047 GYH983046:GYK983047 HID983046:HIG983047 HRZ983046:HSC983047 IBV983046:IBY983047 ILR983046:ILU983047 IVN983046:IVQ983047 JFJ983046:JFM983047 JPF983046:JPI983047 JZB983046:JZE983047 KIX983046:KJA983047 KST983046:KSW983047 LCP983046:LCS983047 LML983046:LMO983047 LWH983046:LWK983047 MGD983046:MGG983047 MPZ983046:MQC983047 MZV983046:MZY983047 NJR983046:NJU983047 NTN983046:NTQ983047 ODJ983046:ODM983047 ONF983046:ONI983047 OXB983046:OXE983047 PGX983046:PHA983047 PQT983046:PQW983047 QAP983046:QAS983047 QKL983046:QKO983047 QUH983046:QUK983047 RED983046:REG983047 RNZ983046:ROC983047 RXV983046:RXY983047 SHR983046:SHU983047 SRN983046:SRQ983047 TBJ983046:TBM983047 TLF983046:TLI983047 TVB983046:TVE983047 UEX983046:UFA983047 UOT983046:UOW983047 UYP983046:UYS983047 VIL983046:VIO983047 VSH983046:VSK983047 WCD983046:WCG983047 WLZ983046:WMC983047 WVV983046:WVY983047" xr:uid="{611D75E9-D21F-4BA5-A961-072AF7912B09}"/>
    <dataValidation allowBlank="1" showInputMessage="1" showErrorMessage="1" prompt="Enter the gage number" sqref="N7:Q8 JJ7:JM8 TF7:TI8 ADB7:ADE8 AMX7:ANA8 AWT7:AWW8 BGP7:BGS8 BQL7:BQO8 CAH7:CAK8 CKD7:CKG8 CTZ7:CUC8 DDV7:DDY8 DNR7:DNU8 DXN7:DXQ8 EHJ7:EHM8 ERF7:ERI8 FBB7:FBE8 FKX7:FLA8 FUT7:FUW8 GEP7:GES8 GOL7:GOO8 GYH7:GYK8 HID7:HIG8 HRZ7:HSC8 IBV7:IBY8 ILR7:ILU8 IVN7:IVQ8 JFJ7:JFM8 JPF7:JPI8 JZB7:JZE8 KIX7:KJA8 KST7:KSW8 LCP7:LCS8 LML7:LMO8 LWH7:LWK8 MGD7:MGG8 MPZ7:MQC8 MZV7:MZY8 NJR7:NJU8 NTN7:NTQ8 ODJ7:ODM8 ONF7:ONI8 OXB7:OXE8 PGX7:PHA8 PQT7:PQW8 QAP7:QAS8 QKL7:QKO8 QUH7:QUK8 RED7:REG8 RNZ7:ROC8 RXV7:RXY8 SHR7:SHU8 SRN7:SRQ8 TBJ7:TBM8 TLF7:TLI8 TVB7:TVE8 UEX7:UFA8 UOT7:UOW8 UYP7:UYS8 VIL7:VIO8 VSH7:VSK8 WCD7:WCG8 WLZ7:WMC8 WVV7:WVY8 N65540:Q65541 JJ65540:JM65541 TF65540:TI65541 ADB65540:ADE65541 AMX65540:ANA65541 AWT65540:AWW65541 BGP65540:BGS65541 BQL65540:BQO65541 CAH65540:CAK65541 CKD65540:CKG65541 CTZ65540:CUC65541 DDV65540:DDY65541 DNR65540:DNU65541 DXN65540:DXQ65541 EHJ65540:EHM65541 ERF65540:ERI65541 FBB65540:FBE65541 FKX65540:FLA65541 FUT65540:FUW65541 GEP65540:GES65541 GOL65540:GOO65541 GYH65540:GYK65541 HID65540:HIG65541 HRZ65540:HSC65541 IBV65540:IBY65541 ILR65540:ILU65541 IVN65540:IVQ65541 JFJ65540:JFM65541 JPF65540:JPI65541 JZB65540:JZE65541 KIX65540:KJA65541 KST65540:KSW65541 LCP65540:LCS65541 LML65540:LMO65541 LWH65540:LWK65541 MGD65540:MGG65541 MPZ65540:MQC65541 MZV65540:MZY65541 NJR65540:NJU65541 NTN65540:NTQ65541 ODJ65540:ODM65541 ONF65540:ONI65541 OXB65540:OXE65541 PGX65540:PHA65541 PQT65540:PQW65541 QAP65540:QAS65541 QKL65540:QKO65541 QUH65540:QUK65541 RED65540:REG65541 RNZ65540:ROC65541 RXV65540:RXY65541 SHR65540:SHU65541 SRN65540:SRQ65541 TBJ65540:TBM65541 TLF65540:TLI65541 TVB65540:TVE65541 UEX65540:UFA65541 UOT65540:UOW65541 UYP65540:UYS65541 VIL65540:VIO65541 VSH65540:VSK65541 WCD65540:WCG65541 WLZ65540:WMC65541 WVV65540:WVY65541 N131076:Q131077 JJ131076:JM131077 TF131076:TI131077 ADB131076:ADE131077 AMX131076:ANA131077 AWT131076:AWW131077 BGP131076:BGS131077 BQL131076:BQO131077 CAH131076:CAK131077 CKD131076:CKG131077 CTZ131076:CUC131077 DDV131076:DDY131077 DNR131076:DNU131077 DXN131076:DXQ131077 EHJ131076:EHM131077 ERF131076:ERI131077 FBB131076:FBE131077 FKX131076:FLA131077 FUT131076:FUW131077 GEP131076:GES131077 GOL131076:GOO131077 GYH131076:GYK131077 HID131076:HIG131077 HRZ131076:HSC131077 IBV131076:IBY131077 ILR131076:ILU131077 IVN131076:IVQ131077 JFJ131076:JFM131077 JPF131076:JPI131077 JZB131076:JZE131077 KIX131076:KJA131077 KST131076:KSW131077 LCP131076:LCS131077 LML131076:LMO131077 LWH131076:LWK131077 MGD131076:MGG131077 MPZ131076:MQC131077 MZV131076:MZY131077 NJR131076:NJU131077 NTN131076:NTQ131077 ODJ131076:ODM131077 ONF131076:ONI131077 OXB131076:OXE131077 PGX131076:PHA131077 PQT131076:PQW131077 QAP131076:QAS131077 QKL131076:QKO131077 QUH131076:QUK131077 RED131076:REG131077 RNZ131076:ROC131077 RXV131076:RXY131077 SHR131076:SHU131077 SRN131076:SRQ131077 TBJ131076:TBM131077 TLF131076:TLI131077 TVB131076:TVE131077 UEX131076:UFA131077 UOT131076:UOW131077 UYP131076:UYS131077 VIL131076:VIO131077 VSH131076:VSK131077 WCD131076:WCG131077 WLZ131076:WMC131077 WVV131076:WVY131077 N196612:Q196613 JJ196612:JM196613 TF196612:TI196613 ADB196612:ADE196613 AMX196612:ANA196613 AWT196612:AWW196613 BGP196612:BGS196613 BQL196612:BQO196613 CAH196612:CAK196613 CKD196612:CKG196613 CTZ196612:CUC196613 DDV196612:DDY196613 DNR196612:DNU196613 DXN196612:DXQ196613 EHJ196612:EHM196613 ERF196612:ERI196613 FBB196612:FBE196613 FKX196612:FLA196613 FUT196612:FUW196613 GEP196612:GES196613 GOL196612:GOO196613 GYH196612:GYK196613 HID196612:HIG196613 HRZ196612:HSC196613 IBV196612:IBY196613 ILR196612:ILU196613 IVN196612:IVQ196613 JFJ196612:JFM196613 JPF196612:JPI196613 JZB196612:JZE196613 KIX196612:KJA196613 KST196612:KSW196613 LCP196612:LCS196613 LML196612:LMO196613 LWH196612:LWK196613 MGD196612:MGG196613 MPZ196612:MQC196613 MZV196612:MZY196613 NJR196612:NJU196613 NTN196612:NTQ196613 ODJ196612:ODM196613 ONF196612:ONI196613 OXB196612:OXE196613 PGX196612:PHA196613 PQT196612:PQW196613 QAP196612:QAS196613 QKL196612:QKO196613 QUH196612:QUK196613 RED196612:REG196613 RNZ196612:ROC196613 RXV196612:RXY196613 SHR196612:SHU196613 SRN196612:SRQ196613 TBJ196612:TBM196613 TLF196612:TLI196613 TVB196612:TVE196613 UEX196612:UFA196613 UOT196612:UOW196613 UYP196612:UYS196613 VIL196612:VIO196613 VSH196612:VSK196613 WCD196612:WCG196613 WLZ196612:WMC196613 WVV196612:WVY196613 N262148:Q262149 JJ262148:JM262149 TF262148:TI262149 ADB262148:ADE262149 AMX262148:ANA262149 AWT262148:AWW262149 BGP262148:BGS262149 BQL262148:BQO262149 CAH262148:CAK262149 CKD262148:CKG262149 CTZ262148:CUC262149 DDV262148:DDY262149 DNR262148:DNU262149 DXN262148:DXQ262149 EHJ262148:EHM262149 ERF262148:ERI262149 FBB262148:FBE262149 FKX262148:FLA262149 FUT262148:FUW262149 GEP262148:GES262149 GOL262148:GOO262149 GYH262148:GYK262149 HID262148:HIG262149 HRZ262148:HSC262149 IBV262148:IBY262149 ILR262148:ILU262149 IVN262148:IVQ262149 JFJ262148:JFM262149 JPF262148:JPI262149 JZB262148:JZE262149 KIX262148:KJA262149 KST262148:KSW262149 LCP262148:LCS262149 LML262148:LMO262149 LWH262148:LWK262149 MGD262148:MGG262149 MPZ262148:MQC262149 MZV262148:MZY262149 NJR262148:NJU262149 NTN262148:NTQ262149 ODJ262148:ODM262149 ONF262148:ONI262149 OXB262148:OXE262149 PGX262148:PHA262149 PQT262148:PQW262149 QAP262148:QAS262149 QKL262148:QKO262149 QUH262148:QUK262149 RED262148:REG262149 RNZ262148:ROC262149 RXV262148:RXY262149 SHR262148:SHU262149 SRN262148:SRQ262149 TBJ262148:TBM262149 TLF262148:TLI262149 TVB262148:TVE262149 UEX262148:UFA262149 UOT262148:UOW262149 UYP262148:UYS262149 VIL262148:VIO262149 VSH262148:VSK262149 WCD262148:WCG262149 WLZ262148:WMC262149 WVV262148:WVY262149 N327684:Q327685 JJ327684:JM327685 TF327684:TI327685 ADB327684:ADE327685 AMX327684:ANA327685 AWT327684:AWW327685 BGP327684:BGS327685 BQL327684:BQO327685 CAH327684:CAK327685 CKD327684:CKG327685 CTZ327684:CUC327685 DDV327684:DDY327685 DNR327684:DNU327685 DXN327684:DXQ327685 EHJ327684:EHM327685 ERF327684:ERI327685 FBB327684:FBE327685 FKX327684:FLA327685 FUT327684:FUW327685 GEP327684:GES327685 GOL327684:GOO327685 GYH327684:GYK327685 HID327684:HIG327685 HRZ327684:HSC327685 IBV327684:IBY327685 ILR327684:ILU327685 IVN327684:IVQ327685 JFJ327684:JFM327685 JPF327684:JPI327685 JZB327684:JZE327685 KIX327684:KJA327685 KST327684:KSW327685 LCP327684:LCS327685 LML327684:LMO327685 LWH327684:LWK327685 MGD327684:MGG327685 MPZ327684:MQC327685 MZV327684:MZY327685 NJR327684:NJU327685 NTN327684:NTQ327685 ODJ327684:ODM327685 ONF327684:ONI327685 OXB327684:OXE327685 PGX327684:PHA327685 PQT327684:PQW327685 QAP327684:QAS327685 QKL327684:QKO327685 QUH327684:QUK327685 RED327684:REG327685 RNZ327684:ROC327685 RXV327684:RXY327685 SHR327684:SHU327685 SRN327684:SRQ327685 TBJ327684:TBM327685 TLF327684:TLI327685 TVB327684:TVE327685 UEX327684:UFA327685 UOT327684:UOW327685 UYP327684:UYS327685 VIL327684:VIO327685 VSH327684:VSK327685 WCD327684:WCG327685 WLZ327684:WMC327685 WVV327684:WVY327685 N393220:Q393221 JJ393220:JM393221 TF393220:TI393221 ADB393220:ADE393221 AMX393220:ANA393221 AWT393220:AWW393221 BGP393220:BGS393221 BQL393220:BQO393221 CAH393220:CAK393221 CKD393220:CKG393221 CTZ393220:CUC393221 DDV393220:DDY393221 DNR393220:DNU393221 DXN393220:DXQ393221 EHJ393220:EHM393221 ERF393220:ERI393221 FBB393220:FBE393221 FKX393220:FLA393221 FUT393220:FUW393221 GEP393220:GES393221 GOL393220:GOO393221 GYH393220:GYK393221 HID393220:HIG393221 HRZ393220:HSC393221 IBV393220:IBY393221 ILR393220:ILU393221 IVN393220:IVQ393221 JFJ393220:JFM393221 JPF393220:JPI393221 JZB393220:JZE393221 KIX393220:KJA393221 KST393220:KSW393221 LCP393220:LCS393221 LML393220:LMO393221 LWH393220:LWK393221 MGD393220:MGG393221 MPZ393220:MQC393221 MZV393220:MZY393221 NJR393220:NJU393221 NTN393220:NTQ393221 ODJ393220:ODM393221 ONF393220:ONI393221 OXB393220:OXE393221 PGX393220:PHA393221 PQT393220:PQW393221 QAP393220:QAS393221 QKL393220:QKO393221 QUH393220:QUK393221 RED393220:REG393221 RNZ393220:ROC393221 RXV393220:RXY393221 SHR393220:SHU393221 SRN393220:SRQ393221 TBJ393220:TBM393221 TLF393220:TLI393221 TVB393220:TVE393221 UEX393220:UFA393221 UOT393220:UOW393221 UYP393220:UYS393221 VIL393220:VIO393221 VSH393220:VSK393221 WCD393220:WCG393221 WLZ393220:WMC393221 WVV393220:WVY393221 N458756:Q458757 JJ458756:JM458757 TF458756:TI458757 ADB458756:ADE458757 AMX458756:ANA458757 AWT458756:AWW458757 BGP458756:BGS458757 BQL458756:BQO458757 CAH458756:CAK458757 CKD458756:CKG458757 CTZ458756:CUC458757 DDV458756:DDY458757 DNR458756:DNU458757 DXN458756:DXQ458757 EHJ458756:EHM458757 ERF458756:ERI458757 FBB458756:FBE458757 FKX458756:FLA458757 FUT458756:FUW458757 GEP458756:GES458757 GOL458756:GOO458757 GYH458756:GYK458757 HID458756:HIG458757 HRZ458756:HSC458757 IBV458756:IBY458757 ILR458756:ILU458757 IVN458756:IVQ458757 JFJ458756:JFM458757 JPF458756:JPI458757 JZB458756:JZE458757 KIX458756:KJA458757 KST458756:KSW458757 LCP458756:LCS458757 LML458756:LMO458757 LWH458756:LWK458757 MGD458756:MGG458757 MPZ458756:MQC458757 MZV458756:MZY458757 NJR458756:NJU458757 NTN458756:NTQ458757 ODJ458756:ODM458757 ONF458756:ONI458757 OXB458756:OXE458757 PGX458756:PHA458757 PQT458756:PQW458757 QAP458756:QAS458757 QKL458756:QKO458757 QUH458756:QUK458757 RED458756:REG458757 RNZ458756:ROC458757 RXV458756:RXY458757 SHR458756:SHU458757 SRN458756:SRQ458757 TBJ458756:TBM458757 TLF458756:TLI458757 TVB458756:TVE458757 UEX458756:UFA458757 UOT458756:UOW458757 UYP458756:UYS458757 VIL458756:VIO458757 VSH458756:VSK458757 WCD458756:WCG458757 WLZ458756:WMC458757 WVV458756:WVY458757 N524292:Q524293 JJ524292:JM524293 TF524292:TI524293 ADB524292:ADE524293 AMX524292:ANA524293 AWT524292:AWW524293 BGP524292:BGS524293 BQL524292:BQO524293 CAH524292:CAK524293 CKD524292:CKG524293 CTZ524292:CUC524293 DDV524292:DDY524293 DNR524292:DNU524293 DXN524292:DXQ524293 EHJ524292:EHM524293 ERF524292:ERI524293 FBB524292:FBE524293 FKX524292:FLA524293 FUT524292:FUW524293 GEP524292:GES524293 GOL524292:GOO524293 GYH524292:GYK524293 HID524292:HIG524293 HRZ524292:HSC524293 IBV524292:IBY524293 ILR524292:ILU524293 IVN524292:IVQ524293 JFJ524292:JFM524293 JPF524292:JPI524293 JZB524292:JZE524293 KIX524292:KJA524293 KST524292:KSW524293 LCP524292:LCS524293 LML524292:LMO524293 LWH524292:LWK524293 MGD524292:MGG524293 MPZ524292:MQC524293 MZV524292:MZY524293 NJR524292:NJU524293 NTN524292:NTQ524293 ODJ524292:ODM524293 ONF524292:ONI524293 OXB524292:OXE524293 PGX524292:PHA524293 PQT524292:PQW524293 QAP524292:QAS524293 QKL524292:QKO524293 QUH524292:QUK524293 RED524292:REG524293 RNZ524292:ROC524293 RXV524292:RXY524293 SHR524292:SHU524293 SRN524292:SRQ524293 TBJ524292:TBM524293 TLF524292:TLI524293 TVB524292:TVE524293 UEX524292:UFA524293 UOT524292:UOW524293 UYP524292:UYS524293 VIL524292:VIO524293 VSH524292:VSK524293 WCD524292:WCG524293 WLZ524292:WMC524293 WVV524292:WVY524293 N589828:Q589829 JJ589828:JM589829 TF589828:TI589829 ADB589828:ADE589829 AMX589828:ANA589829 AWT589828:AWW589829 BGP589828:BGS589829 BQL589828:BQO589829 CAH589828:CAK589829 CKD589828:CKG589829 CTZ589828:CUC589829 DDV589828:DDY589829 DNR589828:DNU589829 DXN589828:DXQ589829 EHJ589828:EHM589829 ERF589828:ERI589829 FBB589828:FBE589829 FKX589828:FLA589829 FUT589828:FUW589829 GEP589828:GES589829 GOL589828:GOO589829 GYH589828:GYK589829 HID589828:HIG589829 HRZ589828:HSC589829 IBV589828:IBY589829 ILR589828:ILU589829 IVN589828:IVQ589829 JFJ589828:JFM589829 JPF589828:JPI589829 JZB589828:JZE589829 KIX589828:KJA589829 KST589828:KSW589829 LCP589828:LCS589829 LML589828:LMO589829 LWH589828:LWK589829 MGD589828:MGG589829 MPZ589828:MQC589829 MZV589828:MZY589829 NJR589828:NJU589829 NTN589828:NTQ589829 ODJ589828:ODM589829 ONF589828:ONI589829 OXB589828:OXE589829 PGX589828:PHA589829 PQT589828:PQW589829 QAP589828:QAS589829 QKL589828:QKO589829 QUH589828:QUK589829 RED589828:REG589829 RNZ589828:ROC589829 RXV589828:RXY589829 SHR589828:SHU589829 SRN589828:SRQ589829 TBJ589828:TBM589829 TLF589828:TLI589829 TVB589828:TVE589829 UEX589828:UFA589829 UOT589828:UOW589829 UYP589828:UYS589829 VIL589828:VIO589829 VSH589828:VSK589829 WCD589828:WCG589829 WLZ589828:WMC589829 WVV589828:WVY589829 N655364:Q655365 JJ655364:JM655365 TF655364:TI655365 ADB655364:ADE655365 AMX655364:ANA655365 AWT655364:AWW655365 BGP655364:BGS655365 BQL655364:BQO655365 CAH655364:CAK655365 CKD655364:CKG655365 CTZ655364:CUC655365 DDV655364:DDY655365 DNR655364:DNU655365 DXN655364:DXQ655365 EHJ655364:EHM655365 ERF655364:ERI655365 FBB655364:FBE655365 FKX655364:FLA655365 FUT655364:FUW655365 GEP655364:GES655365 GOL655364:GOO655365 GYH655364:GYK655365 HID655364:HIG655365 HRZ655364:HSC655365 IBV655364:IBY655365 ILR655364:ILU655365 IVN655364:IVQ655365 JFJ655364:JFM655365 JPF655364:JPI655365 JZB655364:JZE655365 KIX655364:KJA655365 KST655364:KSW655365 LCP655364:LCS655365 LML655364:LMO655365 LWH655364:LWK655365 MGD655364:MGG655365 MPZ655364:MQC655365 MZV655364:MZY655365 NJR655364:NJU655365 NTN655364:NTQ655365 ODJ655364:ODM655365 ONF655364:ONI655365 OXB655364:OXE655365 PGX655364:PHA655365 PQT655364:PQW655365 QAP655364:QAS655365 QKL655364:QKO655365 QUH655364:QUK655365 RED655364:REG655365 RNZ655364:ROC655365 RXV655364:RXY655365 SHR655364:SHU655365 SRN655364:SRQ655365 TBJ655364:TBM655365 TLF655364:TLI655365 TVB655364:TVE655365 UEX655364:UFA655365 UOT655364:UOW655365 UYP655364:UYS655365 VIL655364:VIO655365 VSH655364:VSK655365 WCD655364:WCG655365 WLZ655364:WMC655365 WVV655364:WVY655365 N720900:Q720901 JJ720900:JM720901 TF720900:TI720901 ADB720900:ADE720901 AMX720900:ANA720901 AWT720900:AWW720901 BGP720900:BGS720901 BQL720900:BQO720901 CAH720900:CAK720901 CKD720900:CKG720901 CTZ720900:CUC720901 DDV720900:DDY720901 DNR720900:DNU720901 DXN720900:DXQ720901 EHJ720900:EHM720901 ERF720900:ERI720901 FBB720900:FBE720901 FKX720900:FLA720901 FUT720900:FUW720901 GEP720900:GES720901 GOL720900:GOO720901 GYH720900:GYK720901 HID720900:HIG720901 HRZ720900:HSC720901 IBV720900:IBY720901 ILR720900:ILU720901 IVN720900:IVQ720901 JFJ720900:JFM720901 JPF720900:JPI720901 JZB720900:JZE720901 KIX720900:KJA720901 KST720900:KSW720901 LCP720900:LCS720901 LML720900:LMO720901 LWH720900:LWK720901 MGD720900:MGG720901 MPZ720900:MQC720901 MZV720900:MZY720901 NJR720900:NJU720901 NTN720900:NTQ720901 ODJ720900:ODM720901 ONF720900:ONI720901 OXB720900:OXE720901 PGX720900:PHA720901 PQT720900:PQW720901 QAP720900:QAS720901 QKL720900:QKO720901 QUH720900:QUK720901 RED720900:REG720901 RNZ720900:ROC720901 RXV720900:RXY720901 SHR720900:SHU720901 SRN720900:SRQ720901 TBJ720900:TBM720901 TLF720900:TLI720901 TVB720900:TVE720901 UEX720900:UFA720901 UOT720900:UOW720901 UYP720900:UYS720901 VIL720900:VIO720901 VSH720900:VSK720901 WCD720900:WCG720901 WLZ720900:WMC720901 WVV720900:WVY720901 N786436:Q786437 JJ786436:JM786437 TF786436:TI786437 ADB786436:ADE786437 AMX786436:ANA786437 AWT786436:AWW786437 BGP786436:BGS786437 BQL786436:BQO786437 CAH786436:CAK786437 CKD786436:CKG786437 CTZ786436:CUC786437 DDV786436:DDY786437 DNR786436:DNU786437 DXN786436:DXQ786437 EHJ786436:EHM786437 ERF786436:ERI786437 FBB786436:FBE786437 FKX786436:FLA786437 FUT786436:FUW786437 GEP786436:GES786437 GOL786436:GOO786437 GYH786436:GYK786437 HID786436:HIG786437 HRZ786436:HSC786437 IBV786436:IBY786437 ILR786436:ILU786437 IVN786436:IVQ786437 JFJ786436:JFM786437 JPF786436:JPI786437 JZB786436:JZE786437 KIX786436:KJA786437 KST786436:KSW786437 LCP786436:LCS786437 LML786436:LMO786437 LWH786436:LWK786437 MGD786436:MGG786437 MPZ786436:MQC786437 MZV786436:MZY786437 NJR786436:NJU786437 NTN786436:NTQ786437 ODJ786436:ODM786437 ONF786436:ONI786437 OXB786436:OXE786437 PGX786436:PHA786437 PQT786436:PQW786437 QAP786436:QAS786437 QKL786436:QKO786437 QUH786436:QUK786437 RED786436:REG786437 RNZ786436:ROC786437 RXV786436:RXY786437 SHR786436:SHU786437 SRN786436:SRQ786437 TBJ786436:TBM786437 TLF786436:TLI786437 TVB786436:TVE786437 UEX786436:UFA786437 UOT786436:UOW786437 UYP786436:UYS786437 VIL786436:VIO786437 VSH786436:VSK786437 WCD786436:WCG786437 WLZ786436:WMC786437 WVV786436:WVY786437 N851972:Q851973 JJ851972:JM851973 TF851972:TI851973 ADB851972:ADE851973 AMX851972:ANA851973 AWT851972:AWW851973 BGP851972:BGS851973 BQL851972:BQO851973 CAH851972:CAK851973 CKD851972:CKG851973 CTZ851972:CUC851973 DDV851972:DDY851973 DNR851972:DNU851973 DXN851972:DXQ851973 EHJ851972:EHM851973 ERF851972:ERI851973 FBB851972:FBE851973 FKX851972:FLA851973 FUT851972:FUW851973 GEP851972:GES851973 GOL851972:GOO851973 GYH851972:GYK851973 HID851972:HIG851973 HRZ851972:HSC851973 IBV851972:IBY851973 ILR851972:ILU851973 IVN851972:IVQ851973 JFJ851972:JFM851973 JPF851972:JPI851973 JZB851972:JZE851973 KIX851972:KJA851973 KST851972:KSW851973 LCP851972:LCS851973 LML851972:LMO851973 LWH851972:LWK851973 MGD851972:MGG851973 MPZ851972:MQC851973 MZV851972:MZY851973 NJR851972:NJU851973 NTN851972:NTQ851973 ODJ851972:ODM851973 ONF851972:ONI851973 OXB851972:OXE851973 PGX851972:PHA851973 PQT851972:PQW851973 QAP851972:QAS851973 QKL851972:QKO851973 QUH851972:QUK851973 RED851972:REG851973 RNZ851972:ROC851973 RXV851972:RXY851973 SHR851972:SHU851973 SRN851972:SRQ851973 TBJ851972:TBM851973 TLF851972:TLI851973 TVB851972:TVE851973 UEX851972:UFA851973 UOT851972:UOW851973 UYP851972:UYS851973 VIL851972:VIO851973 VSH851972:VSK851973 WCD851972:WCG851973 WLZ851972:WMC851973 WVV851972:WVY851973 N917508:Q917509 JJ917508:JM917509 TF917508:TI917509 ADB917508:ADE917509 AMX917508:ANA917509 AWT917508:AWW917509 BGP917508:BGS917509 BQL917508:BQO917509 CAH917508:CAK917509 CKD917508:CKG917509 CTZ917508:CUC917509 DDV917508:DDY917509 DNR917508:DNU917509 DXN917508:DXQ917509 EHJ917508:EHM917509 ERF917508:ERI917509 FBB917508:FBE917509 FKX917508:FLA917509 FUT917508:FUW917509 GEP917508:GES917509 GOL917508:GOO917509 GYH917508:GYK917509 HID917508:HIG917509 HRZ917508:HSC917509 IBV917508:IBY917509 ILR917508:ILU917509 IVN917508:IVQ917509 JFJ917508:JFM917509 JPF917508:JPI917509 JZB917508:JZE917509 KIX917508:KJA917509 KST917508:KSW917509 LCP917508:LCS917509 LML917508:LMO917509 LWH917508:LWK917509 MGD917508:MGG917509 MPZ917508:MQC917509 MZV917508:MZY917509 NJR917508:NJU917509 NTN917508:NTQ917509 ODJ917508:ODM917509 ONF917508:ONI917509 OXB917508:OXE917509 PGX917508:PHA917509 PQT917508:PQW917509 QAP917508:QAS917509 QKL917508:QKO917509 QUH917508:QUK917509 RED917508:REG917509 RNZ917508:ROC917509 RXV917508:RXY917509 SHR917508:SHU917509 SRN917508:SRQ917509 TBJ917508:TBM917509 TLF917508:TLI917509 TVB917508:TVE917509 UEX917508:UFA917509 UOT917508:UOW917509 UYP917508:UYS917509 VIL917508:VIO917509 VSH917508:VSK917509 WCD917508:WCG917509 WLZ917508:WMC917509 WVV917508:WVY917509 N983044:Q983045 JJ983044:JM983045 TF983044:TI983045 ADB983044:ADE983045 AMX983044:ANA983045 AWT983044:AWW983045 BGP983044:BGS983045 BQL983044:BQO983045 CAH983044:CAK983045 CKD983044:CKG983045 CTZ983044:CUC983045 DDV983044:DDY983045 DNR983044:DNU983045 DXN983044:DXQ983045 EHJ983044:EHM983045 ERF983044:ERI983045 FBB983044:FBE983045 FKX983044:FLA983045 FUT983044:FUW983045 GEP983044:GES983045 GOL983044:GOO983045 GYH983044:GYK983045 HID983044:HIG983045 HRZ983044:HSC983045 IBV983044:IBY983045 ILR983044:ILU983045 IVN983044:IVQ983045 JFJ983044:JFM983045 JPF983044:JPI983045 JZB983044:JZE983045 KIX983044:KJA983045 KST983044:KSW983045 LCP983044:LCS983045 LML983044:LMO983045 LWH983044:LWK983045 MGD983044:MGG983045 MPZ983044:MQC983045 MZV983044:MZY983045 NJR983044:NJU983045 NTN983044:NTQ983045 ODJ983044:ODM983045 ONF983044:ONI983045 OXB983044:OXE983045 PGX983044:PHA983045 PQT983044:PQW983045 QAP983044:QAS983045 QKL983044:QKO983045 QUH983044:QUK983045 RED983044:REG983045 RNZ983044:ROC983045 RXV983044:RXY983045 SHR983044:SHU983045 SRN983044:SRQ983045 TBJ983044:TBM983045 TLF983044:TLI983045 TVB983044:TVE983045 UEX983044:UFA983045 UOT983044:UOW983045 UYP983044:UYS983045 VIL983044:VIO983045 VSH983044:VSK983045 WCD983044:WCG983045 WLZ983044:WMC983045 WVV983044:WVY983045" xr:uid="{EC20671B-0703-4FA2-8D6C-64A6CEC0328F}"/>
    <dataValidation allowBlank="1" showInputMessage="1" showErrorMessage="1" prompt="Enter the name of the instrument" sqref="N5:Q6 JJ5:JM6 TF5:TI6 ADB5:ADE6 AMX5:ANA6 AWT5:AWW6 BGP5:BGS6 BQL5:BQO6 CAH5:CAK6 CKD5:CKG6 CTZ5:CUC6 DDV5:DDY6 DNR5:DNU6 DXN5:DXQ6 EHJ5:EHM6 ERF5:ERI6 FBB5:FBE6 FKX5:FLA6 FUT5:FUW6 GEP5:GES6 GOL5:GOO6 GYH5:GYK6 HID5:HIG6 HRZ5:HSC6 IBV5:IBY6 ILR5:ILU6 IVN5:IVQ6 JFJ5:JFM6 JPF5:JPI6 JZB5:JZE6 KIX5:KJA6 KST5:KSW6 LCP5:LCS6 LML5:LMO6 LWH5:LWK6 MGD5:MGG6 MPZ5:MQC6 MZV5:MZY6 NJR5:NJU6 NTN5:NTQ6 ODJ5:ODM6 ONF5:ONI6 OXB5:OXE6 PGX5:PHA6 PQT5:PQW6 QAP5:QAS6 QKL5:QKO6 QUH5:QUK6 RED5:REG6 RNZ5:ROC6 RXV5:RXY6 SHR5:SHU6 SRN5:SRQ6 TBJ5:TBM6 TLF5:TLI6 TVB5:TVE6 UEX5:UFA6 UOT5:UOW6 UYP5:UYS6 VIL5:VIO6 VSH5:VSK6 WCD5:WCG6 WLZ5:WMC6 WVV5:WVY6 N65538:Q65539 JJ65538:JM65539 TF65538:TI65539 ADB65538:ADE65539 AMX65538:ANA65539 AWT65538:AWW65539 BGP65538:BGS65539 BQL65538:BQO65539 CAH65538:CAK65539 CKD65538:CKG65539 CTZ65538:CUC65539 DDV65538:DDY65539 DNR65538:DNU65539 DXN65538:DXQ65539 EHJ65538:EHM65539 ERF65538:ERI65539 FBB65538:FBE65539 FKX65538:FLA65539 FUT65538:FUW65539 GEP65538:GES65539 GOL65538:GOO65539 GYH65538:GYK65539 HID65538:HIG65539 HRZ65538:HSC65539 IBV65538:IBY65539 ILR65538:ILU65539 IVN65538:IVQ65539 JFJ65538:JFM65539 JPF65538:JPI65539 JZB65538:JZE65539 KIX65538:KJA65539 KST65538:KSW65539 LCP65538:LCS65539 LML65538:LMO65539 LWH65538:LWK65539 MGD65538:MGG65539 MPZ65538:MQC65539 MZV65538:MZY65539 NJR65538:NJU65539 NTN65538:NTQ65539 ODJ65538:ODM65539 ONF65538:ONI65539 OXB65538:OXE65539 PGX65538:PHA65539 PQT65538:PQW65539 QAP65538:QAS65539 QKL65538:QKO65539 QUH65538:QUK65539 RED65538:REG65539 RNZ65538:ROC65539 RXV65538:RXY65539 SHR65538:SHU65539 SRN65538:SRQ65539 TBJ65538:TBM65539 TLF65538:TLI65539 TVB65538:TVE65539 UEX65538:UFA65539 UOT65538:UOW65539 UYP65538:UYS65539 VIL65538:VIO65539 VSH65538:VSK65539 WCD65538:WCG65539 WLZ65538:WMC65539 WVV65538:WVY65539 N131074:Q131075 JJ131074:JM131075 TF131074:TI131075 ADB131074:ADE131075 AMX131074:ANA131075 AWT131074:AWW131075 BGP131074:BGS131075 BQL131074:BQO131075 CAH131074:CAK131075 CKD131074:CKG131075 CTZ131074:CUC131075 DDV131074:DDY131075 DNR131074:DNU131075 DXN131074:DXQ131075 EHJ131074:EHM131075 ERF131074:ERI131075 FBB131074:FBE131075 FKX131074:FLA131075 FUT131074:FUW131075 GEP131074:GES131075 GOL131074:GOO131075 GYH131074:GYK131075 HID131074:HIG131075 HRZ131074:HSC131075 IBV131074:IBY131075 ILR131074:ILU131075 IVN131074:IVQ131075 JFJ131074:JFM131075 JPF131074:JPI131075 JZB131074:JZE131075 KIX131074:KJA131075 KST131074:KSW131075 LCP131074:LCS131075 LML131074:LMO131075 LWH131074:LWK131075 MGD131074:MGG131075 MPZ131074:MQC131075 MZV131074:MZY131075 NJR131074:NJU131075 NTN131074:NTQ131075 ODJ131074:ODM131075 ONF131074:ONI131075 OXB131074:OXE131075 PGX131074:PHA131075 PQT131074:PQW131075 QAP131074:QAS131075 QKL131074:QKO131075 QUH131074:QUK131075 RED131074:REG131075 RNZ131074:ROC131075 RXV131074:RXY131075 SHR131074:SHU131075 SRN131074:SRQ131075 TBJ131074:TBM131075 TLF131074:TLI131075 TVB131074:TVE131075 UEX131074:UFA131075 UOT131074:UOW131075 UYP131074:UYS131075 VIL131074:VIO131075 VSH131074:VSK131075 WCD131074:WCG131075 WLZ131074:WMC131075 WVV131074:WVY131075 N196610:Q196611 JJ196610:JM196611 TF196610:TI196611 ADB196610:ADE196611 AMX196610:ANA196611 AWT196610:AWW196611 BGP196610:BGS196611 BQL196610:BQO196611 CAH196610:CAK196611 CKD196610:CKG196611 CTZ196610:CUC196611 DDV196610:DDY196611 DNR196610:DNU196611 DXN196610:DXQ196611 EHJ196610:EHM196611 ERF196610:ERI196611 FBB196610:FBE196611 FKX196610:FLA196611 FUT196610:FUW196611 GEP196610:GES196611 GOL196610:GOO196611 GYH196610:GYK196611 HID196610:HIG196611 HRZ196610:HSC196611 IBV196610:IBY196611 ILR196610:ILU196611 IVN196610:IVQ196611 JFJ196610:JFM196611 JPF196610:JPI196611 JZB196610:JZE196611 KIX196610:KJA196611 KST196610:KSW196611 LCP196610:LCS196611 LML196610:LMO196611 LWH196610:LWK196611 MGD196610:MGG196611 MPZ196610:MQC196611 MZV196610:MZY196611 NJR196610:NJU196611 NTN196610:NTQ196611 ODJ196610:ODM196611 ONF196610:ONI196611 OXB196610:OXE196611 PGX196610:PHA196611 PQT196610:PQW196611 QAP196610:QAS196611 QKL196610:QKO196611 QUH196610:QUK196611 RED196610:REG196611 RNZ196610:ROC196611 RXV196610:RXY196611 SHR196610:SHU196611 SRN196610:SRQ196611 TBJ196610:TBM196611 TLF196610:TLI196611 TVB196610:TVE196611 UEX196610:UFA196611 UOT196610:UOW196611 UYP196610:UYS196611 VIL196610:VIO196611 VSH196610:VSK196611 WCD196610:WCG196611 WLZ196610:WMC196611 WVV196610:WVY196611 N262146:Q262147 JJ262146:JM262147 TF262146:TI262147 ADB262146:ADE262147 AMX262146:ANA262147 AWT262146:AWW262147 BGP262146:BGS262147 BQL262146:BQO262147 CAH262146:CAK262147 CKD262146:CKG262147 CTZ262146:CUC262147 DDV262146:DDY262147 DNR262146:DNU262147 DXN262146:DXQ262147 EHJ262146:EHM262147 ERF262146:ERI262147 FBB262146:FBE262147 FKX262146:FLA262147 FUT262146:FUW262147 GEP262146:GES262147 GOL262146:GOO262147 GYH262146:GYK262147 HID262146:HIG262147 HRZ262146:HSC262147 IBV262146:IBY262147 ILR262146:ILU262147 IVN262146:IVQ262147 JFJ262146:JFM262147 JPF262146:JPI262147 JZB262146:JZE262147 KIX262146:KJA262147 KST262146:KSW262147 LCP262146:LCS262147 LML262146:LMO262147 LWH262146:LWK262147 MGD262146:MGG262147 MPZ262146:MQC262147 MZV262146:MZY262147 NJR262146:NJU262147 NTN262146:NTQ262147 ODJ262146:ODM262147 ONF262146:ONI262147 OXB262146:OXE262147 PGX262146:PHA262147 PQT262146:PQW262147 QAP262146:QAS262147 QKL262146:QKO262147 QUH262146:QUK262147 RED262146:REG262147 RNZ262146:ROC262147 RXV262146:RXY262147 SHR262146:SHU262147 SRN262146:SRQ262147 TBJ262146:TBM262147 TLF262146:TLI262147 TVB262146:TVE262147 UEX262146:UFA262147 UOT262146:UOW262147 UYP262146:UYS262147 VIL262146:VIO262147 VSH262146:VSK262147 WCD262146:WCG262147 WLZ262146:WMC262147 WVV262146:WVY262147 N327682:Q327683 JJ327682:JM327683 TF327682:TI327683 ADB327682:ADE327683 AMX327682:ANA327683 AWT327682:AWW327683 BGP327682:BGS327683 BQL327682:BQO327683 CAH327682:CAK327683 CKD327682:CKG327683 CTZ327682:CUC327683 DDV327682:DDY327683 DNR327682:DNU327683 DXN327682:DXQ327683 EHJ327682:EHM327683 ERF327682:ERI327683 FBB327682:FBE327683 FKX327682:FLA327683 FUT327682:FUW327683 GEP327682:GES327683 GOL327682:GOO327683 GYH327682:GYK327683 HID327682:HIG327683 HRZ327682:HSC327683 IBV327682:IBY327683 ILR327682:ILU327683 IVN327682:IVQ327683 JFJ327682:JFM327683 JPF327682:JPI327683 JZB327682:JZE327683 KIX327682:KJA327683 KST327682:KSW327683 LCP327682:LCS327683 LML327682:LMO327683 LWH327682:LWK327683 MGD327682:MGG327683 MPZ327682:MQC327683 MZV327682:MZY327683 NJR327682:NJU327683 NTN327682:NTQ327683 ODJ327682:ODM327683 ONF327682:ONI327683 OXB327682:OXE327683 PGX327682:PHA327683 PQT327682:PQW327683 QAP327682:QAS327683 QKL327682:QKO327683 QUH327682:QUK327683 RED327682:REG327683 RNZ327682:ROC327683 RXV327682:RXY327683 SHR327682:SHU327683 SRN327682:SRQ327683 TBJ327682:TBM327683 TLF327682:TLI327683 TVB327682:TVE327683 UEX327682:UFA327683 UOT327682:UOW327683 UYP327682:UYS327683 VIL327682:VIO327683 VSH327682:VSK327683 WCD327682:WCG327683 WLZ327682:WMC327683 WVV327682:WVY327683 N393218:Q393219 JJ393218:JM393219 TF393218:TI393219 ADB393218:ADE393219 AMX393218:ANA393219 AWT393218:AWW393219 BGP393218:BGS393219 BQL393218:BQO393219 CAH393218:CAK393219 CKD393218:CKG393219 CTZ393218:CUC393219 DDV393218:DDY393219 DNR393218:DNU393219 DXN393218:DXQ393219 EHJ393218:EHM393219 ERF393218:ERI393219 FBB393218:FBE393219 FKX393218:FLA393219 FUT393218:FUW393219 GEP393218:GES393219 GOL393218:GOO393219 GYH393218:GYK393219 HID393218:HIG393219 HRZ393218:HSC393219 IBV393218:IBY393219 ILR393218:ILU393219 IVN393218:IVQ393219 JFJ393218:JFM393219 JPF393218:JPI393219 JZB393218:JZE393219 KIX393218:KJA393219 KST393218:KSW393219 LCP393218:LCS393219 LML393218:LMO393219 LWH393218:LWK393219 MGD393218:MGG393219 MPZ393218:MQC393219 MZV393218:MZY393219 NJR393218:NJU393219 NTN393218:NTQ393219 ODJ393218:ODM393219 ONF393218:ONI393219 OXB393218:OXE393219 PGX393218:PHA393219 PQT393218:PQW393219 QAP393218:QAS393219 QKL393218:QKO393219 QUH393218:QUK393219 RED393218:REG393219 RNZ393218:ROC393219 RXV393218:RXY393219 SHR393218:SHU393219 SRN393218:SRQ393219 TBJ393218:TBM393219 TLF393218:TLI393219 TVB393218:TVE393219 UEX393218:UFA393219 UOT393218:UOW393219 UYP393218:UYS393219 VIL393218:VIO393219 VSH393218:VSK393219 WCD393218:WCG393219 WLZ393218:WMC393219 WVV393218:WVY393219 N458754:Q458755 JJ458754:JM458755 TF458754:TI458755 ADB458754:ADE458755 AMX458754:ANA458755 AWT458754:AWW458755 BGP458754:BGS458755 BQL458754:BQO458755 CAH458754:CAK458755 CKD458754:CKG458755 CTZ458754:CUC458755 DDV458754:DDY458755 DNR458754:DNU458755 DXN458754:DXQ458755 EHJ458754:EHM458755 ERF458754:ERI458755 FBB458754:FBE458755 FKX458754:FLA458755 FUT458754:FUW458755 GEP458754:GES458755 GOL458754:GOO458755 GYH458754:GYK458755 HID458754:HIG458755 HRZ458754:HSC458755 IBV458754:IBY458755 ILR458754:ILU458755 IVN458754:IVQ458755 JFJ458754:JFM458755 JPF458754:JPI458755 JZB458754:JZE458755 KIX458754:KJA458755 KST458754:KSW458755 LCP458754:LCS458755 LML458754:LMO458755 LWH458754:LWK458755 MGD458754:MGG458755 MPZ458754:MQC458755 MZV458754:MZY458755 NJR458754:NJU458755 NTN458754:NTQ458755 ODJ458754:ODM458755 ONF458754:ONI458755 OXB458754:OXE458755 PGX458754:PHA458755 PQT458754:PQW458755 QAP458754:QAS458755 QKL458754:QKO458755 QUH458754:QUK458755 RED458754:REG458755 RNZ458754:ROC458755 RXV458754:RXY458755 SHR458754:SHU458755 SRN458754:SRQ458755 TBJ458754:TBM458755 TLF458754:TLI458755 TVB458754:TVE458755 UEX458754:UFA458755 UOT458754:UOW458755 UYP458754:UYS458755 VIL458754:VIO458755 VSH458754:VSK458755 WCD458754:WCG458755 WLZ458754:WMC458755 WVV458754:WVY458755 N524290:Q524291 JJ524290:JM524291 TF524290:TI524291 ADB524290:ADE524291 AMX524290:ANA524291 AWT524290:AWW524291 BGP524290:BGS524291 BQL524290:BQO524291 CAH524290:CAK524291 CKD524290:CKG524291 CTZ524290:CUC524291 DDV524290:DDY524291 DNR524290:DNU524291 DXN524290:DXQ524291 EHJ524290:EHM524291 ERF524290:ERI524291 FBB524290:FBE524291 FKX524290:FLA524291 FUT524290:FUW524291 GEP524290:GES524291 GOL524290:GOO524291 GYH524290:GYK524291 HID524290:HIG524291 HRZ524290:HSC524291 IBV524290:IBY524291 ILR524290:ILU524291 IVN524290:IVQ524291 JFJ524290:JFM524291 JPF524290:JPI524291 JZB524290:JZE524291 KIX524290:KJA524291 KST524290:KSW524291 LCP524290:LCS524291 LML524290:LMO524291 LWH524290:LWK524291 MGD524290:MGG524291 MPZ524290:MQC524291 MZV524290:MZY524291 NJR524290:NJU524291 NTN524290:NTQ524291 ODJ524290:ODM524291 ONF524290:ONI524291 OXB524290:OXE524291 PGX524290:PHA524291 PQT524290:PQW524291 QAP524290:QAS524291 QKL524290:QKO524291 QUH524290:QUK524291 RED524290:REG524291 RNZ524290:ROC524291 RXV524290:RXY524291 SHR524290:SHU524291 SRN524290:SRQ524291 TBJ524290:TBM524291 TLF524290:TLI524291 TVB524290:TVE524291 UEX524290:UFA524291 UOT524290:UOW524291 UYP524290:UYS524291 VIL524290:VIO524291 VSH524290:VSK524291 WCD524290:WCG524291 WLZ524290:WMC524291 WVV524290:WVY524291 N589826:Q589827 JJ589826:JM589827 TF589826:TI589827 ADB589826:ADE589827 AMX589826:ANA589827 AWT589826:AWW589827 BGP589826:BGS589827 BQL589826:BQO589827 CAH589826:CAK589827 CKD589826:CKG589827 CTZ589826:CUC589827 DDV589826:DDY589827 DNR589826:DNU589827 DXN589826:DXQ589827 EHJ589826:EHM589827 ERF589826:ERI589827 FBB589826:FBE589827 FKX589826:FLA589827 FUT589826:FUW589827 GEP589826:GES589827 GOL589826:GOO589827 GYH589826:GYK589827 HID589826:HIG589827 HRZ589826:HSC589827 IBV589826:IBY589827 ILR589826:ILU589827 IVN589826:IVQ589827 JFJ589826:JFM589827 JPF589826:JPI589827 JZB589826:JZE589827 KIX589826:KJA589827 KST589826:KSW589827 LCP589826:LCS589827 LML589826:LMO589827 LWH589826:LWK589827 MGD589826:MGG589827 MPZ589826:MQC589827 MZV589826:MZY589827 NJR589826:NJU589827 NTN589826:NTQ589827 ODJ589826:ODM589827 ONF589826:ONI589827 OXB589826:OXE589827 PGX589826:PHA589827 PQT589826:PQW589827 QAP589826:QAS589827 QKL589826:QKO589827 QUH589826:QUK589827 RED589826:REG589827 RNZ589826:ROC589827 RXV589826:RXY589827 SHR589826:SHU589827 SRN589826:SRQ589827 TBJ589826:TBM589827 TLF589826:TLI589827 TVB589826:TVE589827 UEX589826:UFA589827 UOT589826:UOW589827 UYP589826:UYS589827 VIL589826:VIO589827 VSH589826:VSK589827 WCD589826:WCG589827 WLZ589826:WMC589827 WVV589826:WVY589827 N655362:Q655363 JJ655362:JM655363 TF655362:TI655363 ADB655362:ADE655363 AMX655362:ANA655363 AWT655362:AWW655363 BGP655362:BGS655363 BQL655362:BQO655363 CAH655362:CAK655363 CKD655362:CKG655363 CTZ655362:CUC655363 DDV655362:DDY655363 DNR655362:DNU655363 DXN655362:DXQ655363 EHJ655362:EHM655363 ERF655362:ERI655363 FBB655362:FBE655363 FKX655362:FLA655363 FUT655362:FUW655363 GEP655362:GES655363 GOL655362:GOO655363 GYH655362:GYK655363 HID655362:HIG655363 HRZ655362:HSC655363 IBV655362:IBY655363 ILR655362:ILU655363 IVN655362:IVQ655363 JFJ655362:JFM655363 JPF655362:JPI655363 JZB655362:JZE655363 KIX655362:KJA655363 KST655362:KSW655363 LCP655362:LCS655363 LML655362:LMO655363 LWH655362:LWK655363 MGD655362:MGG655363 MPZ655362:MQC655363 MZV655362:MZY655363 NJR655362:NJU655363 NTN655362:NTQ655363 ODJ655362:ODM655363 ONF655362:ONI655363 OXB655362:OXE655363 PGX655362:PHA655363 PQT655362:PQW655363 QAP655362:QAS655363 QKL655362:QKO655363 QUH655362:QUK655363 RED655362:REG655363 RNZ655362:ROC655363 RXV655362:RXY655363 SHR655362:SHU655363 SRN655362:SRQ655363 TBJ655362:TBM655363 TLF655362:TLI655363 TVB655362:TVE655363 UEX655362:UFA655363 UOT655362:UOW655363 UYP655362:UYS655363 VIL655362:VIO655363 VSH655362:VSK655363 WCD655362:WCG655363 WLZ655362:WMC655363 WVV655362:WVY655363 N720898:Q720899 JJ720898:JM720899 TF720898:TI720899 ADB720898:ADE720899 AMX720898:ANA720899 AWT720898:AWW720899 BGP720898:BGS720899 BQL720898:BQO720899 CAH720898:CAK720899 CKD720898:CKG720899 CTZ720898:CUC720899 DDV720898:DDY720899 DNR720898:DNU720899 DXN720898:DXQ720899 EHJ720898:EHM720899 ERF720898:ERI720899 FBB720898:FBE720899 FKX720898:FLA720899 FUT720898:FUW720899 GEP720898:GES720899 GOL720898:GOO720899 GYH720898:GYK720899 HID720898:HIG720899 HRZ720898:HSC720899 IBV720898:IBY720899 ILR720898:ILU720899 IVN720898:IVQ720899 JFJ720898:JFM720899 JPF720898:JPI720899 JZB720898:JZE720899 KIX720898:KJA720899 KST720898:KSW720899 LCP720898:LCS720899 LML720898:LMO720899 LWH720898:LWK720899 MGD720898:MGG720899 MPZ720898:MQC720899 MZV720898:MZY720899 NJR720898:NJU720899 NTN720898:NTQ720899 ODJ720898:ODM720899 ONF720898:ONI720899 OXB720898:OXE720899 PGX720898:PHA720899 PQT720898:PQW720899 QAP720898:QAS720899 QKL720898:QKO720899 QUH720898:QUK720899 RED720898:REG720899 RNZ720898:ROC720899 RXV720898:RXY720899 SHR720898:SHU720899 SRN720898:SRQ720899 TBJ720898:TBM720899 TLF720898:TLI720899 TVB720898:TVE720899 UEX720898:UFA720899 UOT720898:UOW720899 UYP720898:UYS720899 VIL720898:VIO720899 VSH720898:VSK720899 WCD720898:WCG720899 WLZ720898:WMC720899 WVV720898:WVY720899 N786434:Q786435 JJ786434:JM786435 TF786434:TI786435 ADB786434:ADE786435 AMX786434:ANA786435 AWT786434:AWW786435 BGP786434:BGS786435 BQL786434:BQO786435 CAH786434:CAK786435 CKD786434:CKG786435 CTZ786434:CUC786435 DDV786434:DDY786435 DNR786434:DNU786435 DXN786434:DXQ786435 EHJ786434:EHM786435 ERF786434:ERI786435 FBB786434:FBE786435 FKX786434:FLA786435 FUT786434:FUW786435 GEP786434:GES786435 GOL786434:GOO786435 GYH786434:GYK786435 HID786434:HIG786435 HRZ786434:HSC786435 IBV786434:IBY786435 ILR786434:ILU786435 IVN786434:IVQ786435 JFJ786434:JFM786435 JPF786434:JPI786435 JZB786434:JZE786435 KIX786434:KJA786435 KST786434:KSW786435 LCP786434:LCS786435 LML786434:LMO786435 LWH786434:LWK786435 MGD786434:MGG786435 MPZ786434:MQC786435 MZV786434:MZY786435 NJR786434:NJU786435 NTN786434:NTQ786435 ODJ786434:ODM786435 ONF786434:ONI786435 OXB786434:OXE786435 PGX786434:PHA786435 PQT786434:PQW786435 QAP786434:QAS786435 QKL786434:QKO786435 QUH786434:QUK786435 RED786434:REG786435 RNZ786434:ROC786435 RXV786434:RXY786435 SHR786434:SHU786435 SRN786434:SRQ786435 TBJ786434:TBM786435 TLF786434:TLI786435 TVB786434:TVE786435 UEX786434:UFA786435 UOT786434:UOW786435 UYP786434:UYS786435 VIL786434:VIO786435 VSH786434:VSK786435 WCD786434:WCG786435 WLZ786434:WMC786435 WVV786434:WVY786435 N851970:Q851971 JJ851970:JM851971 TF851970:TI851971 ADB851970:ADE851971 AMX851970:ANA851971 AWT851970:AWW851971 BGP851970:BGS851971 BQL851970:BQO851971 CAH851970:CAK851971 CKD851970:CKG851971 CTZ851970:CUC851971 DDV851970:DDY851971 DNR851970:DNU851971 DXN851970:DXQ851971 EHJ851970:EHM851971 ERF851970:ERI851971 FBB851970:FBE851971 FKX851970:FLA851971 FUT851970:FUW851971 GEP851970:GES851971 GOL851970:GOO851971 GYH851970:GYK851971 HID851970:HIG851971 HRZ851970:HSC851971 IBV851970:IBY851971 ILR851970:ILU851971 IVN851970:IVQ851971 JFJ851970:JFM851971 JPF851970:JPI851971 JZB851970:JZE851971 KIX851970:KJA851971 KST851970:KSW851971 LCP851970:LCS851971 LML851970:LMO851971 LWH851970:LWK851971 MGD851970:MGG851971 MPZ851970:MQC851971 MZV851970:MZY851971 NJR851970:NJU851971 NTN851970:NTQ851971 ODJ851970:ODM851971 ONF851970:ONI851971 OXB851970:OXE851971 PGX851970:PHA851971 PQT851970:PQW851971 QAP851970:QAS851971 QKL851970:QKO851971 QUH851970:QUK851971 RED851970:REG851971 RNZ851970:ROC851971 RXV851970:RXY851971 SHR851970:SHU851971 SRN851970:SRQ851971 TBJ851970:TBM851971 TLF851970:TLI851971 TVB851970:TVE851971 UEX851970:UFA851971 UOT851970:UOW851971 UYP851970:UYS851971 VIL851970:VIO851971 VSH851970:VSK851971 WCD851970:WCG851971 WLZ851970:WMC851971 WVV851970:WVY851971 N917506:Q917507 JJ917506:JM917507 TF917506:TI917507 ADB917506:ADE917507 AMX917506:ANA917507 AWT917506:AWW917507 BGP917506:BGS917507 BQL917506:BQO917507 CAH917506:CAK917507 CKD917506:CKG917507 CTZ917506:CUC917507 DDV917506:DDY917507 DNR917506:DNU917507 DXN917506:DXQ917507 EHJ917506:EHM917507 ERF917506:ERI917507 FBB917506:FBE917507 FKX917506:FLA917507 FUT917506:FUW917507 GEP917506:GES917507 GOL917506:GOO917507 GYH917506:GYK917507 HID917506:HIG917507 HRZ917506:HSC917507 IBV917506:IBY917507 ILR917506:ILU917507 IVN917506:IVQ917507 JFJ917506:JFM917507 JPF917506:JPI917507 JZB917506:JZE917507 KIX917506:KJA917507 KST917506:KSW917507 LCP917506:LCS917507 LML917506:LMO917507 LWH917506:LWK917507 MGD917506:MGG917507 MPZ917506:MQC917507 MZV917506:MZY917507 NJR917506:NJU917507 NTN917506:NTQ917507 ODJ917506:ODM917507 ONF917506:ONI917507 OXB917506:OXE917507 PGX917506:PHA917507 PQT917506:PQW917507 QAP917506:QAS917507 QKL917506:QKO917507 QUH917506:QUK917507 RED917506:REG917507 RNZ917506:ROC917507 RXV917506:RXY917507 SHR917506:SHU917507 SRN917506:SRQ917507 TBJ917506:TBM917507 TLF917506:TLI917507 TVB917506:TVE917507 UEX917506:UFA917507 UOT917506:UOW917507 UYP917506:UYS917507 VIL917506:VIO917507 VSH917506:VSK917507 WCD917506:WCG917507 WLZ917506:WMC917507 WVV917506:WVY917507 N983042:Q983043 JJ983042:JM983043 TF983042:TI983043 ADB983042:ADE983043 AMX983042:ANA983043 AWT983042:AWW983043 BGP983042:BGS983043 BQL983042:BQO983043 CAH983042:CAK983043 CKD983042:CKG983043 CTZ983042:CUC983043 DDV983042:DDY983043 DNR983042:DNU983043 DXN983042:DXQ983043 EHJ983042:EHM983043 ERF983042:ERI983043 FBB983042:FBE983043 FKX983042:FLA983043 FUT983042:FUW983043 GEP983042:GES983043 GOL983042:GOO983043 GYH983042:GYK983043 HID983042:HIG983043 HRZ983042:HSC983043 IBV983042:IBY983043 ILR983042:ILU983043 IVN983042:IVQ983043 JFJ983042:JFM983043 JPF983042:JPI983043 JZB983042:JZE983043 KIX983042:KJA983043 KST983042:KSW983043 LCP983042:LCS983043 LML983042:LMO983043 LWH983042:LWK983043 MGD983042:MGG983043 MPZ983042:MQC983043 MZV983042:MZY983043 NJR983042:NJU983043 NTN983042:NTQ983043 ODJ983042:ODM983043 ONF983042:ONI983043 OXB983042:OXE983043 PGX983042:PHA983043 PQT983042:PQW983043 QAP983042:QAS983043 QKL983042:QKO983043 QUH983042:QUK983043 RED983042:REG983043 RNZ983042:ROC983043 RXV983042:RXY983043 SHR983042:SHU983043 SRN983042:SRQ983043 TBJ983042:TBM983043 TLF983042:TLI983043 TVB983042:TVE983043 UEX983042:UFA983043 UOT983042:UOW983043 UYP983042:UYS983043 VIL983042:VIO983043 VSH983042:VSK983043 WCD983042:WCG983043 WLZ983042:WMC983043 WVV983042:WVY983043" xr:uid="{7D303D13-B47F-4CAB-B22C-802277BAD51A}"/>
    <dataValidation allowBlank="1" showInputMessage="1" showErrorMessage="1" prompt="Enter the characteristics ._x000a_Eg. Length, width, Diameter etc.," sqref="D9:I10 IZ9:JE10 SV9:TA10 ACR9:ACW10 AMN9:AMS10 AWJ9:AWO10 BGF9:BGK10 BQB9:BQG10 BZX9:CAC10 CJT9:CJY10 CTP9:CTU10 DDL9:DDQ10 DNH9:DNM10 DXD9:DXI10 EGZ9:EHE10 EQV9:ERA10 FAR9:FAW10 FKN9:FKS10 FUJ9:FUO10 GEF9:GEK10 GOB9:GOG10 GXX9:GYC10 HHT9:HHY10 HRP9:HRU10 IBL9:IBQ10 ILH9:ILM10 IVD9:IVI10 JEZ9:JFE10 JOV9:JPA10 JYR9:JYW10 KIN9:KIS10 KSJ9:KSO10 LCF9:LCK10 LMB9:LMG10 LVX9:LWC10 MFT9:MFY10 MPP9:MPU10 MZL9:MZQ10 NJH9:NJM10 NTD9:NTI10 OCZ9:ODE10 OMV9:ONA10 OWR9:OWW10 PGN9:PGS10 PQJ9:PQO10 QAF9:QAK10 QKB9:QKG10 QTX9:QUC10 RDT9:RDY10 RNP9:RNU10 RXL9:RXQ10 SHH9:SHM10 SRD9:SRI10 TAZ9:TBE10 TKV9:TLA10 TUR9:TUW10 UEN9:UES10 UOJ9:UOO10 UYF9:UYK10 VIB9:VIG10 VRX9:VSC10 WBT9:WBY10 WLP9:WLU10 WVL9:WVQ10 D65542:I65543 IZ65542:JE65543 SV65542:TA65543 ACR65542:ACW65543 AMN65542:AMS65543 AWJ65542:AWO65543 BGF65542:BGK65543 BQB65542:BQG65543 BZX65542:CAC65543 CJT65542:CJY65543 CTP65542:CTU65543 DDL65542:DDQ65543 DNH65542:DNM65543 DXD65542:DXI65543 EGZ65542:EHE65543 EQV65542:ERA65543 FAR65542:FAW65543 FKN65542:FKS65543 FUJ65542:FUO65543 GEF65542:GEK65543 GOB65542:GOG65543 GXX65542:GYC65543 HHT65542:HHY65543 HRP65542:HRU65543 IBL65542:IBQ65543 ILH65542:ILM65543 IVD65542:IVI65543 JEZ65542:JFE65543 JOV65542:JPA65543 JYR65542:JYW65543 KIN65542:KIS65543 KSJ65542:KSO65543 LCF65542:LCK65543 LMB65542:LMG65543 LVX65542:LWC65543 MFT65542:MFY65543 MPP65542:MPU65543 MZL65542:MZQ65543 NJH65542:NJM65543 NTD65542:NTI65543 OCZ65542:ODE65543 OMV65542:ONA65543 OWR65542:OWW65543 PGN65542:PGS65543 PQJ65542:PQO65543 QAF65542:QAK65543 QKB65542:QKG65543 QTX65542:QUC65543 RDT65542:RDY65543 RNP65542:RNU65543 RXL65542:RXQ65543 SHH65542:SHM65543 SRD65542:SRI65543 TAZ65542:TBE65543 TKV65542:TLA65543 TUR65542:TUW65543 UEN65542:UES65543 UOJ65542:UOO65543 UYF65542:UYK65543 VIB65542:VIG65543 VRX65542:VSC65543 WBT65542:WBY65543 WLP65542:WLU65543 WVL65542:WVQ65543 D131078:I131079 IZ131078:JE131079 SV131078:TA131079 ACR131078:ACW131079 AMN131078:AMS131079 AWJ131078:AWO131079 BGF131078:BGK131079 BQB131078:BQG131079 BZX131078:CAC131079 CJT131078:CJY131079 CTP131078:CTU131079 DDL131078:DDQ131079 DNH131078:DNM131079 DXD131078:DXI131079 EGZ131078:EHE131079 EQV131078:ERA131079 FAR131078:FAW131079 FKN131078:FKS131079 FUJ131078:FUO131079 GEF131078:GEK131079 GOB131078:GOG131079 GXX131078:GYC131079 HHT131078:HHY131079 HRP131078:HRU131079 IBL131078:IBQ131079 ILH131078:ILM131079 IVD131078:IVI131079 JEZ131078:JFE131079 JOV131078:JPA131079 JYR131078:JYW131079 KIN131078:KIS131079 KSJ131078:KSO131079 LCF131078:LCK131079 LMB131078:LMG131079 LVX131078:LWC131079 MFT131078:MFY131079 MPP131078:MPU131079 MZL131078:MZQ131079 NJH131078:NJM131079 NTD131078:NTI131079 OCZ131078:ODE131079 OMV131078:ONA131079 OWR131078:OWW131079 PGN131078:PGS131079 PQJ131078:PQO131079 QAF131078:QAK131079 QKB131078:QKG131079 QTX131078:QUC131079 RDT131078:RDY131079 RNP131078:RNU131079 RXL131078:RXQ131079 SHH131078:SHM131079 SRD131078:SRI131079 TAZ131078:TBE131079 TKV131078:TLA131079 TUR131078:TUW131079 UEN131078:UES131079 UOJ131078:UOO131079 UYF131078:UYK131079 VIB131078:VIG131079 VRX131078:VSC131079 WBT131078:WBY131079 WLP131078:WLU131079 WVL131078:WVQ131079 D196614:I196615 IZ196614:JE196615 SV196614:TA196615 ACR196614:ACW196615 AMN196614:AMS196615 AWJ196614:AWO196615 BGF196614:BGK196615 BQB196614:BQG196615 BZX196614:CAC196615 CJT196614:CJY196615 CTP196614:CTU196615 DDL196614:DDQ196615 DNH196614:DNM196615 DXD196614:DXI196615 EGZ196614:EHE196615 EQV196614:ERA196615 FAR196614:FAW196615 FKN196614:FKS196615 FUJ196614:FUO196615 GEF196614:GEK196615 GOB196614:GOG196615 GXX196614:GYC196615 HHT196614:HHY196615 HRP196614:HRU196615 IBL196614:IBQ196615 ILH196614:ILM196615 IVD196614:IVI196615 JEZ196614:JFE196615 JOV196614:JPA196615 JYR196614:JYW196615 KIN196614:KIS196615 KSJ196614:KSO196615 LCF196614:LCK196615 LMB196614:LMG196615 LVX196614:LWC196615 MFT196614:MFY196615 MPP196614:MPU196615 MZL196614:MZQ196615 NJH196614:NJM196615 NTD196614:NTI196615 OCZ196614:ODE196615 OMV196614:ONA196615 OWR196614:OWW196615 PGN196614:PGS196615 PQJ196614:PQO196615 QAF196614:QAK196615 QKB196614:QKG196615 QTX196614:QUC196615 RDT196614:RDY196615 RNP196614:RNU196615 RXL196614:RXQ196615 SHH196614:SHM196615 SRD196614:SRI196615 TAZ196614:TBE196615 TKV196614:TLA196615 TUR196614:TUW196615 UEN196614:UES196615 UOJ196614:UOO196615 UYF196614:UYK196615 VIB196614:VIG196615 VRX196614:VSC196615 WBT196614:WBY196615 WLP196614:WLU196615 WVL196614:WVQ196615 D262150:I262151 IZ262150:JE262151 SV262150:TA262151 ACR262150:ACW262151 AMN262150:AMS262151 AWJ262150:AWO262151 BGF262150:BGK262151 BQB262150:BQG262151 BZX262150:CAC262151 CJT262150:CJY262151 CTP262150:CTU262151 DDL262150:DDQ262151 DNH262150:DNM262151 DXD262150:DXI262151 EGZ262150:EHE262151 EQV262150:ERA262151 FAR262150:FAW262151 FKN262150:FKS262151 FUJ262150:FUO262151 GEF262150:GEK262151 GOB262150:GOG262151 GXX262150:GYC262151 HHT262150:HHY262151 HRP262150:HRU262151 IBL262150:IBQ262151 ILH262150:ILM262151 IVD262150:IVI262151 JEZ262150:JFE262151 JOV262150:JPA262151 JYR262150:JYW262151 KIN262150:KIS262151 KSJ262150:KSO262151 LCF262150:LCK262151 LMB262150:LMG262151 LVX262150:LWC262151 MFT262150:MFY262151 MPP262150:MPU262151 MZL262150:MZQ262151 NJH262150:NJM262151 NTD262150:NTI262151 OCZ262150:ODE262151 OMV262150:ONA262151 OWR262150:OWW262151 PGN262150:PGS262151 PQJ262150:PQO262151 QAF262150:QAK262151 QKB262150:QKG262151 QTX262150:QUC262151 RDT262150:RDY262151 RNP262150:RNU262151 RXL262150:RXQ262151 SHH262150:SHM262151 SRD262150:SRI262151 TAZ262150:TBE262151 TKV262150:TLA262151 TUR262150:TUW262151 UEN262150:UES262151 UOJ262150:UOO262151 UYF262150:UYK262151 VIB262150:VIG262151 VRX262150:VSC262151 WBT262150:WBY262151 WLP262150:WLU262151 WVL262150:WVQ262151 D327686:I327687 IZ327686:JE327687 SV327686:TA327687 ACR327686:ACW327687 AMN327686:AMS327687 AWJ327686:AWO327687 BGF327686:BGK327687 BQB327686:BQG327687 BZX327686:CAC327687 CJT327686:CJY327687 CTP327686:CTU327687 DDL327686:DDQ327687 DNH327686:DNM327687 DXD327686:DXI327687 EGZ327686:EHE327687 EQV327686:ERA327687 FAR327686:FAW327687 FKN327686:FKS327687 FUJ327686:FUO327687 GEF327686:GEK327687 GOB327686:GOG327687 GXX327686:GYC327687 HHT327686:HHY327687 HRP327686:HRU327687 IBL327686:IBQ327687 ILH327686:ILM327687 IVD327686:IVI327687 JEZ327686:JFE327687 JOV327686:JPA327687 JYR327686:JYW327687 KIN327686:KIS327687 KSJ327686:KSO327687 LCF327686:LCK327687 LMB327686:LMG327687 LVX327686:LWC327687 MFT327686:MFY327687 MPP327686:MPU327687 MZL327686:MZQ327687 NJH327686:NJM327687 NTD327686:NTI327687 OCZ327686:ODE327687 OMV327686:ONA327687 OWR327686:OWW327687 PGN327686:PGS327687 PQJ327686:PQO327687 QAF327686:QAK327687 QKB327686:QKG327687 QTX327686:QUC327687 RDT327686:RDY327687 RNP327686:RNU327687 RXL327686:RXQ327687 SHH327686:SHM327687 SRD327686:SRI327687 TAZ327686:TBE327687 TKV327686:TLA327687 TUR327686:TUW327687 UEN327686:UES327687 UOJ327686:UOO327687 UYF327686:UYK327687 VIB327686:VIG327687 VRX327686:VSC327687 WBT327686:WBY327687 WLP327686:WLU327687 WVL327686:WVQ327687 D393222:I393223 IZ393222:JE393223 SV393222:TA393223 ACR393222:ACW393223 AMN393222:AMS393223 AWJ393222:AWO393223 BGF393222:BGK393223 BQB393222:BQG393223 BZX393222:CAC393223 CJT393222:CJY393223 CTP393222:CTU393223 DDL393222:DDQ393223 DNH393222:DNM393223 DXD393222:DXI393223 EGZ393222:EHE393223 EQV393222:ERA393223 FAR393222:FAW393223 FKN393222:FKS393223 FUJ393222:FUO393223 GEF393222:GEK393223 GOB393222:GOG393223 GXX393222:GYC393223 HHT393222:HHY393223 HRP393222:HRU393223 IBL393222:IBQ393223 ILH393222:ILM393223 IVD393222:IVI393223 JEZ393222:JFE393223 JOV393222:JPA393223 JYR393222:JYW393223 KIN393222:KIS393223 KSJ393222:KSO393223 LCF393222:LCK393223 LMB393222:LMG393223 LVX393222:LWC393223 MFT393222:MFY393223 MPP393222:MPU393223 MZL393222:MZQ393223 NJH393222:NJM393223 NTD393222:NTI393223 OCZ393222:ODE393223 OMV393222:ONA393223 OWR393222:OWW393223 PGN393222:PGS393223 PQJ393222:PQO393223 QAF393222:QAK393223 QKB393222:QKG393223 QTX393222:QUC393223 RDT393222:RDY393223 RNP393222:RNU393223 RXL393222:RXQ393223 SHH393222:SHM393223 SRD393222:SRI393223 TAZ393222:TBE393223 TKV393222:TLA393223 TUR393222:TUW393223 UEN393222:UES393223 UOJ393222:UOO393223 UYF393222:UYK393223 VIB393222:VIG393223 VRX393222:VSC393223 WBT393222:WBY393223 WLP393222:WLU393223 WVL393222:WVQ393223 D458758:I458759 IZ458758:JE458759 SV458758:TA458759 ACR458758:ACW458759 AMN458758:AMS458759 AWJ458758:AWO458759 BGF458758:BGK458759 BQB458758:BQG458759 BZX458758:CAC458759 CJT458758:CJY458759 CTP458758:CTU458759 DDL458758:DDQ458759 DNH458758:DNM458759 DXD458758:DXI458759 EGZ458758:EHE458759 EQV458758:ERA458759 FAR458758:FAW458759 FKN458758:FKS458759 FUJ458758:FUO458759 GEF458758:GEK458759 GOB458758:GOG458759 GXX458758:GYC458759 HHT458758:HHY458759 HRP458758:HRU458759 IBL458758:IBQ458759 ILH458758:ILM458759 IVD458758:IVI458759 JEZ458758:JFE458759 JOV458758:JPA458759 JYR458758:JYW458759 KIN458758:KIS458759 KSJ458758:KSO458759 LCF458758:LCK458759 LMB458758:LMG458759 LVX458758:LWC458759 MFT458758:MFY458759 MPP458758:MPU458759 MZL458758:MZQ458759 NJH458758:NJM458759 NTD458758:NTI458759 OCZ458758:ODE458759 OMV458758:ONA458759 OWR458758:OWW458759 PGN458758:PGS458759 PQJ458758:PQO458759 QAF458758:QAK458759 QKB458758:QKG458759 QTX458758:QUC458759 RDT458758:RDY458759 RNP458758:RNU458759 RXL458758:RXQ458759 SHH458758:SHM458759 SRD458758:SRI458759 TAZ458758:TBE458759 TKV458758:TLA458759 TUR458758:TUW458759 UEN458758:UES458759 UOJ458758:UOO458759 UYF458758:UYK458759 VIB458758:VIG458759 VRX458758:VSC458759 WBT458758:WBY458759 WLP458758:WLU458759 WVL458758:WVQ458759 D524294:I524295 IZ524294:JE524295 SV524294:TA524295 ACR524294:ACW524295 AMN524294:AMS524295 AWJ524294:AWO524295 BGF524294:BGK524295 BQB524294:BQG524295 BZX524294:CAC524295 CJT524294:CJY524295 CTP524294:CTU524295 DDL524294:DDQ524295 DNH524294:DNM524295 DXD524294:DXI524295 EGZ524294:EHE524295 EQV524294:ERA524295 FAR524294:FAW524295 FKN524294:FKS524295 FUJ524294:FUO524295 GEF524294:GEK524295 GOB524294:GOG524295 GXX524294:GYC524295 HHT524294:HHY524295 HRP524294:HRU524295 IBL524294:IBQ524295 ILH524294:ILM524295 IVD524294:IVI524295 JEZ524294:JFE524295 JOV524294:JPA524295 JYR524294:JYW524295 KIN524294:KIS524295 KSJ524294:KSO524295 LCF524294:LCK524295 LMB524294:LMG524295 LVX524294:LWC524295 MFT524294:MFY524295 MPP524294:MPU524295 MZL524294:MZQ524295 NJH524294:NJM524295 NTD524294:NTI524295 OCZ524294:ODE524295 OMV524294:ONA524295 OWR524294:OWW524295 PGN524294:PGS524295 PQJ524294:PQO524295 QAF524294:QAK524295 QKB524294:QKG524295 QTX524294:QUC524295 RDT524294:RDY524295 RNP524294:RNU524295 RXL524294:RXQ524295 SHH524294:SHM524295 SRD524294:SRI524295 TAZ524294:TBE524295 TKV524294:TLA524295 TUR524294:TUW524295 UEN524294:UES524295 UOJ524294:UOO524295 UYF524294:UYK524295 VIB524294:VIG524295 VRX524294:VSC524295 WBT524294:WBY524295 WLP524294:WLU524295 WVL524294:WVQ524295 D589830:I589831 IZ589830:JE589831 SV589830:TA589831 ACR589830:ACW589831 AMN589830:AMS589831 AWJ589830:AWO589831 BGF589830:BGK589831 BQB589830:BQG589831 BZX589830:CAC589831 CJT589830:CJY589831 CTP589830:CTU589831 DDL589830:DDQ589831 DNH589830:DNM589831 DXD589830:DXI589831 EGZ589830:EHE589831 EQV589830:ERA589831 FAR589830:FAW589831 FKN589830:FKS589831 FUJ589830:FUO589831 GEF589830:GEK589831 GOB589830:GOG589831 GXX589830:GYC589831 HHT589830:HHY589831 HRP589830:HRU589831 IBL589830:IBQ589831 ILH589830:ILM589831 IVD589830:IVI589831 JEZ589830:JFE589831 JOV589830:JPA589831 JYR589830:JYW589831 KIN589830:KIS589831 KSJ589830:KSO589831 LCF589830:LCK589831 LMB589830:LMG589831 LVX589830:LWC589831 MFT589830:MFY589831 MPP589830:MPU589831 MZL589830:MZQ589831 NJH589830:NJM589831 NTD589830:NTI589831 OCZ589830:ODE589831 OMV589830:ONA589831 OWR589830:OWW589831 PGN589830:PGS589831 PQJ589830:PQO589831 QAF589830:QAK589831 QKB589830:QKG589831 QTX589830:QUC589831 RDT589830:RDY589831 RNP589830:RNU589831 RXL589830:RXQ589831 SHH589830:SHM589831 SRD589830:SRI589831 TAZ589830:TBE589831 TKV589830:TLA589831 TUR589830:TUW589831 UEN589830:UES589831 UOJ589830:UOO589831 UYF589830:UYK589831 VIB589830:VIG589831 VRX589830:VSC589831 WBT589830:WBY589831 WLP589830:WLU589831 WVL589830:WVQ589831 D655366:I655367 IZ655366:JE655367 SV655366:TA655367 ACR655366:ACW655367 AMN655366:AMS655367 AWJ655366:AWO655367 BGF655366:BGK655367 BQB655366:BQG655367 BZX655366:CAC655367 CJT655366:CJY655367 CTP655366:CTU655367 DDL655366:DDQ655367 DNH655366:DNM655367 DXD655366:DXI655367 EGZ655366:EHE655367 EQV655366:ERA655367 FAR655366:FAW655367 FKN655366:FKS655367 FUJ655366:FUO655367 GEF655366:GEK655367 GOB655366:GOG655367 GXX655366:GYC655367 HHT655366:HHY655367 HRP655366:HRU655367 IBL655366:IBQ655367 ILH655366:ILM655367 IVD655366:IVI655367 JEZ655366:JFE655367 JOV655366:JPA655367 JYR655366:JYW655367 KIN655366:KIS655367 KSJ655366:KSO655367 LCF655366:LCK655367 LMB655366:LMG655367 LVX655366:LWC655367 MFT655366:MFY655367 MPP655366:MPU655367 MZL655366:MZQ655367 NJH655366:NJM655367 NTD655366:NTI655367 OCZ655366:ODE655367 OMV655366:ONA655367 OWR655366:OWW655367 PGN655366:PGS655367 PQJ655366:PQO655367 QAF655366:QAK655367 QKB655366:QKG655367 QTX655366:QUC655367 RDT655366:RDY655367 RNP655366:RNU655367 RXL655366:RXQ655367 SHH655366:SHM655367 SRD655366:SRI655367 TAZ655366:TBE655367 TKV655366:TLA655367 TUR655366:TUW655367 UEN655366:UES655367 UOJ655366:UOO655367 UYF655366:UYK655367 VIB655366:VIG655367 VRX655366:VSC655367 WBT655366:WBY655367 WLP655366:WLU655367 WVL655366:WVQ655367 D720902:I720903 IZ720902:JE720903 SV720902:TA720903 ACR720902:ACW720903 AMN720902:AMS720903 AWJ720902:AWO720903 BGF720902:BGK720903 BQB720902:BQG720903 BZX720902:CAC720903 CJT720902:CJY720903 CTP720902:CTU720903 DDL720902:DDQ720903 DNH720902:DNM720903 DXD720902:DXI720903 EGZ720902:EHE720903 EQV720902:ERA720903 FAR720902:FAW720903 FKN720902:FKS720903 FUJ720902:FUO720903 GEF720902:GEK720903 GOB720902:GOG720903 GXX720902:GYC720903 HHT720902:HHY720903 HRP720902:HRU720903 IBL720902:IBQ720903 ILH720902:ILM720903 IVD720902:IVI720903 JEZ720902:JFE720903 JOV720902:JPA720903 JYR720902:JYW720903 KIN720902:KIS720903 KSJ720902:KSO720903 LCF720902:LCK720903 LMB720902:LMG720903 LVX720902:LWC720903 MFT720902:MFY720903 MPP720902:MPU720903 MZL720902:MZQ720903 NJH720902:NJM720903 NTD720902:NTI720903 OCZ720902:ODE720903 OMV720902:ONA720903 OWR720902:OWW720903 PGN720902:PGS720903 PQJ720902:PQO720903 QAF720902:QAK720903 QKB720902:QKG720903 QTX720902:QUC720903 RDT720902:RDY720903 RNP720902:RNU720903 RXL720902:RXQ720903 SHH720902:SHM720903 SRD720902:SRI720903 TAZ720902:TBE720903 TKV720902:TLA720903 TUR720902:TUW720903 UEN720902:UES720903 UOJ720902:UOO720903 UYF720902:UYK720903 VIB720902:VIG720903 VRX720902:VSC720903 WBT720902:WBY720903 WLP720902:WLU720903 WVL720902:WVQ720903 D786438:I786439 IZ786438:JE786439 SV786438:TA786439 ACR786438:ACW786439 AMN786438:AMS786439 AWJ786438:AWO786439 BGF786438:BGK786439 BQB786438:BQG786439 BZX786438:CAC786439 CJT786438:CJY786439 CTP786438:CTU786439 DDL786438:DDQ786439 DNH786438:DNM786439 DXD786438:DXI786439 EGZ786438:EHE786439 EQV786438:ERA786439 FAR786438:FAW786439 FKN786438:FKS786439 FUJ786438:FUO786439 GEF786438:GEK786439 GOB786438:GOG786439 GXX786438:GYC786439 HHT786438:HHY786439 HRP786438:HRU786439 IBL786438:IBQ786439 ILH786438:ILM786439 IVD786438:IVI786439 JEZ786438:JFE786439 JOV786438:JPA786439 JYR786438:JYW786439 KIN786438:KIS786439 KSJ786438:KSO786439 LCF786438:LCK786439 LMB786438:LMG786439 LVX786438:LWC786439 MFT786438:MFY786439 MPP786438:MPU786439 MZL786438:MZQ786439 NJH786438:NJM786439 NTD786438:NTI786439 OCZ786438:ODE786439 OMV786438:ONA786439 OWR786438:OWW786439 PGN786438:PGS786439 PQJ786438:PQO786439 QAF786438:QAK786439 QKB786438:QKG786439 QTX786438:QUC786439 RDT786438:RDY786439 RNP786438:RNU786439 RXL786438:RXQ786439 SHH786438:SHM786439 SRD786438:SRI786439 TAZ786438:TBE786439 TKV786438:TLA786439 TUR786438:TUW786439 UEN786438:UES786439 UOJ786438:UOO786439 UYF786438:UYK786439 VIB786438:VIG786439 VRX786438:VSC786439 WBT786438:WBY786439 WLP786438:WLU786439 WVL786438:WVQ786439 D851974:I851975 IZ851974:JE851975 SV851974:TA851975 ACR851974:ACW851975 AMN851974:AMS851975 AWJ851974:AWO851975 BGF851974:BGK851975 BQB851974:BQG851975 BZX851974:CAC851975 CJT851974:CJY851975 CTP851974:CTU851975 DDL851974:DDQ851975 DNH851974:DNM851975 DXD851974:DXI851975 EGZ851974:EHE851975 EQV851974:ERA851975 FAR851974:FAW851975 FKN851974:FKS851975 FUJ851974:FUO851975 GEF851974:GEK851975 GOB851974:GOG851975 GXX851974:GYC851975 HHT851974:HHY851975 HRP851974:HRU851975 IBL851974:IBQ851975 ILH851974:ILM851975 IVD851974:IVI851975 JEZ851974:JFE851975 JOV851974:JPA851975 JYR851974:JYW851975 KIN851974:KIS851975 KSJ851974:KSO851975 LCF851974:LCK851975 LMB851974:LMG851975 LVX851974:LWC851975 MFT851974:MFY851975 MPP851974:MPU851975 MZL851974:MZQ851975 NJH851974:NJM851975 NTD851974:NTI851975 OCZ851974:ODE851975 OMV851974:ONA851975 OWR851974:OWW851975 PGN851974:PGS851975 PQJ851974:PQO851975 QAF851974:QAK851975 QKB851974:QKG851975 QTX851974:QUC851975 RDT851974:RDY851975 RNP851974:RNU851975 RXL851974:RXQ851975 SHH851974:SHM851975 SRD851974:SRI851975 TAZ851974:TBE851975 TKV851974:TLA851975 TUR851974:TUW851975 UEN851974:UES851975 UOJ851974:UOO851975 UYF851974:UYK851975 VIB851974:VIG851975 VRX851974:VSC851975 WBT851974:WBY851975 WLP851974:WLU851975 WVL851974:WVQ851975 D917510:I917511 IZ917510:JE917511 SV917510:TA917511 ACR917510:ACW917511 AMN917510:AMS917511 AWJ917510:AWO917511 BGF917510:BGK917511 BQB917510:BQG917511 BZX917510:CAC917511 CJT917510:CJY917511 CTP917510:CTU917511 DDL917510:DDQ917511 DNH917510:DNM917511 DXD917510:DXI917511 EGZ917510:EHE917511 EQV917510:ERA917511 FAR917510:FAW917511 FKN917510:FKS917511 FUJ917510:FUO917511 GEF917510:GEK917511 GOB917510:GOG917511 GXX917510:GYC917511 HHT917510:HHY917511 HRP917510:HRU917511 IBL917510:IBQ917511 ILH917510:ILM917511 IVD917510:IVI917511 JEZ917510:JFE917511 JOV917510:JPA917511 JYR917510:JYW917511 KIN917510:KIS917511 KSJ917510:KSO917511 LCF917510:LCK917511 LMB917510:LMG917511 LVX917510:LWC917511 MFT917510:MFY917511 MPP917510:MPU917511 MZL917510:MZQ917511 NJH917510:NJM917511 NTD917510:NTI917511 OCZ917510:ODE917511 OMV917510:ONA917511 OWR917510:OWW917511 PGN917510:PGS917511 PQJ917510:PQO917511 QAF917510:QAK917511 QKB917510:QKG917511 QTX917510:QUC917511 RDT917510:RDY917511 RNP917510:RNU917511 RXL917510:RXQ917511 SHH917510:SHM917511 SRD917510:SRI917511 TAZ917510:TBE917511 TKV917510:TLA917511 TUR917510:TUW917511 UEN917510:UES917511 UOJ917510:UOO917511 UYF917510:UYK917511 VIB917510:VIG917511 VRX917510:VSC917511 WBT917510:WBY917511 WLP917510:WLU917511 WVL917510:WVQ917511 D983046:I983047 IZ983046:JE983047 SV983046:TA983047 ACR983046:ACW983047 AMN983046:AMS983047 AWJ983046:AWO983047 BGF983046:BGK983047 BQB983046:BQG983047 BZX983046:CAC983047 CJT983046:CJY983047 CTP983046:CTU983047 DDL983046:DDQ983047 DNH983046:DNM983047 DXD983046:DXI983047 EGZ983046:EHE983047 EQV983046:ERA983047 FAR983046:FAW983047 FKN983046:FKS983047 FUJ983046:FUO983047 GEF983046:GEK983047 GOB983046:GOG983047 GXX983046:GYC983047 HHT983046:HHY983047 HRP983046:HRU983047 IBL983046:IBQ983047 ILH983046:ILM983047 IVD983046:IVI983047 JEZ983046:JFE983047 JOV983046:JPA983047 JYR983046:JYW983047 KIN983046:KIS983047 KSJ983046:KSO983047 LCF983046:LCK983047 LMB983046:LMG983047 LVX983046:LWC983047 MFT983046:MFY983047 MPP983046:MPU983047 MZL983046:MZQ983047 NJH983046:NJM983047 NTD983046:NTI983047 OCZ983046:ODE983047 OMV983046:ONA983047 OWR983046:OWW983047 PGN983046:PGS983047 PQJ983046:PQO983047 QAF983046:QAK983047 QKB983046:QKG983047 QTX983046:QUC983047 RDT983046:RDY983047 RNP983046:RNU983047 RXL983046:RXQ983047 SHH983046:SHM983047 SRD983046:SRI983047 TAZ983046:TBE983047 TKV983046:TLA983047 TUR983046:TUW983047 UEN983046:UES983047 UOJ983046:UOO983047 UYF983046:UYK983047 VIB983046:VIG983047 VRX983046:VSC983047 WBT983046:WBY983047 WLP983046:WLU983047 WVL983046:WVQ983047" xr:uid="{5C1DCDB9-5B73-4FC7-A379-8D39D3EBFFE4}"/>
    <dataValidation allowBlank="1" showInputMessage="1" showErrorMessage="1" prompt="Enter the part name" sqref="D7:I8 IZ7:JE8 SV7:TA8 ACR7:ACW8 AMN7:AMS8 AWJ7:AWO8 BGF7:BGK8 BQB7:BQG8 BZX7:CAC8 CJT7:CJY8 CTP7:CTU8 DDL7:DDQ8 DNH7:DNM8 DXD7:DXI8 EGZ7:EHE8 EQV7:ERA8 FAR7:FAW8 FKN7:FKS8 FUJ7:FUO8 GEF7:GEK8 GOB7:GOG8 GXX7:GYC8 HHT7:HHY8 HRP7:HRU8 IBL7:IBQ8 ILH7:ILM8 IVD7:IVI8 JEZ7:JFE8 JOV7:JPA8 JYR7:JYW8 KIN7:KIS8 KSJ7:KSO8 LCF7:LCK8 LMB7:LMG8 LVX7:LWC8 MFT7:MFY8 MPP7:MPU8 MZL7:MZQ8 NJH7:NJM8 NTD7:NTI8 OCZ7:ODE8 OMV7:ONA8 OWR7:OWW8 PGN7:PGS8 PQJ7:PQO8 QAF7:QAK8 QKB7:QKG8 QTX7:QUC8 RDT7:RDY8 RNP7:RNU8 RXL7:RXQ8 SHH7:SHM8 SRD7:SRI8 TAZ7:TBE8 TKV7:TLA8 TUR7:TUW8 UEN7:UES8 UOJ7:UOO8 UYF7:UYK8 VIB7:VIG8 VRX7:VSC8 WBT7:WBY8 WLP7:WLU8 WVL7:WVQ8 D65540:I65541 IZ65540:JE65541 SV65540:TA65541 ACR65540:ACW65541 AMN65540:AMS65541 AWJ65540:AWO65541 BGF65540:BGK65541 BQB65540:BQG65541 BZX65540:CAC65541 CJT65540:CJY65541 CTP65540:CTU65541 DDL65540:DDQ65541 DNH65540:DNM65541 DXD65540:DXI65541 EGZ65540:EHE65541 EQV65540:ERA65541 FAR65540:FAW65541 FKN65540:FKS65541 FUJ65540:FUO65541 GEF65540:GEK65541 GOB65540:GOG65541 GXX65540:GYC65541 HHT65540:HHY65541 HRP65540:HRU65541 IBL65540:IBQ65541 ILH65540:ILM65541 IVD65540:IVI65541 JEZ65540:JFE65541 JOV65540:JPA65541 JYR65540:JYW65541 KIN65540:KIS65541 KSJ65540:KSO65541 LCF65540:LCK65541 LMB65540:LMG65541 LVX65540:LWC65541 MFT65540:MFY65541 MPP65540:MPU65541 MZL65540:MZQ65541 NJH65540:NJM65541 NTD65540:NTI65541 OCZ65540:ODE65541 OMV65540:ONA65541 OWR65540:OWW65541 PGN65540:PGS65541 PQJ65540:PQO65541 QAF65540:QAK65541 QKB65540:QKG65541 QTX65540:QUC65541 RDT65540:RDY65541 RNP65540:RNU65541 RXL65540:RXQ65541 SHH65540:SHM65541 SRD65540:SRI65541 TAZ65540:TBE65541 TKV65540:TLA65541 TUR65540:TUW65541 UEN65540:UES65541 UOJ65540:UOO65541 UYF65540:UYK65541 VIB65540:VIG65541 VRX65540:VSC65541 WBT65540:WBY65541 WLP65540:WLU65541 WVL65540:WVQ65541 D131076:I131077 IZ131076:JE131077 SV131076:TA131077 ACR131076:ACW131077 AMN131076:AMS131077 AWJ131076:AWO131077 BGF131076:BGK131077 BQB131076:BQG131077 BZX131076:CAC131077 CJT131076:CJY131077 CTP131076:CTU131077 DDL131076:DDQ131077 DNH131076:DNM131077 DXD131076:DXI131077 EGZ131076:EHE131077 EQV131076:ERA131077 FAR131076:FAW131077 FKN131076:FKS131077 FUJ131076:FUO131077 GEF131076:GEK131077 GOB131076:GOG131077 GXX131076:GYC131077 HHT131076:HHY131077 HRP131076:HRU131077 IBL131076:IBQ131077 ILH131076:ILM131077 IVD131076:IVI131077 JEZ131076:JFE131077 JOV131076:JPA131077 JYR131076:JYW131077 KIN131076:KIS131077 KSJ131076:KSO131077 LCF131076:LCK131077 LMB131076:LMG131077 LVX131076:LWC131077 MFT131076:MFY131077 MPP131076:MPU131077 MZL131076:MZQ131077 NJH131076:NJM131077 NTD131076:NTI131077 OCZ131076:ODE131077 OMV131076:ONA131077 OWR131076:OWW131077 PGN131076:PGS131077 PQJ131076:PQO131077 QAF131076:QAK131077 QKB131076:QKG131077 QTX131076:QUC131077 RDT131076:RDY131077 RNP131076:RNU131077 RXL131076:RXQ131077 SHH131076:SHM131077 SRD131076:SRI131077 TAZ131076:TBE131077 TKV131076:TLA131077 TUR131076:TUW131077 UEN131076:UES131077 UOJ131076:UOO131077 UYF131076:UYK131077 VIB131076:VIG131077 VRX131076:VSC131077 WBT131076:WBY131077 WLP131076:WLU131077 WVL131076:WVQ131077 D196612:I196613 IZ196612:JE196613 SV196612:TA196613 ACR196612:ACW196613 AMN196612:AMS196613 AWJ196612:AWO196613 BGF196612:BGK196613 BQB196612:BQG196613 BZX196612:CAC196613 CJT196612:CJY196613 CTP196612:CTU196613 DDL196612:DDQ196613 DNH196612:DNM196613 DXD196612:DXI196613 EGZ196612:EHE196613 EQV196612:ERA196613 FAR196612:FAW196613 FKN196612:FKS196613 FUJ196612:FUO196613 GEF196612:GEK196613 GOB196612:GOG196613 GXX196612:GYC196613 HHT196612:HHY196613 HRP196612:HRU196613 IBL196612:IBQ196613 ILH196612:ILM196613 IVD196612:IVI196613 JEZ196612:JFE196613 JOV196612:JPA196613 JYR196612:JYW196613 KIN196612:KIS196613 KSJ196612:KSO196613 LCF196612:LCK196613 LMB196612:LMG196613 LVX196612:LWC196613 MFT196612:MFY196613 MPP196612:MPU196613 MZL196612:MZQ196613 NJH196612:NJM196613 NTD196612:NTI196613 OCZ196612:ODE196613 OMV196612:ONA196613 OWR196612:OWW196613 PGN196612:PGS196613 PQJ196612:PQO196613 QAF196612:QAK196613 QKB196612:QKG196613 QTX196612:QUC196613 RDT196612:RDY196613 RNP196612:RNU196613 RXL196612:RXQ196613 SHH196612:SHM196613 SRD196612:SRI196613 TAZ196612:TBE196613 TKV196612:TLA196613 TUR196612:TUW196613 UEN196612:UES196613 UOJ196612:UOO196613 UYF196612:UYK196613 VIB196612:VIG196613 VRX196612:VSC196613 WBT196612:WBY196613 WLP196612:WLU196613 WVL196612:WVQ196613 D262148:I262149 IZ262148:JE262149 SV262148:TA262149 ACR262148:ACW262149 AMN262148:AMS262149 AWJ262148:AWO262149 BGF262148:BGK262149 BQB262148:BQG262149 BZX262148:CAC262149 CJT262148:CJY262149 CTP262148:CTU262149 DDL262148:DDQ262149 DNH262148:DNM262149 DXD262148:DXI262149 EGZ262148:EHE262149 EQV262148:ERA262149 FAR262148:FAW262149 FKN262148:FKS262149 FUJ262148:FUO262149 GEF262148:GEK262149 GOB262148:GOG262149 GXX262148:GYC262149 HHT262148:HHY262149 HRP262148:HRU262149 IBL262148:IBQ262149 ILH262148:ILM262149 IVD262148:IVI262149 JEZ262148:JFE262149 JOV262148:JPA262149 JYR262148:JYW262149 KIN262148:KIS262149 KSJ262148:KSO262149 LCF262148:LCK262149 LMB262148:LMG262149 LVX262148:LWC262149 MFT262148:MFY262149 MPP262148:MPU262149 MZL262148:MZQ262149 NJH262148:NJM262149 NTD262148:NTI262149 OCZ262148:ODE262149 OMV262148:ONA262149 OWR262148:OWW262149 PGN262148:PGS262149 PQJ262148:PQO262149 QAF262148:QAK262149 QKB262148:QKG262149 QTX262148:QUC262149 RDT262148:RDY262149 RNP262148:RNU262149 RXL262148:RXQ262149 SHH262148:SHM262149 SRD262148:SRI262149 TAZ262148:TBE262149 TKV262148:TLA262149 TUR262148:TUW262149 UEN262148:UES262149 UOJ262148:UOO262149 UYF262148:UYK262149 VIB262148:VIG262149 VRX262148:VSC262149 WBT262148:WBY262149 WLP262148:WLU262149 WVL262148:WVQ262149 D327684:I327685 IZ327684:JE327685 SV327684:TA327685 ACR327684:ACW327685 AMN327684:AMS327685 AWJ327684:AWO327685 BGF327684:BGK327685 BQB327684:BQG327685 BZX327684:CAC327685 CJT327684:CJY327685 CTP327684:CTU327685 DDL327684:DDQ327685 DNH327684:DNM327685 DXD327684:DXI327685 EGZ327684:EHE327685 EQV327684:ERA327685 FAR327684:FAW327685 FKN327684:FKS327685 FUJ327684:FUO327685 GEF327684:GEK327685 GOB327684:GOG327685 GXX327684:GYC327685 HHT327684:HHY327685 HRP327684:HRU327685 IBL327684:IBQ327685 ILH327684:ILM327685 IVD327684:IVI327685 JEZ327684:JFE327685 JOV327684:JPA327685 JYR327684:JYW327685 KIN327684:KIS327685 KSJ327684:KSO327685 LCF327684:LCK327685 LMB327684:LMG327685 LVX327684:LWC327685 MFT327684:MFY327685 MPP327684:MPU327685 MZL327684:MZQ327685 NJH327684:NJM327685 NTD327684:NTI327685 OCZ327684:ODE327685 OMV327684:ONA327685 OWR327684:OWW327685 PGN327684:PGS327685 PQJ327684:PQO327685 QAF327684:QAK327685 QKB327684:QKG327685 QTX327684:QUC327685 RDT327684:RDY327685 RNP327684:RNU327685 RXL327684:RXQ327685 SHH327684:SHM327685 SRD327684:SRI327685 TAZ327684:TBE327685 TKV327684:TLA327685 TUR327684:TUW327685 UEN327684:UES327685 UOJ327684:UOO327685 UYF327684:UYK327685 VIB327684:VIG327685 VRX327684:VSC327685 WBT327684:WBY327685 WLP327684:WLU327685 WVL327684:WVQ327685 D393220:I393221 IZ393220:JE393221 SV393220:TA393221 ACR393220:ACW393221 AMN393220:AMS393221 AWJ393220:AWO393221 BGF393220:BGK393221 BQB393220:BQG393221 BZX393220:CAC393221 CJT393220:CJY393221 CTP393220:CTU393221 DDL393220:DDQ393221 DNH393220:DNM393221 DXD393220:DXI393221 EGZ393220:EHE393221 EQV393220:ERA393221 FAR393220:FAW393221 FKN393220:FKS393221 FUJ393220:FUO393221 GEF393220:GEK393221 GOB393220:GOG393221 GXX393220:GYC393221 HHT393220:HHY393221 HRP393220:HRU393221 IBL393220:IBQ393221 ILH393220:ILM393221 IVD393220:IVI393221 JEZ393220:JFE393221 JOV393220:JPA393221 JYR393220:JYW393221 KIN393220:KIS393221 KSJ393220:KSO393221 LCF393220:LCK393221 LMB393220:LMG393221 LVX393220:LWC393221 MFT393220:MFY393221 MPP393220:MPU393221 MZL393220:MZQ393221 NJH393220:NJM393221 NTD393220:NTI393221 OCZ393220:ODE393221 OMV393220:ONA393221 OWR393220:OWW393221 PGN393220:PGS393221 PQJ393220:PQO393221 QAF393220:QAK393221 QKB393220:QKG393221 QTX393220:QUC393221 RDT393220:RDY393221 RNP393220:RNU393221 RXL393220:RXQ393221 SHH393220:SHM393221 SRD393220:SRI393221 TAZ393220:TBE393221 TKV393220:TLA393221 TUR393220:TUW393221 UEN393220:UES393221 UOJ393220:UOO393221 UYF393220:UYK393221 VIB393220:VIG393221 VRX393220:VSC393221 WBT393220:WBY393221 WLP393220:WLU393221 WVL393220:WVQ393221 D458756:I458757 IZ458756:JE458757 SV458756:TA458757 ACR458756:ACW458757 AMN458756:AMS458757 AWJ458756:AWO458757 BGF458756:BGK458757 BQB458756:BQG458757 BZX458756:CAC458757 CJT458756:CJY458757 CTP458756:CTU458757 DDL458756:DDQ458757 DNH458756:DNM458757 DXD458756:DXI458757 EGZ458756:EHE458757 EQV458756:ERA458757 FAR458756:FAW458757 FKN458756:FKS458757 FUJ458756:FUO458757 GEF458756:GEK458757 GOB458756:GOG458757 GXX458756:GYC458757 HHT458756:HHY458757 HRP458756:HRU458757 IBL458756:IBQ458757 ILH458756:ILM458757 IVD458756:IVI458757 JEZ458756:JFE458757 JOV458756:JPA458757 JYR458756:JYW458757 KIN458756:KIS458757 KSJ458756:KSO458757 LCF458756:LCK458757 LMB458756:LMG458757 LVX458756:LWC458757 MFT458756:MFY458757 MPP458756:MPU458757 MZL458756:MZQ458757 NJH458756:NJM458757 NTD458756:NTI458757 OCZ458756:ODE458757 OMV458756:ONA458757 OWR458756:OWW458757 PGN458756:PGS458757 PQJ458756:PQO458757 QAF458756:QAK458757 QKB458756:QKG458757 QTX458756:QUC458757 RDT458756:RDY458757 RNP458756:RNU458757 RXL458756:RXQ458757 SHH458756:SHM458757 SRD458756:SRI458757 TAZ458756:TBE458757 TKV458756:TLA458757 TUR458756:TUW458757 UEN458756:UES458757 UOJ458756:UOO458757 UYF458756:UYK458757 VIB458756:VIG458757 VRX458756:VSC458757 WBT458756:WBY458757 WLP458756:WLU458757 WVL458756:WVQ458757 D524292:I524293 IZ524292:JE524293 SV524292:TA524293 ACR524292:ACW524293 AMN524292:AMS524293 AWJ524292:AWO524293 BGF524292:BGK524293 BQB524292:BQG524293 BZX524292:CAC524293 CJT524292:CJY524293 CTP524292:CTU524293 DDL524292:DDQ524293 DNH524292:DNM524293 DXD524292:DXI524293 EGZ524292:EHE524293 EQV524292:ERA524293 FAR524292:FAW524293 FKN524292:FKS524293 FUJ524292:FUO524293 GEF524292:GEK524293 GOB524292:GOG524293 GXX524292:GYC524293 HHT524292:HHY524293 HRP524292:HRU524293 IBL524292:IBQ524293 ILH524292:ILM524293 IVD524292:IVI524293 JEZ524292:JFE524293 JOV524292:JPA524293 JYR524292:JYW524293 KIN524292:KIS524293 KSJ524292:KSO524293 LCF524292:LCK524293 LMB524292:LMG524293 LVX524292:LWC524293 MFT524292:MFY524293 MPP524292:MPU524293 MZL524292:MZQ524293 NJH524292:NJM524293 NTD524292:NTI524293 OCZ524292:ODE524293 OMV524292:ONA524293 OWR524292:OWW524293 PGN524292:PGS524293 PQJ524292:PQO524293 QAF524292:QAK524293 QKB524292:QKG524293 QTX524292:QUC524293 RDT524292:RDY524293 RNP524292:RNU524293 RXL524292:RXQ524293 SHH524292:SHM524293 SRD524292:SRI524293 TAZ524292:TBE524293 TKV524292:TLA524293 TUR524292:TUW524293 UEN524292:UES524293 UOJ524292:UOO524293 UYF524292:UYK524293 VIB524292:VIG524293 VRX524292:VSC524293 WBT524292:WBY524293 WLP524292:WLU524293 WVL524292:WVQ524293 D589828:I589829 IZ589828:JE589829 SV589828:TA589829 ACR589828:ACW589829 AMN589828:AMS589829 AWJ589828:AWO589829 BGF589828:BGK589829 BQB589828:BQG589829 BZX589828:CAC589829 CJT589828:CJY589829 CTP589828:CTU589829 DDL589828:DDQ589829 DNH589828:DNM589829 DXD589828:DXI589829 EGZ589828:EHE589829 EQV589828:ERA589829 FAR589828:FAW589829 FKN589828:FKS589829 FUJ589828:FUO589829 GEF589828:GEK589829 GOB589828:GOG589829 GXX589828:GYC589829 HHT589828:HHY589829 HRP589828:HRU589829 IBL589828:IBQ589829 ILH589828:ILM589829 IVD589828:IVI589829 JEZ589828:JFE589829 JOV589828:JPA589829 JYR589828:JYW589829 KIN589828:KIS589829 KSJ589828:KSO589829 LCF589828:LCK589829 LMB589828:LMG589829 LVX589828:LWC589829 MFT589828:MFY589829 MPP589828:MPU589829 MZL589828:MZQ589829 NJH589828:NJM589829 NTD589828:NTI589829 OCZ589828:ODE589829 OMV589828:ONA589829 OWR589828:OWW589829 PGN589828:PGS589829 PQJ589828:PQO589829 QAF589828:QAK589829 QKB589828:QKG589829 QTX589828:QUC589829 RDT589828:RDY589829 RNP589828:RNU589829 RXL589828:RXQ589829 SHH589828:SHM589829 SRD589828:SRI589829 TAZ589828:TBE589829 TKV589828:TLA589829 TUR589828:TUW589829 UEN589828:UES589829 UOJ589828:UOO589829 UYF589828:UYK589829 VIB589828:VIG589829 VRX589828:VSC589829 WBT589828:WBY589829 WLP589828:WLU589829 WVL589828:WVQ589829 D655364:I655365 IZ655364:JE655365 SV655364:TA655365 ACR655364:ACW655365 AMN655364:AMS655365 AWJ655364:AWO655365 BGF655364:BGK655365 BQB655364:BQG655365 BZX655364:CAC655365 CJT655364:CJY655365 CTP655364:CTU655365 DDL655364:DDQ655365 DNH655364:DNM655365 DXD655364:DXI655365 EGZ655364:EHE655365 EQV655364:ERA655365 FAR655364:FAW655365 FKN655364:FKS655365 FUJ655364:FUO655365 GEF655364:GEK655365 GOB655364:GOG655365 GXX655364:GYC655365 HHT655364:HHY655365 HRP655364:HRU655365 IBL655364:IBQ655365 ILH655364:ILM655365 IVD655364:IVI655365 JEZ655364:JFE655365 JOV655364:JPA655365 JYR655364:JYW655365 KIN655364:KIS655365 KSJ655364:KSO655365 LCF655364:LCK655365 LMB655364:LMG655365 LVX655364:LWC655365 MFT655364:MFY655365 MPP655364:MPU655365 MZL655364:MZQ655365 NJH655364:NJM655365 NTD655364:NTI655365 OCZ655364:ODE655365 OMV655364:ONA655365 OWR655364:OWW655365 PGN655364:PGS655365 PQJ655364:PQO655365 QAF655364:QAK655365 QKB655364:QKG655365 QTX655364:QUC655365 RDT655364:RDY655365 RNP655364:RNU655365 RXL655364:RXQ655365 SHH655364:SHM655365 SRD655364:SRI655365 TAZ655364:TBE655365 TKV655364:TLA655365 TUR655364:TUW655365 UEN655364:UES655365 UOJ655364:UOO655365 UYF655364:UYK655365 VIB655364:VIG655365 VRX655364:VSC655365 WBT655364:WBY655365 WLP655364:WLU655365 WVL655364:WVQ655365 D720900:I720901 IZ720900:JE720901 SV720900:TA720901 ACR720900:ACW720901 AMN720900:AMS720901 AWJ720900:AWO720901 BGF720900:BGK720901 BQB720900:BQG720901 BZX720900:CAC720901 CJT720900:CJY720901 CTP720900:CTU720901 DDL720900:DDQ720901 DNH720900:DNM720901 DXD720900:DXI720901 EGZ720900:EHE720901 EQV720900:ERA720901 FAR720900:FAW720901 FKN720900:FKS720901 FUJ720900:FUO720901 GEF720900:GEK720901 GOB720900:GOG720901 GXX720900:GYC720901 HHT720900:HHY720901 HRP720900:HRU720901 IBL720900:IBQ720901 ILH720900:ILM720901 IVD720900:IVI720901 JEZ720900:JFE720901 JOV720900:JPA720901 JYR720900:JYW720901 KIN720900:KIS720901 KSJ720900:KSO720901 LCF720900:LCK720901 LMB720900:LMG720901 LVX720900:LWC720901 MFT720900:MFY720901 MPP720900:MPU720901 MZL720900:MZQ720901 NJH720900:NJM720901 NTD720900:NTI720901 OCZ720900:ODE720901 OMV720900:ONA720901 OWR720900:OWW720901 PGN720900:PGS720901 PQJ720900:PQO720901 QAF720900:QAK720901 QKB720900:QKG720901 QTX720900:QUC720901 RDT720900:RDY720901 RNP720900:RNU720901 RXL720900:RXQ720901 SHH720900:SHM720901 SRD720900:SRI720901 TAZ720900:TBE720901 TKV720900:TLA720901 TUR720900:TUW720901 UEN720900:UES720901 UOJ720900:UOO720901 UYF720900:UYK720901 VIB720900:VIG720901 VRX720900:VSC720901 WBT720900:WBY720901 WLP720900:WLU720901 WVL720900:WVQ720901 D786436:I786437 IZ786436:JE786437 SV786436:TA786437 ACR786436:ACW786437 AMN786436:AMS786437 AWJ786436:AWO786437 BGF786436:BGK786437 BQB786436:BQG786437 BZX786436:CAC786437 CJT786436:CJY786437 CTP786436:CTU786437 DDL786436:DDQ786437 DNH786436:DNM786437 DXD786436:DXI786437 EGZ786436:EHE786437 EQV786436:ERA786437 FAR786436:FAW786437 FKN786436:FKS786437 FUJ786436:FUO786437 GEF786436:GEK786437 GOB786436:GOG786437 GXX786436:GYC786437 HHT786436:HHY786437 HRP786436:HRU786437 IBL786436:IBQ786437 ILH786436:ILM786437 IVD786436:IVI786437 JEZ786436:JFE786437 JOV786436:JPA786437 JYR786436:JYW786437 KIN786436:KIS786437 KSJ786436:KSO786437 LCF786436:LCK786437 LMB786436:LMG786437 LVX786436:LWC786437 MFT786436:MFY786437 MPP786436:MPU786437 MZL786436:MZQ786437 NJH786436:NJM786437 NTD786436:NTI786437 OCZ786436:ODE786437 OMV786436:ONA786437 OWR786436:OWW786437 PGN786436:PGS786437 PQJ786436:PQO786437 QAF786436:QAK786437 QKB786436:QKG786437 QTX786436:QUC786437 RDT786436:RDY786437 RNP786436:RNU786437 RXL786436:RXQ786437 SHH786436:SHM786437 SRD786436:SRI786437 TAZ786436:TBE786437 TKV786436:TLA786437 TUR786436:TUW786437 UEN786436:UES786437 UOJ786436:UOO786437 UYF786436:UYK786437 VIB786436:VIG786437 VRX786436:VSC786437 WBT786436:WBY786437 WLP786436:WLU786437 WVL786436:WVQ786437 D851972:I851973 IZ851972:JE851973 SV851972:TA851973 ACR851972:ACW851973 AMN851972:AMS851973 AWJ851972:AWO851973 BGF851972:BGK851973 BQB851972:BQG851973 BZX851972:CAC851973 CJT851972:CJY851973 CTP851972:CTU851973 DDL851972:DDQ851973 DNH851972:DNM851973 DXD851972:DXI851973 EGZ851972:EHE851973 EQV851972:ERA851973 FAR851972:FAW851973 FKN851972:FKS851973 FUJ851972:FUO851973 GEF851972:GEK851973 GOB851972:GOG851973 GXX851972:GYC851973 HHT851972:HHY851973 HRP851972:HRU851973 IBL851972:IBQ851973 ILH851972:ILM851973 IVD851972:IVI851973 JEZ851972:JFE851973 JOV851972:JPA851973 JYR851972:JYW851973 KIN851972:KIS851973 KSJ851972:KSO851973 LCF851972:LCK851973 LMB851972:LMG851973 LVX851972:LWC851973 MFT851972:MFY851973 MPP851972:MPU851973 MZL851972:MZQ851973 NJH851972:NJM851973 NTD851972:NTI851973 OCZ851972:ODE851973 OMV851972:ONA851973 OWR851972:OWW851973 PGN851972:PGS851973 PQJ851972:PQO851973 QAF851972:QAK851973 QKB851972:QKG851973 QTX851972:QUC851973 RDT851972:RDY851973 RNP851972:RNU851973 RXL851972:RXQ851973 SHH851972:SHM851973 SRD851972:SRI851973 TAZ851972:TBE851973 TKV851972:TLA851973 TUR851972:TUW851973 UEN851972:UES851973 UOJ851972:UOO851973 UYF851972:UYK851973 VIB851972:VIG851973 VRX851972:VSC851973 WBT851972:WBY851973 WLP851972:WLU851973 WVL851972:WVQ851973 D917508:I917509 IZ917508:JE917509 SV917508:TA917509 ACR917508:ACW917509 AMN917508:AMS917509 AWJ917508:AWO917509 BGF917508:BGK917509 BQB917508:BQG917509 BZX917508:CAC917509 CJT917508:CJY917509 CTP917508:CTU917509 DDL917508:DDQ917509 DNH917508:DNM917509 DXD917508:DXI917509 EGZ917508:EHE917509 EQV917508:ERA917509 FAR917508:FAW917509 FKN917508:FKS917509 FUJ917508:FUO917509 GEF917508:GEK917509 GOB917508:GOG917509 GXX917508:GYC917509 HHT917508:HHY917509 HRP917508:HRU917509 IBL917508:IBQ917509 ILH917508:ILM917509 IVD917508:IVI917509 JEZ917508:JFE917509 JOV917508:JPA917509 JYR917508:JYW917509 KIN917508:KIS917509 KSJ917508:KSO917509 LCF917508:LCK917509 LMB917508:LMG917509 LVX917508:LWC917509 MFT917508:MFY917509 MPP917508:MPU917509 MZL917508:MZQ917509 NJH917508:NJM917509 NTD917508:NTI917509 OCZ917508:ODE917509 OMV917508:ONA917509 OWR917508:OWW917509 PGN917508:PGS917509 PQJ917508:PQO917509 QAF917508:QAK917509 QKB917508:QKG917509 QTX917508:QUC917509 RDT917508:RDY917509 RNP917508:RNU917509 RXL917508:RXQ917509 SHH917508:SHM917509 SRD917508:SRI917509 TAZ917508:TBE917509 TKV917508:TLA917509 TUR917508:TUW917509 UEN917508:UES917509 UOJ917508:UOO917509 UYF917508:UYK917509 VIB917508:VIG917509 VRX917508:VSC917509 WBT917508:WBY917509 WLP917508:WLU917509 WVL917508:WVQ917509 D983044:I983045 IZ983044:JE983045 SV983044:TA983045 ACR983044:ACW983045 AMN983044:AMS983045 AWJ983044:AWO983045 BGF983044:BGK983045 BQB983044:BQG983045 BZX983044:CAC983045 CJT983044:CJY983045 CTP983044:CTU983045 DDL983044:DDQ983045 DNH983044:DNM983045 DXD983044:DXI983045 EGZ983044:EHE983045 EQV983044:ERA983045 FAR983044:FAW983045 FKN983044:FKS983045 FUJ983044:FUO983045 GEF983044:GEK983045 GOB983044:GOG983045 GXX983044:GYC983045 HHT983044:HHY983045 HRP983044:HRU983045 IBL983044:IBQ983045 ILH983044:ILM983045 IVD983044:IVI983045 JEZ983044:JFE983045 JOV983044:JPA983045 JYR983044:JYW983045 KIN983044:KIS983045 KSJ983044:KSO983045 LCF983044:LCK983045 LMB983044:LMG983045 LVX983044:LWC983045 MFT983044:MFY983045 MPP983044:MPU983045 MZL983044:MZQ983045 NJH983044:NJM983045 NTD983044:NTI983045 OCZ983044:ODE983045 OMV983044:ONA983045 OWR983044:OWW983045 PGN983044:PGS983045 PQJ983044:PQO983045 QAF983044:QAK983045 QKB983044:QKG983045 QTX983044:QUC983045 RDT983044:RDY983045 RNP983044:RNU983045 RXL983044:RXQ983045 SHH983044:SHM983045 SRD983044:SRI983045 TAZ983044:TBE983045 TKV983044:TLA983045 TUR983044:TUW983045 UEN983044:UES983045 UOJ983044:UOO983045 UYF983044:UYK983045 VIB983044:VIG983045 VRX983044:VSC983045 WBT983044:WBY983045 WLP983044:WLU983045 WVL983044:WVQ983045" xr:uid="{2C754669-AFE1-44CB-9243-449C0ED86EE5}"/>
    <dataValidation allowBlank="1" showInputMessage="1" showErrorMessage="1" prompt="Enter the part number" sqref="D5:I6 IZ5:JE6 SV5:TA6 ACR5:ACW6 AMN5:AMS6 AWJ5:AWO6 BGF5:BGK6 BQB5:BQG6 BZX5:CAC6 CJT5:CJY6 CTP5:CTU6 DDL5:DDQ6 DNH5:DNM6 DXD5:DXI6 EGZ5:EHE6 EQV5:ERA6 FAR5:FAW6 FKN5:FKS6 FUJ5:FUO6 GEF5:GEK6 GOB5:GOG6 GXX5:GYC6 HHT5:HHY6 HRP5:HRU6 IBL5:IBQ6 ILH5:ILM6 IVD5:IVI6 JEZ5:JFE6 JOV5:JPA6 JYR5:JYW6 KIN5:KIS6 KSJ5:KSO6 LCF5:LCK6 LMB5:LMG6 LVX5:LWC6 MFT5:MFY6 MPP5:MPU6 MZL5:MZQ6 NJH5:NJM6 NTD5:NTI6 OCZ5:ODE6 OMV5:ONA6 OWR5:OWW6 PGN5:PGS6 PQJ5:PQO6 QAF5:QAK6 QKB5:QKG6 QTX5:QUC6 RDT5:RDY6 RNP5:RNU6 RXL5:RXQ6 SHH5:SHM6 SRD5:SRI6 TAZ5:TBE6 TKV5:TLA6 TUR5:TUW6 UEN5:UES6 UOJ5:UOO6 UYF5:UYK6 VIB5:VIG6 VRX5:VSC6 WBT5:WBY6 WLP5:WLU6 WVL5:WVQ6 D65538:I65539 IZ65538:JE65539 SV65538:TA65539 ACR65538:ACW65539 AMN65538:AMS65539 AWJ65538:AWO65539 BGF65538:BGK65539 BQB65538:BQG65539 BZX65538:CAC65539 CJT65538:CJY65539 CTP65538:CTU65539 DDL65538:DDQ65539 DNH65538:DNM65539 DXD65538:DXI65539 EGZ65538:EHE65539 EQV65538:ERA65539 FAR65538:FAW65539 FKN65538:FKS65539 FUJ65538:FUO65539 GEF65538:GEK65539 GOB65538:GOG65539 GXX65538:GYC65539 HHT65538:HHY65539 HRP65538:HRU65539 IBL65538:IBQ65539 ILH65538:ILM65539 IVD65538:IVI65539 JEZ65538:JFE65539 JOV65538:JPA65539 JYR65538:JYW65539 KIN65538:KIS65539 KSJ65538:KSO65539 LCF65538:LCK65539 LMB65538:LMG65539 LVX65538:LWC65539 MFT65538:MFY65539 MPP65538:MPU65539 MZL65538:MZQ65539 NJH65538:NJM65539 NTD65538:NTI65539 OCZ65538:ODE65539 OMV65538:ONA65539 OWR65538:OWW65539 PGN65538:PGS65539 PQJ65538:PQO65539 QAF65538:QAK65539 QKB65538:QKG65539 QTX65538:QUC65539 RDT65538:RDY65539 RNP65538:RNU65539 RXL65538:RXQ65539 SHH65538:SHM65539 SRD65538:SRI65539 TAZ65538:TBE65539 TKV65538:TLA65539 TUR65538:TUW65539 UEN65538:UES65539 UOJ65538:UOO65539 UYF65538:UYK65539 VIB65538:VIG65539 VRX65538:VSC65539 WBT65538:WBY65539 WLP65538:WLU65539 WVL65538:WVQ65539 D131074:I131075 IZ131074:JE131075 SV131074:TA131075 ACR131074:ACW131075 AMN131074:AMS131075 AWJ131074:AWO131075 BGF131074:BGK131075 BQB131074:BQG131075 BZX131074:CAC131075 CJT131074:CJY131075 CTP131074:CTU131075 DDL131074:DDQ131075 DNH131074:DNM131075 DXD131074:DXI131075 EGZ131074:EHE131075 EQV131074:ERA131075 FAR131074:FAW131075 FKN131074:FKS131075 FUJ131074:FUO131075 GEF131074:GEK131075 GOB131074:GOG131075 GXX131074:GYC131075 HHT131074:HHY131075 HRP131074:HRU131075 IBL131074:IBQ131075 ILH131074:ILM131075 IVD131074:IVI131075 JEZ131074:JFE131075 JOV131074:JPA131075 JYR131074:JYW131075 KIN131074:KIS131075 KSJ131074:KSO131075 LCF131074:LCK131075 LMB131074:LMG131075 LVX131074:LWC131075 MFT131074:MFY131075 MPP131074:MPU131075 MZL131074:MZQ131075 NJH131074:NJM131075 NTD131074:NTI131075 OCZ131074:ODE131075 OMV131074:ONA131075 OWR131074:OWW131075 PGN131074:PGS131075 PQJ131074:PQO131075 QAF131074:QAK131075 QKB131074:QKG131075 QTX131074:QUC131075 RDT131074:RDY131075 RNP131074:RNU131075 RXL131074:RXQ131075 SHH131074:SHM131075 SRD131074:SRI131075 TAZ131074:TBE131075 TKV131074:TLA131075 TUR131074:TUW131075 UEN131074:UES131075 UOJ131074:UOO131075 UYF131074:UYK131075 VIB131074:VIG131075 VRX131074:VSC131075 WBT131074:WBY131075 WLP131074:WLU131075 WVL131074:WVQ131075 D196610:I196611 IZ196610:JE196611 SV196610:TA196611 ACR196610:ACW196611 AMN196610:AMS196611 AWJ196610:AWO196611 BGF196610:BGK196611 BQB196610:BQG196611 BZX196610:CAC196611 CJT196610:CJY196611 CTP196610:CTU196611 DDL196610:DDQ196611 DNH196610:DNM196611 DXD196610:DXI196611 EGZ196610:EHE196611 EQV196610:ERA196611 FAR196610:FAW196611 FKN196610:FKS196611 FUJ196610:FUO196611 GEF196610:GEK196611 GOB196610:GOG196611 GXX196610:GYC196611 HHT196610:HHY196611 HRP196610:HRU196611 IBL196610:IBQ196611 ILH196610:ILM196611 IVD196610:IVI196611 JEZ196610:JFE196611 JOV196610:JPA196611 JYR196610:JYW196611 KIN196610:KIS196611 KSJ196610:KSO196611 LCF196610:LCK196611 LMB196610:LMG196611 LVX196610:LWC196611 MFT196610:MFY196611 MPP196610:MPU196611 MZL196610:MZQ196611 NJH196610:NJM196611 NTD196610:NTI196611 OCZ196610:ODE196611 OMV196610:ONA196611 OWR196610:OWW196611 PGN196610:PGS196611 PQJ196610:PQO196611 QAF196610:QAK196611 QKB196610:QKG196611 QTX196610:QUC196611 RDT196610:RDY196611 RNP196610:RNU196611 RXL196610:RXQ196611 SHH196610:SHM196611 SRD196610:SRI196611 TAZ196610:TBE196611 TKV196610:TLA196611 TUR196610:TUW196611 UEN196610:UES196611 UOJ196610:UOO196611 UYF196610:UYK196611 VIB196610:VIG196611 VRX196610:VSC196611 WBT196610:WBY196611 WLP196610:WLU196611 WVL196610:WVQ196611 D262146:I262147 IZ262146:JE262147 SV262146:TA262147 ACR262146:ACW262147 AMN262146:AMS262147 AWJ262146:AWO262147 BGF262146:BGK262147 BQB262146:BQG262147 BZX262146:CAC262147 CJT262146:CJY262147 CTP262146:CTU262147 DDL262146:DDQ262147 DNH262146:DNM262147 DXD262146:DXI262147 EGZ262146:EHE262147 EQV262146:ERA262147 FAR262146:FAW262147 FKN262146:FKS262147 FUJ262146:FUO262147 GEF262146:GEK262147 GOB262146:GOG262147 GXX262146:GYC262147 HHT262146:HHY262147 HRP262146:HRU262147 IBL262146:IBQ262147 ILH262146:ILM262147 IVD262146:IVI262147 JEZ262146:JFE262147 JOV262146:JPA262147 JYR262146:JYW262147 KIN262146:KIS262147 KSJ262146:KSO262147 LCF262146:LCK262147 LMB262146:LMG262147 LVX262146:LWC262147 MFT262146:MFY262147 MPP262146:MPU262147 MZL262146:MZQ262147 NJH262146:NJM262147 NTD262146:NTI262147 OCZ262146:ODE262147 OMV262146:ONA262147 OWR262146:OWW262147 PGN262146:PGS262147 PQJ262146:PQO262147 QAF262146:QAK262147 QKB262146:QKG262147 QTX262146:QUC262147 RDT262146:RDY262147 RNP262146:RNU262147 RXL262146:RXQ262147 SHH262146:SHM262147 SRD262146:SRI262147 TAZ262146:TBE262147 TKV262146:TLA262147 TUR262146:TUW262147 UEN262146:UES262147 UOJ262146:UOO262147 UYF262146:UYK262147 VIB262146:VIG262147 VRX262146:VSC262147 WBT262146:WBY262147 WLP262146:WLU262147 WVL262146:WVQ262147 D327682:I327683 IZ327682:JE327683 SV327682:TA327683 ACR327682:ACW327683 AMN327682:AMS327683 AWJ327682:AWO327683 BGF327682:BGK327683 BQB327682:BQG327683 BZX327682:CAC327683 CJT327682:CJY327683 CTP327682:CTU327683 DDL327682:DDQ327683 DNH327682:DNM327683 DXD327682:DXI327683 EGZ327682:EHE327683 EQV327682:ERA327683 FAR327682:FAW327683 FKN327682:FKS327683 FUJ327682:FUO327683 GEF327682:GEK327683 GOB327682:GOG327683 GXX327682:GYC327683 HHT327682:HHY327683 HRP327682:HRU327683 IBL327682:IBQ327683 ILH327682:ILM327683 IVD327682:IVI327683 JEZ327682:JFE327683 JOV327682:JPA327683 JYR327682:JYW327683 KIN327682:KIS327683 KSJ327682:KSO327683 LCF327682:LCK327683 LMB327682:LMG327683 LVX327682:LWC327683 MFT327682:MFY327683 MPP327682:MPU327683 MZL327682:MZQ327683 NJH327682:NJM327683 NTD327682:NTI327683 OCZ327682:ODE327683 OMV327682:ONA327683 OWR327682:OWW327683 PGN327682:PGS327683 PQJ327682:PQO327683 QAF327682:QAK327683 QKB327682:QKG327683 QTX327682:QUC327683 RDT327682:RDY327683 RNP327682:RNU327683 RXL327682:RXQ327683 SHH327682:SHM327683 SRD327682:SRI327683 TAZ327682:TBE327683 TKV327682:TLA327683 TUR327682:TUW327683 UEN327682:UES327683 UOJ327682:UOO327683 UYF327682:UYK327683 VIB327682:VIG327683 VRX327682:VSC327683 WBT327682:WBY327683 WLP327682:WLU327683 WVL327682:WVQ327683 D393218:I393219 IZ393218:JE393219 SV393218:TA393219 ACR393218:ACW393219 AMN393218:AMS393219 AWJ393218:AWO393219 BGF393218:BGK393219 BQB393218:BQG393219 BZX393218:CAC393219 CJT393218:CJY393219 CTP393218:CTU393219 DDL393218:DDQ393219 DNH393218:DNM393219 DXD393218:DXI393219 EGZ393218:EHE393219 EQV393218:ERA393219 FAR393218:FAW393219 FKN393218:FKS393219 FUJ393218:FUO393219 GEF393218:GEK393219 GOB393218:GOG393219 GXX393218:GYC393219 HHT393218:HHY393219 HRP393218:HRU393219 IBL393218:IBQ393219 ILH393218:ILM393219 IVD393218:IVI393219 JEZ393218:JFE393219 JOV393218:JPA393219 JYR393218:JYW393219 KIN393218:KIS393219 KSJ393218:KSO393219 LCF393218:LCK393219 LMB393218:LMG393219 LVX393218:LWC393219 MFT393218:MFY393219 MPP393218:MPU393219 MZL393218:MZQ393219 NJH393218:NJM393219 NTD393218:NTI393219 OCZ393218:ODE393219 OMV393218:ONA393219 OWR393218:OWW393219 PGN393218:PGS393219 PQJ393218:PQO393219 QAF393218:QAK393219 QKB393218:QKG393219 QTX393218:QUC393219 RDT393218:RDY393219 RNP393218:RNU393219 RXL393218:RXQ393219 SHH393218:SHM393219 SRD393218:SRI393219 TAZ393218:TBE393219 TKV393218:TLA393219 TUR393218:TUW393219 UEN393218:UES393219 UOJ393218:UOO393219 UYF393218:UYK393219 VIB393218:VIG393219 VRX393218:VSC393219 WBT393218:WBY393219 WLP393218:WLU393219 WVL393218:WVQ393219 D458754:I458755 IZ458754:JE458755 SV458754:TA458755 ACR458754:ACW458755 AMN458754:AMS458755 AWJ458754:AWO458755 BGF458754:BGK458755 BQB458754:BQG458755 BZX458754:CAC458755 CJT458754:CJY458755 CTP458754:CTU458755 DDL458754:DDQ458755 DNH458754:DNM458755 DXD458754:DXI458755 EGZ458754:EHE458755 EQV458754:ERA458755 FAR458754:FAW458755 FKN458754:FKS458755 FUJ458754:FUO458755 GEF458754:GEK458755 GOB458754:GOG458755 GXX458754:GYC458755 HHT458754:HHY458755 HRP458754:HRU458755 IBL458754:IBQ458755 ILH458754:ILM458755 IVD458754:IVI458755 JEZ458754:JFE458755 JOV458754:JPA458755 JYR458754:JYW458755 KIN458754:KIS458755 KSJ458754:KSO458755 LCF458754:LCK458755 LMB458754:LMG458755 LVX458754:LWC458755 MFT458754:MFY458755 MPP458754:MPU458755 MZL458754:MZQ458755 NJH458754:NJM458755 NTD458754:NTI458755 OCZ458754:ODE458755 OMV458754:ONA458755 OWR458754:OWW458755 PGN458754:PGS458755 PQJ458754:PQO458755 QAF458754:QAK458755 QKB458754:QKG458755 QTX458754:QUC458755 RDT458754:RDY458755 RNP458754:RNU458755 RXL458754:RXQ458755 SHH458754:SHM458755 SRD458754:SRI458755 TAZ458754:TBE458755 TKV458754:TLA458755 TUR458754:TUW458755 UEN458754:UES458755 UOJ458754:UOO458755 UYF458754:UYK458755 VIB458754:VIG458755 VRX458754:VSC458755 WBT458754:WBY458755 WLP458754:WLU458755 WVL458754:WVQ458755 D524290:I524291 IZ524290:JE524291 SV524290:TA524291 ACR524290:ACW524291 AMN524290:AMS524291 AWJ524290:AWO524291 BGF524290:BGK524291 BQB524290:BQG524291 BZX524290:CAC524291 CJT524290:CJY524291 CTP524290:CTU524291 DDL524290:DDQ524291 DNH524290:DNM524291 DXD524290:DXI524291 EGZ524290:EHE524291 EQV524290:ERA524291 FAR524290:FAW524291 FKN524290:FKS524291 FUJ524290:FUO524291 GEF524290:GEK524291 GOB524290:GOG524291 GXX524290:GYC524291 HHT524290:HHY524291 HRP524290:HRU524291 IBL524290:IBQ524291 ILH524290:ILM524291 IVD524290:IVI524291 JEZ524290:JFE524291 JOV524290:JPA524291 JYR524290:JYW524291 KIN524290:KIS524291 KSJ524290:KSO524291 LCF524290:LCK524291 LMB524290:LMG524291 LVX524290:LWC524291 MFT524290:MFY524291 MPP524290:MPU524291 MZL524290:MZQ524291 NJH524290:NJM524291 NTD524290:NTI524291 OCZ524290:ODE524291 OMV524290:ONA524291 OWR524290:OWW524291 PGN524290:PGS524291 PQJ524290:PQO524291 QAF524290:QAK524291 QKB524290:QKG524291 QTX524290:QUC524291 RDT524290:RDY524291 RNP524290:RNU524291 RXL524290:RXQ524291 SHH524290:SHM524291 SRD524290:SRI524291 TAZ524290:TBE524291 TKV524290:TLA524291 TUR524290:TUW524291 UEN524290:UES524291 UOJ524290:UOO524291 UYF524290:UYK524291 VIB524290:VIG524291 VRX524290:VSC524291 WBT524290:WBY524291 WLP524290:WLU524291 WVL524290:WVQ524291 D589826:I589827 IZ589826:JE589827 SV589826:TA589827 ACR589826:ACW589827 AMN589826:AMS589827 AWJ589826:AWO589827 BGF589826:BGK589827 BQB589826:BQG589827 BZX589826:CAC589827 CJT589826:CJY589827 CTP589826:CTU589827 DDL589826:DDQ589827 DNH589826:DNM589827 DXD589826:DXI589827 EGZ589826:EHE589827 EQV589826:ERA589827 FAR589826:FAW589827 FKN589826:FKS589827 FUJ589826:FUO589827 GEF589826:GEK589827 GOB589826:GOG589827 GXX589826:GYC589827 HHT589826:HHY589827 HRP589826:HRU589827 IBL589826:IBQ589827 ILH589826:ILM589827 IVD589826:IVI589827 JEZ589826:JFE589827 JOV589826:JPA589827 JYR589826:JYW589827 KIN589826:KIS589827 KSJ589826:KSO589827 LCF589826:LCK589827 LMB589826:LMG589827 LVX589826:LWC589827 MFT589826:MFY589827 MPP589826:MPU589827 MZL589826:MZQ589827 NJH589826:NJM589827 NTD589826:NTI589827 OCZ589826:ODE589827 OMV589826:ONA589827 OWR589826:OWW589827 PGN589826:PGS589827 PQJ589826:PQO589827 QAF589826:QAK589827 QKB589826:QKG589827 QTX589826:QUC589827 RDT589826:RDY589827 RNP589826:RNU589827 RXL589826:RXQ589827 SHH589826:SHM589827 SRD589826:SRI589827 TAZ589826:TBE589827 TKV589826:TLA589827 TUR589826:TUW589827 UEN589826:UES589827 UOJ589826:UOO589827 UYF589826:UYK589827 VIB589826:VIG589827 VRX589826:VSC589827 WBT589826:WBY589827 WLP589826:WLU589827 WVL589826:WVQ589827 D655362:I655363 IZ655362:JE655363 SV655362:TA655363 ACR655362:ACW655363 AMN655362:AMS655363 AWJ655362:AWO655363 BGF655362:BGK655363 BQB655362:BQG655363 BZX655362:CAC655363 CJT655362:CJY655363 CTP655362:CTU655363 DDL655362:DDQ655363 DNH655362:DNM655363 DXD655362:DXI655363 EGZ655362:EHE655363 EQV655362:ERA655363 FAR655362:FAW655363 FKN655362:FKS655363 FUJ655362:FUO655363 GEF655362:GEK655363 GOB655362:GOG655363 GXX655362:GYC655363 HHT655362:HHY655363 HRP655362:HRU655363 IBL655362:IBQ655363 ILH655362:ILM655363 IVD655362:IVI655363 JEZ655362:JFE655363 JOV655362:JPA655363 JYR655362:JYW655363 KIN655362:KIS655363 KSJ655362:KSO655363 LCF655362:LCK655363 LMB655362:LMG655363 LVX655362:LWC655363 MFT655362:MFY655363 MPP655362:MPU655363 MZL655362:MZQ655363 NJH655362:NJM655363 NTD655362:NTI655363 OCZ655362:ODE655363 OMV655362:ONA655363 OWR655362:OWW655363 PGN655362:PGS655363 PQJ655362:PQO655363 QAF655362:QAK655363 QKB655362:QKG655363 QTX655362:QUC655363 RDT655362:RDY655363 RNP655362:RNU655363 RXL655362:RXQ655363 SHH655362:SHM655363 SRD655362:SRI655363 TAZ655362:TBE655363 TKV655362:TLA655363 TUR655362:TUW655363 UEN655362:UES655363 UOJ655362:UOO655363 UYF655362:UYK655363 VIB655362:VIG655363 VRX655362:VSC655363 WBT655362:WBY655363 WLP655362:WLU655363 WVL655362:WVQ655363 D720898:I720899 IZ720898:JE720899 SV720898:TA720899 ACR720898:ACW720899 AMN720898:AMS720899 AWJ720898:AWO720899 BGF720898:BGK720899 BQB720898:BQG720899 BZX720898:CAC720899 CJT720898:CJY720899 CTP720898:CTU720899 DDL720898:DDQ720899 DNH720898:DNM720899 DXD720898:DXI720899 EGZ720898:EHE720899 EQV720898:ERA720899 FAR720898:FAW720899 FKN720898:FKS720899 FUJ720898:FUO720899 GEF720898:GEK720899 GOB720898:GOG720899 GXX720898:GYC720899 HHT720898:HHY720899 HRP720898:HRU720899 IBL720898:IBQ720899 ILH720898:ILM720899 IVD720898:IVI720899 JEZ720898:JFE720899 JOV720898:JPA720899 JYR720898:JYW720899 KIN720898:KIS720899 KSJ720898:KSO720899 LCF720898:LCK720899 LMB720898:LMG720899 LVX720898:LWC720899 MFT720898:MFY720899 MPP720898:MPU720899 MZL720898:MZQ720899 NJH720898:NJM720899 NTD720898:NTI720899 OCZ720898:ODE720899 OMV720898:ONA720899 OWR720898:OWW720899 PGN720898:PGS720899 PQJ720898:PQO720899 QAF720898:QAK720899 QKB720898:QKG720899 QTX720898:QUC720899 RDT720898:RDY720899 RNP720898:RNU720899 RXL720898:RXQ720899 SHH720898:SHM720899 SRD720898:SRI720899 TAZ720898:TBE720899 TKV720898:TLA720899 TUR720898:TUW720899 UEN720898:UES720899 UOJ720898:UOO720899 UYF720898:UYK720899 VIB720898:VIG720899 VRX720898:VSC720899 WBT720898:WBY720899 WLP720898:WLU720899 WVL720898:WVQ720899 D786434:I786435 IZ786434:JE786435 SV786434:TA786435 ACR786434:ACW786435 AMN786434:AMS786435 AWJ786434:AWO786435 BGF786434:BGK786435 BQB786434:BQG786435 BZX786434:CAC786435 CJT786434:CJY786435 CTP786434:CTU786435 DDL786434:DDQ786435 DNH786434:DNM786435 DXD786434:DXI786435 EGZ786434:EHE786435 EQV786434:ERA786435 FAR786434:FAW786435 FKN786434:FKS786435 FUJ786434:FUO786435 GEF786434:GEK786435 GOB786434:GOG786435 GXX786434:GYC786435 HHT786434:HHY786435 HRP786434:HRU786435 IBL786434:IBQ786435 ILH786434:ILM786435 IVD786434:IVI786435 JEZ786434:JFE786435 JOV786434:JPA786435 JYR786434:JYW786435 KIN786434:KIS786435 KSJ786434:KSO786435 LCF786434:LCK786435 LMB786434:LMG786435 LVX786434:LWC786435 MFT786434:MFY786435 MPP786434:MPU786435 MZL786434:MZQ786435 NJH786434:NJM786435 NTD786434:NTI786435 OCZ786434:ODE786435 OMV786434:ONA786435 OWR786434:OWW786435 PGN786434:PGS786435 PQJ786434:PQO786435 QAF786434:QAK786435 QKB786434:QKG786435 QTX786434:QUC786435 RDT786434:RDY786435 RNP786434:RNU786435 RXL786434:RXQ786435 SHH786434:SHM786435 SRD786434:SRI786435 TAZ786434:TBE786435 TKV786434:TLA786435 TUR786434:TUW786435 UEN786434:UES786435 UOJ786434:UOO786435 UYF786434:UYK786435 VIB786434:VIG786435 VRX786434:VSC786435 WBT786434:WBY786435 WLP786434:WLU786435 WVL786434:WVQ786435 D851970:I851971 IZ851970:JE851971 SV851970:TA851971 ACR851970:ACW851971 AMN851970:AMS851971 AWJ851970:AWO851971 BGF851970:BGK851971 BQB851970:BQG851971 BZX851970:CAC851971 CJT851970:CJY851971 CTP851970:CTU851971 DDL851970:DDQ851971 DNH851970:DNM851971 DXD851970:DXI851971 EGZ851970:EHE851971 EQV851970:ERA851971 FAR851970:FAW851971 FKN851970:FKS851971 FUJ851970:FUO851971 GEF851970:GEK851971 GOB851970:GOG851971 GXX851970:GYC851971 HHT851970:HHY851971 HRP851970:HRU851971 IBL851970:IBQ851971 ILH851970:ILM851971 IVD851970:IVI851971 JEZ851970:JFE851971 JOV851970:JPA851971 JYR851970:JYW851971 KIN851970:KIS851971 KSJ851970:KSO851971 LCF851970:LCK851971 LMB851970:LMG851971 LVX851970:LWC851971 MFT851970:MFY851971 MPP851970:MPU851971 MZL851970:MZQ851971 NJH851970:NJM851971 NTD851970:NTI851971 OCZ851970:ODE851971 OMV851970:ONA851971 OWR851970:OWW851971 PGN851970:PGS851971 PQJ851970:PQO851971 QAF851970:QAK851971 QKB851970:QKG851971 QTX851970:QUC851971 RDT851970:RDY851971 RNP851970:RNU851971 RXL851970:RXQ851971 SHH851970:SHM851971 SRD851970:SRI851971 TAZ851970:TBE851971 TKV851970:TLA851971 TUR851970:TUW851971 UEN851970:UES851971 UOJ851970:UOO851971 UYF851970:UYK851971 VIB851970:VIG851971 VRX851970:VSC851971 WBT851970:WBY851971 WLP851970:WLU851971 WVL851970:WVQ851971 D917506:I917507 IZ917506:JE917507 SV917506:TA917507 ACR917506:ACW917507 AMN917506:AMS917507 AWJ917506:AWO917507 BGF917506:BGK917507 BQB917506:BQG917507 BZX917506:CAC917507 CJT917506:CJY917507 CTP917506:CTU917507 DDL917506:DDQ917507 DNH917506:DNM917507 DXD917506:DXI917507 EGZ917506:EHE917507 EQV917506:ERA917507 FAR917506:FAW917507 FKN917506:FKS917507 FUJ917506:FUO917507 GEF917506:GEK917507 GOB917506:GOG917507 GXX917506:GYC917507 HHT917506:HHY917507 HRP917506:HRU917507 IBL917506:IBQ917507 ILH917506:ILM917507 IVD917506:IVI917507 JEZ917506:JFE917507 JOV917506:JPA917507 JYR917506:JYW917507 KIN917506:KIS917507 KSJ917506:KSO917507 LCF917506:LCK917507 LMB917506:LMG917507 LVX917506:LWC917507 MFT917506:MFY917507 MPP917506:MPU917507 MZL917506:MZQ917507 NJH917506:NJM917507 NTD917506:NTI917507 OCZ917506:ODE917507 OMV917506:ONA917507 OWR917506:OWW917507 PGN917506:PGS917507 PQJ917506:PQO917507 QAF917506:QAK917507 QKB917506:QKG917507 QTX917506:QUC917507 RDT917506:RDY917507 RNP917506:RNU917507 RXL917506:RXQ917507 SHH917506:SHM917507 SRD917506:SRI917507 TAZ917506:TBE917507 TKV917506:TLA917507 TUR917506:TUW917507 UEN917506:UES917507 UOJ917506:UOO917507 UYF917506:UYK917507 VIB917506:VIG917507 VRX917506:VSC917507 WBT917506:WBY917507 WLP917506:WLU917507 WVL917506:WVQ917507 D983042:I983043 IZ983042:JE983043 SV983042:TA983043 ACR983042:ACW983043 AMN983042:AMS983043 AWJ983042:AWO983043 BGF983042:BGK983043 BQB983042:BQG983043 BZX983042:CAC983043 CJT983042:CJY983043 CTP983042:CTU983043 DDL983042:DDQ983043 DNH983042:DNM983043 DXD983042:DXI983043 EGZ983042:EHE983043 EQV983042:ERA983043 FAR983042:FAW983043 FKN983042:FKS983043 FUJ983042:FUO983043 GEF983042:GEK983043 GOB983042:GOG983043 GXX983042:GYC983043 HHT983042:HHY983043 HRP983042:HRU983043 IBL983042:IBQ983043 ILH983042:ILM983043 IVD983042:IVI983043 JEZ983042:JFE983043 JOV983042:JPA983043 JYR983042:JYW983043 KIN983042:KIS983043 KSJ983042:KSO983043 LCF983042:LCK983043 LMB983042:LMG983043 LVX983042:LWC983043 MFT983042:MFY983043 MPP983042:MPU983043 MZL983042:MZQ983043 NJH983042:NJM983043 NTD983042:NTI983043 OCZ983042:ODE983043 OMV983042:ONA983043 OWR983042:OWW983043 PGN983042:PGS983043 PQJ983042:PQO983043 QAF983042:QAK983043 QKB983042:QKG983043 QTX983042:QUC983043 RDT983042:RDY983043 RNP983042:RNU983043 RXL983042:RXQ983043 SHH983042:SHM983043 SRD983042:SRI983043 TAZ983042:TBE983043 TKV983042:TLA983043 TUR983042:TUW983043 UEN983042:UES983043 UOJ983042:UOO983043 UYF983042:UYK983043 VIB983042:VIG983043 VRX983042:VSC983043 WBT983042:WBY983043 WLP983042:WLU983043 WVL983042:WVQ983043" xr:uid="{E97293AA-FFA1-4574-8C1D-6C3B7224DD64}"/>
    <dataValidation allowBlank="1" showInputMessage="1" showErrorMessage="1" prompt="Enter the date of study" sqref="P12:Q12 JL12:JM12 TH12:TI12 ADD12:ADE12 AMZ12:ANA12 AWV12:AWW12 BGR12:BGS12 BQN12:BQO12 CAJ12:CAK12 CKF12:CKG12 CUB12:CUC12 DDX12:DDY12 DNT12:DNU12 DXP12:DXQ12 EHL12:EHM12 ERH12:ERI12 FBD12:FBE12 FKZ12:FLA12 FUV12:FUW12 GER12:GES12 GON12:GOO12 GYJ12:GYK12 HIF12:HIG12 HSB12:HSC12 IBX12:IBY12 ILT12:ILU12 IVP12:IVQ12 JFL12:JFM12 JPH12:JPI12 JZD12:JZE12 KIZ12:KJA12 KSV12:KSW12 LCR12:LCS12 LMN12:LMO12 LWJ12:LWK12 MGF12:MGG12 MQB12:MQC12 MZX12:MZY12 NJT12:NJU12 NTP12:NTQ12 ODL12:ODM12 ONH12:ONI12 OXD12:OXE12 PGZ12:PHA12 PQV12:PQW12 QAR12:QAS12 QKN12:QKO12 QUJ12:QUK12 REF12:REG12 ROB12:ROC12 RXX12:RXY12 SHT12:SHU12 SRP12:SRQ12 TBL12:TBM12 TLH12:TLI12 TVD12:TVE12 UEZ12:UFA12 UOV12:UOW12 UYR12:UYS12 VIN12:VIO12 VSJ12:VSK12 WCF12:WCG12 WMB12:WMC12 WVX12:WVY12 P65545:Q65545 JL65545:JM65545 TH65545:TI65545 ADD65545:ADE65545 AMZ65545:ANA65545 AWV65545:AWW65545 BGR65545:BGS65545 BQN65545:BQO65545 CAJ65545:CAK65545 CKF65545:CKG65545 CUB65545:CUC65545 DDX65545:DDY65545 DNT65545:DNU65545 DXP65545:DXQ65545 EHL65545:EHM65545 ERH65545:ERI65545 FBD65545:FBE65545 FKZ65545:FLA65545 FUV65545:FUW65545 GER65545:GES65545 GON65545:GOO65545 GYJ65545:GYK65545 HIF65545:HIG65545 HSB65545:HSC65545 IBX65545:IBY65545 ILT65545:ILU65545 IVP65545:IVQ65545 JFL65545:JFM65545 JPH65545:JPI65545 JZD65545:JZE65545 KIZ65545:KJA65545 KSV65545:KSW65545 LCR65545:LCS65545 LMN65545:LMO65545 LWJ65545:LWK65545 MGF65545:MGG65545 MQB65545:MQC65545 MZX65545:MZY65545 NJT65545:NJU65545 NTP65545:NTQ65545 ODL65545:ODM65545 ONH65545:ONI65545 OXD65545:OXE65545 PGZ65545:PHA65545 PQV65545:PQW65545 QAR65545:QAS65545 QKN65545:QKO65545 QUJ65545:QUK65545 REF65545:REG65545 ROB65545:ROC65545 RXX65545:RXY65545 SHT65545:SHU65545 SRP65545:SRQ65545 TBL65545:TBM65545 TLH65545:TLI65545 TVD65545:TVE65545 UEZ65545:UFA65545 UOV65545:UOW65545 UYR65545:UYS65545 VIN65545:VIO65545 VSJ65545:VSK65545 WCF65545:WCG65545 WMB65545:WMC65545 WVX65545:WVY65545 P131081:Q131081 JL131081:JM131081 TH131081:TI131081 ADD131081:ADE131081 AMZ131081:ANA131081 AWV131081:AWW131081 BGR131081:BGS131081 BQN131081:BQO131081 CAJ131081:CAK131081 CKF131081:CKG131081 CUB131081:CUC131081 DDX131081:DDY131081 DNT131081:DNU131081 DXP131081:DXQ131081 EHL131081:EHM131081 ERH131081:ERI131081 FBD131081:FBE131081 FKZ131081:FLA131081 FUV131081:FUW131081 GER131081:GES131081 GON131081:GOO131081 GYJ131081:GYK131081 HIF131081:HIG131081 HSB131081:HSC131081 IBX131081:IBY131081 ILT131081:ILU131081 IVP131081:IVQ131081 JFL131081:JFM131081 JPH131081:JPI131081 JZD131081:JZE131081 KIZ131081:KJA131081 KSV131081:KSW131081 LCR131081:LCS131081 LMN131081:LMO131081 LWJ131081:LWK131081 MGF131081:MGG131081 MQB131081:MQC131081 MZX131081:MZY131081 NJT131081:NJU131081 NTP131081:NTQ131081 ODL131081:ODM131081 ONH131081:ONI131081 OXD131081:OXE131081 PGZ131081:PHA131081 PQV131081:PQW131081 QAR131081:QAS131081 QKN131081:QKO131081 QUJ131081:QUK131081 REF131081:REG131081 ROB131081:ROC131081 RXX131081:RXY131081 SHT131081:SHU131081 SRP131081:SRQ131081 TBL131081:TBM131081 TLH131081:TLI131081 TVD131081:TVE131081 UEZ131081:UFA131081 UOV131081:UOW131081 UYR131081:UYS131081 VIN131081:VIO131081 VSJ131081:VSK131081 WCF131081:WCG131081 WMB131081:WMC131081 WVX131081:WVY131081 P196617:Q196617 JL196617:JM196617 TH196617:TI196617 ADD196617:ADE196617 AMZ196617:ANA196617 AWV196617:AWW196617 BGR196617:BGS196617 BQN196617:BQO196617 CAJ196617:CAK196617 CKF196617:CKG196617 CUB196617:CUC196617 DDX196617:DDY196617 DNT196617:DNU196617 DXP196617:DXQ196617 EHL196617:EHM196617 ERH196617:ERI196617 FBD196617:FBE196617 FKZ196617:FLA196617 FUV196617:FUW196617 GER196617:GES196617 GON196617:GOO196617 GYJ196617:GYK196617 HIF196617:HIG196617 HSB196617:HSC196617 IBX196617:IBY196617 ILT196617:ILU196617 IVP196617:IVQ196617 JFL196617:JFM196617 JPH196617:JPI196617 JZD196617:JZE196617 KIZ196617:KJA196617 KSV196617:KSW196617 LCR196617:LCS196617 LMN196617:LMO196617 LWJ196617:LWK196617 MGF196617:MGG196617 MQB196617:MQC196617 MZX196617:MZY196617 NJT196617:NJU196617 NTP196617:NTQ196617 ODL196617:ODM196617 ONH196617:ONI196617 OXD196617:OXE196617 PGZ196617:PHA196617 PQV196617:PQW196617 QAR196617:QAS196617 QKN196617:QKO196617 QUJ196617:QUK196617 REF196617:REG196617 ROB196617:ROC196617 RXX196617:RXY196617 SHT196617:SHU196617 SRP196617:SRQ196617 TBL196617:TBM196617 TLH196617:TLI196617 TVD196617:TVE196617 UEZ196617:UFA196617 UOV196617:UOW196617 UYR196617:UYS196617 VIN196617:VIO196617 VSJ196617:VSK196617 WCF196617:WCG196617 WMB196617:WMC196617 WVX196617:WVY196617 P262153:Q262153 JL262153:JM262153 TH262153:TI262153 ADD262153:ADE262153 AMZ262153:ANA262153 AWV262153:AWW262153 BGR262153:BGS262153 BQN262153:BQO262153 CAJ262153:CAK262153 CKF262153:CKG262153 CUB262153:CUC262153 DDX262153:DDY262153 DNT262153:DNU262153 DXP262153:DXQ262153 EHL262153:EHM262153 ERH262153:ERI262153 FBD262153:FBE262153 FKZ262153:FLA262153 FUV262153:FUW262153 GER262153:GES262153 GON262153:GOO262153 GYJ262153:GYK262153 HIF262153:HIG262153 HSB262153:HSC262153 IBX262153:IBY262153 ILT262153:ILU262153 IVP262153:IVQ262153 JFL262153:JFM262153 JPH262153:JPI262153 JZD262153:JZE262153 KIZ262153:KJA262153 KSV262153:KSW262153 LCR262153:LCS262153 LMN262153:LMO262153 LWJ262153:LWK262153 MGF262153:MGG262153 MQB262153:MQC262153 MZX262153:MZY262153 NJT262153:NJU262153 NTP262153:NTQ262153 ODL262153:ODM262153 ONH262153:ONI262153 OXD262153:OXE262153 PGZ262153:PHA262153 PQV262153:PQW262153 QAR262153:QAS262153 QKN262153:QKO262153 QUJ262153:QUK262153 REF262153:REG262153 ROB262153:ROC262153 RXX262153:RXY262153 SHT262153:SHU262153 SRP262153:SRQ262153 TBL262153:TBM262153 TLH262153:TLI262153 TVD262153:TVE262153 UEZ262153:UFA262153 UOV262153:UOW262153 UYR262153:UYS262153 VIN262153:VIO262153 VSJ262153:VSK262153 WCF262153:WCG262153 WMB262153:WMC262153 WVX262153:WVY262153 P327689:Q327689 JL327689:JM327689 TH327689:TI327689 ADD327689:ADE327689 AMZ327689:ANA327689 AWV327689:AWW327689 BGR327689:BGS327689 BQN327689:BQO327689 CAJ327689:CAK327689 CKF327689:CKG327689 CUB327689:CUC327689 DDX327689:DDY327689 DNT327689:DNU327689 DXP327689:DXQ327689 EHL327689:EHM327689 ERH327689:ERI327689 FBD327689:FBE327689 FKZ327689:FLA327689 FUV327689:FUW327689 GER327689:GES327689 GON327689:GOO327689 GYJ327689:GYK327689 HIF327689:HIG327689 HSB327689:HSC327689 IBX327689:IBY327689 ILT327689:ILU327689 IVP327689:IVQ327689 JFL327689:JFM327689 JPH327689:JPI327689 JZD327689:JZE327689 KIZ327689:KJA327689 KSV327689:KSW327689 LCR327689:LCS327689 LMN327689:LMO327689 LWJ327689:LWK327689 MGF327689:MGG327689 MQB327689:MQC327689 MZX327689:MZY327689 NJT327689:NJU327689 NTP327689:NTQ327689 ODL327689:ODM327689 ONH327689:ONI327689 OXD327689:OXE327689 PGZ327689:PHA327689 PQV327689:PQW327689 QAR327689:QAS327689 QKN327689:QKO327689 QUJ327689:QUK327689 REF327689:REG327689 ROB327689:ROC327689 RXX327689:RXY327689 SHT327689:SHU327689 SRP327689:SRQ327689 TBL327689:TBM327689 TLH327689:TLI327689 TVD327689:TVE327689 UEZ327689:UFA327689 UOV327689:UOW327689 UYR327689:UYS327689 VIN327689:VIO327689 VSJ327689:VSK327689 WCF327689:WCG327689 WMB327689:WMC327689 WVX327689:WVY327689 P393225:Q393225 JL393225:JM393225 TH393225:TI393225 ADD393225:ADE393225 AMZ393225:ANA393225 AWV393225:AWW393225 BGR393225:BGS393225 BQN393225:BQO393225 CAJ393225:CAK393225 CKF393225:CKG393225 CUB393225:CUC393225 DDX393225:DDY393225 DNT393225:DNU393225 DXP393225:DXQ393225 EHL393225:EHM393225 ERH393225:ERI393225 FBD393225:FBE393225 FKZ393225:FLA393225 FUV393225:FUW393225 GER393225:GES393225 GON393225:GOO393225 GYJ393225:GYK393225 HIF393225:HIG393225 HSB393225:HSC393225 IBX393225:IBY393225 ILT393225:ILU393225 IVP393225:IVQ393225 JFL393225:JFM393225 JPH393225:JPI393225 JZD393225:JZE393225 KIZ393225:KJA393225 KSV393225:KSW393225 LCR393225:LCS393225 LMN393225:LMO393225 LWJ393225:LWK393225 MGF393225:MGG393225 MQB393225:MQC393225 MZX393225:MZY393225 NJT393225:NJU393225 NTP393225:NTQ393225 ODL393225:ODM393225 ONH393225:ONI393225 OXD393225:OXE393225 PGZ393225:PHA393225 PQV393225:PQW393225 QAR393225:QAS393225 QKN393225:QKO393225 QUJ393225:QUK393225 REF393225:REG393225 ROB393225:ROC393225 RXX393225:RXY393225 SHT393225:SHU393225 SRP393225:SRQ393225 TBL393225:TBM393225 TLH393225:TLI393225 TVD393225:TVE393225 UEZ393225:UFA393225 UOV393225:UOW393225 UYR393225:UYS393225 VIN393225:VIO393225 VSJ393225:VSK393225 WCF393225:WCG393225 WMB393225:WMC393225 WVX393225:WVY393225 P458761:Q458761 JL458761:JM458761 TH458761:TI458761 ADD458761:ADE458761 AMZ458761:ANA458761 AWV458761:AWW458761 BGR458761:BGS458761 BQN458761:BQO458761 CAJ458761:CAK458761 CKF458761:CKG458761 CUB458761:CUC458761 DDX458761:DDY458761 DNT458761:DNU458761 DXP458761:DXQ458761 EHL458761:EHM458761 ERH458761:ERI458761 FBD458761:FBE458761 FKZ458761:FLA458761 FUV458761:FUW458761 GER458761:GES458761 GON458761:GOO458761 GYJ458761:GYK458761 HIF458761:HIG458761 HSB458761:HSC458761 IBX458761:IBY458761 ILT458761:ILU458761 IVP458761:IVQ458761 JFL458761:JFM458761 JPH458761:JPI458761 JZD458761:JZE458761 KIZ458761:KJA458761 KSV458761:KSW458761 LCR458761:LCS458761 LMN458761:LMO458761 LWJ458761:LWK458761 MGF458761:MGG458761 MQB458761:MQC458761 MZX458761:MZY458761 NJT458761:NJU458761 NTP458761:NTQ458761 ODL458761:ODM458761 ONH458761:ONI458761 OXD458761:OXE458761 PGZ458761:PHA458761 PQV458761:PQW458761 QAR458761:QAS458761 QKN458761:QKO458761 QUJ458761:QUK458761 REF458761:REG458761 ROB458761:ROC458761 RXX458761:RXY458761 SHT458761:SHU458761 SRP458761:SRQ458761 TBL458761:TBM458761 TLH458761:TLI458761 TVD458761:TVE458761 UEZ458761:UFA458761 UOV458761:UOW458761 UYR458761:UYS458761 VIN458761:VIO458761 VSJ458761:VSK458761 WCF458761:WCG458761 WMB458761:WMC458761 WVX458761:WVY458761 P524297:Q524297 JL524297:JM524297 TH524297:TI524297 ADD524297:ADE524297 AMZ524297:ANA524297 AWV524297:AWW524297 BGR524297:BGS524297 BQN524297:BQO524297 CAJ524297:CAK524297 CKF524297:CKG524297 CUB524297:CUC524297 DDX524297:DDY524297 DNT524297:DNU524297 DXP524297:DXQ524297 EHL524297:EHM524297 ERH524297:ERI524297 FBD524297:FBE524297 FKZ524297:FLA524297 FUV524297:FUW524297 GER524297:GES524297 GON524297:GOO524297 GYJ524297:GYK524297 HIF524297:HIG524297 HSB524297:HSC524297 IBX524297:IBY524297 ILT524297:ILU524297 IVP524297:IVQ524297 JFL524297:JFM524297 JPH524297:JPI524297 JZD524297:JZE524297 KIZ524297:KJA524297 KSV524297:KSW524297 LCR524297:LCS524297 LMN524297:LMO524297 LWJ524297:LWK524297 MGF524297:MGG524297 MQB524297:MQC524297 MZX524297:MZY524297 NJT524297:NJU524297 NTP524297:NTQ524297 ODL524297:ODM524297 ONH524297:ONI524297 OXD524297:OXE524297 PGZ524297:PHA524297 PQV524297:PQW524297 QAR524297:QAS524297 QKN524297:QKO524297 QUJ524297:QUK524297 REF524297:REG524297 ROB524297:ROC524297 RXX524297:RXY524297 SHT524297:SHU524297 SRP524297:SRQ524297 TBL524297:TBM524297 TLH524297:TLI524297 TVD524297:TVE524297 UEZ524297:UFA524297 UOV524297:UOW524297 UYR524297:UYS524297 VIN524297:VIO524297 VSJ524297:VSK524297 WCF524297:WCG524297 WMB524297:WMC524297 WVX524297:WVY524297 P589833:Q589833 JL589833:JM589833 TH589833:TI589833 ADD589833:ADE589833 AMZ589833:ANA589833 AWV589833:AWW589833 BGR589833:BGS589833 BQN589833:BQO589833 CAJ589833:CAK589833 CKF589833:CKG589833 CUB589833:CUC589833 DDX589833:DDY589833 DNT589833:DNU589833 DXP589833:DXQ589833 EHL589833:EHM589833 ERH589833:ERI589833 FBD589833:FBE589833 FKZ589833:FLA589833 FUV589833:FUW589833 GER589833:GES589833 GON589833:GOO589833 GYJ589833:GYK589833 HIF589833:HIG589833 HSB589833:HSC589833 IBX589833:IBY589833 ILT589833:ILU589833 IVP589833:IVQ589833 JFL589833:JFM589833 JPH589833:JPI589833 JZD589833:JZE589833 KIZ589833:KJA589833 KSV589833:KSW589833 LCR589833:LCS589833 LMN589833:LMO589833 LWJ589833:LWK589833 MGF589833:MGG589833 MQB589833:MQC589833 MZX589833:MZY589833 NJT589833:NJU589833 NTP589833:NTQ589833 ODL589833:ODM589833 ONH589833:ONI589833 OXD589833:OXE589833 PGZ589833:PHA589833 PQV589833:PQW589833 QAR589833:QAS589833 QKN589833:QKO589833 QUJ589833:QUK589833 REF589833:REG589833 ROB589833:ROC589833 RXX589833:RXY589833 SHT589833:SHU589833 SRP589833:SRQ589833 TBL589833:TBM589833 TLH589833:TLI589833 TVD589833:TVE589833 UEZ589833:UFA589833 UOV589833:UOW589833 UYR589833:UYS589833 VIN589833:VIO589833 VSJ589833:VSK589833 WCF589833:WCG589833 WMB589833:WMC589833 WVX589833:WVY589833 P655369:Q655369 JL655369:JM655369 TH655369:TI655369 ADD655369:ADE655369 AMZ655369:ANA655369 AWV655369:AWW655369 BGR655369:BGS655369 BQN655369:BQO655369 CAJ655369:CAK655369 CKF655369:CKG655369 CUB655369:CUC655369 DDX655369:DDY655369 DNT655369:DNU655369 DXP655369:DXQ655369 EHL655369:EHM655369 ERH655369:ERI655369 FBD655369:FBE655369 FKZ655369:FLA655369 FUV655369:FUW655369 GER655369:GES655369 GON655369:GOO655369 GYJ655369:GYK655369 HIF655369:HIG655369 HSB655369:HSC655369 IBX655369:IBY655369 ILT655369:ILU655369 IVP655369:IVQ655369 JFL655369:JFM655369 JPH655369:JPI655369 JZD655369:JZE655369 KIZ655369:KJA655369 KSV655369:KSW655369 LCR655369:LCS655369 LMN655369:LMO655369 LWJ655369:LWK655369 MGF655369:MGG655369 MQB655369:MQC655369 MZX655369:MZY655369 NJT655369:NJU655369 NTP655369:NTQ655369 ODL655369:ODM655369 ONH655369:ONI655369 OXD655369:OXE655369 PGZ655369:PHA655369 PQV655369:PQW655369 QAR655369:QAS655369 QKN655369:QKO655369 QUJ655369:QUK655369 REF655369:REG655369 ROB655369:ROC655369 RXX655369:RXY655369 SHT655369:SHU655369 SRP655369:SRQ655369 TBL655369:TBM655369 TLH655369:TLI655369 TVD655369:TVE655369 UEZ655369:UFA655369 UOV655369:UOW655369 UYR655369:UYS655369 VIN655369:VIO655369 VSJ655369:VSK655369 WCF655369:WCG655369 WMB655369:WMC655369 WVX655369:WVY655369 P720905:Q720905 JL720905:JM720905 TH720905:TI720905 ADD720905:ADE720905 AMZ720905:ANA720905 AWV720905:AWW720905 BGR720905:BGS720905 BQN720905:BQO720905 CAJ720905:CAK720905 CKF720905:CKG720905 CUB720905:CUC720905 DDX720905:DDY720905 DNT720905:DNU720905 DXP720905:DXQ720905 EHL720905:EHM720905 ERH720905:ERI720905 FBD720905:FBE720905 FKZ720905:FLA720905 FUV720905:FUW720905 GER720905:GES720905 GON720905:GOO720905 GYJ720905:GYK720905 HIF720905:HIG720905 HSB720905:HSC720905 IBX720905:IBY720905 ILT720905:ILU720905 IVP720905:IVQ720905 JFL720905:JFM720905 JPH720905:JPI720905 JZD720905:JZE720905 KIZ720905:KJA720905 KSV720905:KSW720905 LCR720905:LCS720905 LMN720905:LMO720905 LWJ720905:LWK720905 MGF720905:MGG720905 MQB720905:MQC720905 MZX720905:MZY720905 NJT720905:NJU720905 NTP720905:NTQ720905 ODL720905:ODM720905 ONH720905:ONI720905 OXD720905:OXE720905 PGZ720905:PHA720905 PQV720905:PQW720905 QAR720905:QAS720905 QKN720905:QKO720905 QUJ720905:QUK720905 REF720905:REG720905 ROB720905:ROC720905 RXX720905:RXY720905 SHT720905:SHU720905 SRP720905:SRQ720905 TBL720905:TBM720905 TLH720905:TLI720905 TVD720905:TVE720905 UEZ720905:UFA720905 UOV720905:UOW720905 UYR720905:UYS720905 VIN720905:VIO720905 VSJ720905:VSK720905 WCF720905:WCG720905 WMB720905:WMC720905 WVX720905:WVY720905 P786441:Q786441 JL786441:JM786441 TH786441:TI786441 ADD786441:ADE786441 AMZ786441:ANA786441 AWV786441:AWW786441 BGR786441:BGS786441 BQN786441:BQO786441 CAJ786441:CAK786441 CKF786441:CKG786441 CUB786441:CUC786441 DDX786441:DDY786441 DNT786441:DNU786441 DXP786441:DXQ786441 EHL786441:EHM786441 ERH786441:ERI786441 FBD786441:FBE786441 FKZ786441:FLA786441 FUV786441:FUW786441 GER786441:GES786441 GON786441:GOO786441 GYJ786441:GYK786441 HIF786441:HIG786441 HSB786441:HSC786441 IBX786441:IBY786441 ILT786441:ILU786441 IVP786441:IVQ786441 JFL786441:JFM786441 JPH786441:JPI786441 JZD786441:JZE786441 KIZ786441:KJA786441 KSV786441:KSW786441 LCR786441:LCS786441 LMN786441:LMO786441 LWJ786441:LWK786441 MGF786441:MGG786441 MQB786441:MQC786441 MZX786441:MZY786441 NJT786441:NJU786441 NTP786441:NTQ786441 ODL786441:ODM786441 ONH786441:ONI786441 OXD786441:OXE786441 PGZ786441:PHA786441 PQV786441:PQW786441 QAR786441:QAS786441 QKN786441:QKO786441 QUJ786441:QUK786441 REF786441:REG786441 ROB786441:ROC786441 RXX786441:RXY786441 SHT786441:SHU786441 SRP786441:SRQ786441 TBL786441:TBM786441 TLH786441:TLI786441 TVD786441:TVE786441 UEZ786441:UFA786441 UOV786441:UOW786441 UYR786441:UYS786441 VIN786441:VIO786441 VSJ786441:VSK786441 WCF786441:WCG786441 WMB786441:WMC786441 WVX786441:WVY786441 P851977:Q851977 JL851977:JM851977 TH851977:TI851977 ADD851977:ADE851977 AMZ851977:ANA851977 AWV851977:AWW851977 BGR851977:BGS851977 BQN851977:BQO851977 CAJ851977:CAK851977 CKF851977:CKG851977 CUB851977:CUC851977 DDX851977:DDY851977 DNT851977:DNU851977 DXP851977:DXQ851977 EHL851977:EHM851977 ERH851977:ERI851977 FBD851977:FBE851977 FKZ851977:FLA851977 FUV851977:FUW851977 GER851977:GES851977 GON851977:GOO851977 GYJ851977:GYK851977 HIF851977:HIG851977 HSB851977:HSC851977 IBX851977:IBY851977 ILT851977:ILU851977 IVP851977:IVQ851977 JFL851977:JFM851977 JPH851977:JPI851977 JZD851977:JZE851977 KIZ851977:KJA851977 KSV851977:KSW851977 LCR851977:LCS851977 LMN851977:LMO851977 LWJ851977:LWK851977 MGF851977:MGG851977 MQB851977:MQC851977 MZX851977:MZY851977 NJT851977:NJU851977 NTP851977:NTQ851977 ODL851977:ODM851977 ONH851977:ONI851977 OXD851977:OXE851977 PGZ851977:PHA851977 PQV851977:PQW851977 QAR851977:QAS851977 QKN851977:QKO851977 QUJ851977:QUK851977 REF851977:REG851977 ROB851977:ROC851977 RXX851977:RXY851977 SHT851977:SHU851977 SRP851977:SRQ851977 TBL851977:TBM851977 TLH851977:TLI851977 TVD851977:TVE851977 UEZ851977:UFA851977 UOV851977:UOW851977 UYR851977:UYS851977 VIN851977:VIO851977 VSJ851977:VSK851977 WCF851977:WCG851977 WMB851977:WMC851977 WVX851977:WVY851977 P917513:Q917513 JL917513:JM917513 TH917513:TI917513 ADD917513:ADE917513 AMZ917513:ANA917513 AWV917513:AWW917513 BGR917513:BGS917513 BQN917513:BQO917513 CAJ917513:CAK917513 CKF917513:CKG917513 CUB917513:CUC917513 DDX917513:DDY917513 DNT917513:DNU917513 DXP917513:DXQ917513 EHL917513:EHM917513 ERH917513:ERI917513 FBD917513:FBE917513 FKZ917513:FLA917513 FUV917513:FUW917513 GER917513:GES917513 GON917513:GOO917513 GYJ917513:GYK917513 HIF917513:HIG917513 HSB917513:HSC917513 IBX917513:IBY917513 ILT917513:ILU917513 IVP917513:IVQ917513 JFL917513:JFM917513 JPH917513:JPI917513 JZD917513:JZE917513 KIZ917513:KJA917513 KSV917513:KSW917513 LCR917513:LCS917513 LMN917513:LMO917513 LWJ917513:LWK917513 MGF917513:MGG917513 MQB917513:MQC917513 MZX917513:MZY917513 NJT917513:NJU917513 NTP917513:NTQ917513 ODL917513:ODM917513 ONH917513:ONI917513 OXD917513:OXE917513 PGZ917513:PHA917513 PQV917513:PQW917513 QAR917513:QAS917513 QKN917513:QKO917513 QUJ917513:QUK917513 REF917513:REG917513 ROB917513:ROC917513 RXX917513:RXY917513 SHT917513:SHU917513 SRP917513:SRQ917513 TBL917513:TBM917513 TLH917513:TLI917513 TVD917513:TVE917513 UEZ917513:UFA917513 UOV917513:UOW917513 UYR917513:UYS917513 VIN917513:VIO917513 VSJ917513:VSK917513 WCF917513:WCG917513 WMB917513:WMC917513 WVX917513:WVY917513 P983049:Q983049 JL983049:JM983049 TH983049:TI983049 ADD983049:ADE983049 AMZ983049:ANA983049 AWV983049:AWW983049 BGR983049:BGS983049 BQN983049:BQO983049 CAJ983049:CAK983049 CKF983049:CKG983049 CUB983049:CUC983049 DDX983049:DDY983049 DNT983049:DNU983049 DXP983049:DXQ983049 EHL983049:EHM983049 ERH983049:ERI983049 FBD983049:FBE983049 FKZ983049:FLA983049 FUV983049:FUW983049 GER983049:GES983049 GON983049:GOO983049 GYJ983049:GYK983049 HIF983049:HIG983049 HSB983049:HSC983049 IBX983049:IBY983049 ILT983049:ILU983049 IVP983049:IVQ983049 JFL983049:JFM983049 JPH983049:JPI983049 JZD983049:JZE983049 KIZ983049:KJA983049 KSV983049:KSW983049 LCR983049:LCS983049 LMN983049:LMO983049 LWJ983049:LWK983049 MGF983049:MGG983049 MQB983049:MQC983049 MZX983049:MZY983049 NJT983049:NJU983049 NTP983049:NTQ983049 ODL983049:ODM983049 ONH983049:ONI983049 OXD983049:OXE983049 PGZ983049:PHA983049 PQV983049:PQW983049 QAR983049:QAS983049 QKN983049:QKO983049 QUJ983049:QUK983049 REF983049:REG983049 ROB983049:ROC983049 RXX983049:RXY983049 SHT983049:SHU983049 SRP983049:SRQ983049 TBL983049:TBM983049 TLH983049:TLI983049 TVD983049:TVE983049 UEZ983049:UFA983049 UOV983049:UOW983049 UYR983049:UYS983049 VIN983049:VIO983049 VSJ983049:VSK983049 WCF983049:WCG983049 WMB983049:WMC983049 WVX983049:WVY983049" xr:uid="{7C0D0868-A5CA-4AB7-86D4-023C595B35B1}"/>
    <dataValidation type="whole" allowBlank="1" showInputMessage="1" showErrorMessage="1" error="Error" prompt="Enter the number of appraisers" sqref="N12:O12 JJ12:JK12 TF12:TG12 ADB12:ADC12 AMX12:AMY12 AWT12:AWU12 BGP12:BGQ12 BQL12:BQM12 CAH12:CAI12 CKD12:CKE12 CTZ12:CUA12 DDV12:DDW12 DNR12:DNS12 DXN12:DXO12 EHJ12:EHK12 ERF12:ERG12 FBB12:FBC12 FKX12:FKY12 FUT12:FUU12 GEP12:GEQ12 GOL12:GOM12 GYH12:GYI12 HID12:HIE12 HRZ12:HSA12 IBV12:IBW12 ILR12:ILS12 IVN12:IVO12 JFJ12:JFK12 JPF12:JPG12 JZB12:JZC12 KIX12:KIY12 KST12:KSU12 LCP12:LCQ12 LML12:LMM12 LWH12:LWI12 MGD12:MGE12 MPZ12:MQA12 MZV12:MZW12 NJR12:NJS12 NTN12:NTO12 ODJ12:ODK12 ONF12:ONG12 OXB12:OXC12 PGX12:PGY12 PQT12:PQU12 QAP12:QAQ12 QKL12:QKM12 QUH12:QUI12 RED12:REE12 RNZ12:ROA12 RXV12:RXW12 SHR12:SHS12 SRN12:SRO12 TBJ12:TBK12 TLF12:TLG12 TVB12:TVC12 UEX12:UEY12 UOT12:UOU12 UYP12:UYQ12 VIL12:VIM12 VSH12:VSI12 WCD12:WCE12 WLZ12:WMA12 WVV12:WVW12 N65545:O65545 JJ65545:JK65545 TF65545:TG65545 ADB65545:ADC65545 AMX65545:AMY65545 AWT65545:AWU65545 BGP65545:BGQ65545 BQL65545:BQM65545 CAH65545:CAI65545 CKD65545:CKE65545 CTZ65545:CUA65545 DDV65545:DDW65545 DNR65545:DNS65545 DXN65545:DXO65545 EHJ65545:EHK65545 ERF65545:ERG65545 FBB65545:FBC65545 FKX65545:FKY65545 FUT65545:FUU65545 GEP65545:GEQ65545 GOL65545:GOM65545 GYH65545:GYI65545 HID65545:HIE65545 HRZ65545:HSA65545 IBV65545:IBW65545 ILR65545:ILS65545 IVN65545:IVO65545 JFJ65545:JFK65545 JPF65545:JPG65545 JZB65545:JZC65545 KIX65545:KIY65545 KST65545:KSU65545 LCP65545:LCQ65545 LML65545:LMM65545 LWH65545:LWI65545 MGD65545:MGE65545 MPZ65545:MQA65545 MZV65545:MZW65545 NJR65545:NJS65545 NTN65545:NTO65545 ODJ65545:ODK65545 ONF65545:ONG65545 OXB65545:OXC65545 PGX65545:PGY65545 PQT65545:PQU65545 QAP65545:QAQ65545 QKL65545:QKM65545 QUH65545:QUI65545 RED65545:REE65545 RNZ65545:ROA65545 RXV65545:RXW65545 SHR65545:SHS65545 SRN65545:SRO65545 TBJ65545:TBK65545 TLF65545:TLG65545 TVB65545:TVC65545 UEX65545:UEY65545 UOT65545:UOU65545 UYP65545:UYQ65545 VIL65545:VIM65545 VSH65545:VSI65545 WCD65545:WCE65545 WLZ65545:WMA65545 WVV65545:WVW65545 N131081:O131081 JJ131081:JK131081 TF131081:TG131081 ADB131081:ADC131081 AMX131081:AMY131081 AWT131081:AWU131081 BGP131081:BGQ131081 BQL131081:BQM131081 CAH131081:CAI131081 CKD131081:CKE131081 CTZ131081:CUA131081 DDV131081:DDW131081 DNR131081:DNS131081 DXN131081:DXO131081 EHJ131081:EHK131081 ERF131081:ERG131081 FBB131081:FBC131081 FKX131081:FKY131081 FUT131081:FUU131081 GEP131081:GEQ131081 GOL131081:GOM131081 GYH131081:GYI131081 HID131081:HIE131081 HRZ131081:HSA131081 IBV131081:IBW131081 ILR131081:ILS131081 IVN131081:IVO131081 JFJ131081:JFK131081 JPF131081:JPG131081 JZB131081:JZC131081 KIX131081:KIY131081 KST131081:KSU131081 LCP131081:LCQ131081 LML131081:LMM131081 LWH131081:LWI131081 MGD131081:MGE131081 MPZ131081:MQA131081 MZV131081:MZW131081 NJR131081:NJS131081 NTN131081:NTO131081 ODJ131081:ODK131081 ONF131081:ONG131081 OXB131081:OXC131081 PGX131081:PGY131081 PQT131081:PQU131081 QAP131081:QAQ131081 QKL131081:QKM131081 QUH131081:QUI131081 RED131081:REE131081 RNZ131081:ROA131081 RXV131081:RXW131081 SHR131081:SHS131081 SRN131081:SRO131081 TBJ131081:TBK131081 TLF131081:TLG131081 TVB131081:TVC131081 UEX131081:UEY131081 UOT131081:UOU131081 UYP131081:UYQ131081 VIL131081:VIM131081 VSH131081:VSI131081 WCD131081:WCE131081 WLZ131081:WMA131081 WVV131081:WVW131081 N196617:O196617 JJ196617:JK196617 TF196617:TG196617 ADB196617:ADC196617 AMX196617:AMY196617 AWT196617:AWU196617 BGP196617:BGQ196617 BQL196617:BQM196617 CAH196617:CAI196617 CKD196617:CKE196617 CTZ196617:CUA196617 DDV196617:DDW196617 DNR196617:DNS196617 DXN196617:DXO196617 EHJ196617:EHK196617 ERF196617:ERG196617 FBB196617:FBC196617 FKX196617:FKY196617 FUT196617:FUU196617 GEP196617:GEQ196617 GOL196617:GOM196617 GYH196617:GYI196617 HID196617:HIE196617 HRZ196617:HSA196617 IBV196617:IBW196617 ILR196617:ILS196617 IVN196617:IVO196617 JFJ196617:JFK196617 JPF196617:JPG196617 JZB196617:JZC196617 KIX196617:KIY196617 KST196617:KSU196617 LCP196617:LCQ196617 LML196617:LMM196617 LWH196617:LWI196617 MGD196617:MGE196617 MPZ196617:MQA196617 MZV196617:MZW196617 NJR196617:NJS196617 NTN196617:NTO196617 ODJ196617:ODK196617 ONF196617:ONG196617 OXB196617:OXC196617 PGX196617:PGY196617 PQT196617:PQU196617 QAP196617:QAQ196617 QKL196617:QKM196617 QUH196617:QUI196617 RED196617:REE196617 RNZ196617:ROA196617 RXV196617:RXW196617 SHR196617:SHS196617 SRN196617:SRO196617 TBJ196617:TBK196617 TLF196617:TLG196617 TVB196617:TVC196617 UEX196617:UEY196617 UOT196617:UOU196617 UYP196617:UYQ196617 VIL196617:VIM196617 VSH196617:VSI196617 WCD196617:WCE196617 WLZ196617:WMA196617 WVV196617:WVW196617 N262153:O262153 JJ262153:JK262153 TF262153:TG262153 ADB262153:ADC262153 AMX262153:AMY262153 AWT262153:AWU262153 BGP262153:BGQ262153 BQL262153:BQM262153 CAH262153:CAI262153 CKD262153:CKE262153 CTZ262153:CUA262153 DDV262153:DDW262153 DNR262153:DNS262153 DXN262153:DXO262153 EHJ262153:EHK262153 ERF262153:ERG262153 FBB262153:FBC262153 FKX262153:FKY262153 FUT262153:FUU262153 GEP262153:GEQ262153 GOL262153:GOM262153 GYH262153:GYI262153 HID262153:HIE262153 HRZ262153:HSA262153 IBV262153:IBW262153 ILR262153:ILS262153 IVN262153:IVO262153 JFJ262153:JFK262153 JPF262153:JPG262153 JZB262153:JZC262153 KIX262153:KIY262153 KST262153:KSU262153 LCP262153:LCQ262153 LML262153:LMM262153 LWH262153:LWI262153 MGD262153:MGE262153 MPZ262153:MQA262153 MZV262153:MZW262153 NJR262153:NJS262153 NTN262153:NTO262153 ODJ262153:ODK262153 ONF262153:ONG262153 OXB262153:OXC262153 PGX262153:PGY262153 PQT262153:PQU262153 QAP262153:QAQ262153 QKL262153:QKM262153 QUH262153:QUI262153 RED262153:REE262153 RNZ262153:ROA262153 RXV262153:RXW262153 SHR262153:SHS262153 SRN262153:SRO262153 TBJ262153:TBK262153 TLF262153:TLG262153 TVB262153:TVC262153 UEX262153:UEY262153 UOT262153:UOU262153 UYP262153:UYQ262153 VIL262153:VIM262153 VSH262153:VSI262153 WCD262153:WCE262153 WLZ262153:WMA262153 WVV262153:WVW262153 N327689:O327689 JJ327689:JK327689 TF327689:TG327689 ADB327689:ADC327689 AMX327689:AMY327689 AWT327689:AWU327689 BGP327689:BGQ327689 BQL327689:BQM327689 CAH327689:CAI327689 CKD327689:CKE327689 CTZ327689:CUA327689 DDV327689:DDW327689 DNR327689:DNS327689 DXN327689:DXO327689 EHJ327689:EHK327689 ERF327689:ERG327689 FBB327689:FBC327689 FKX327689:FKY327689 FUT327689:FUU327689 GEP327689:GEQ327689 GOL327689:GOM327689 GYH327689:GYI327689 HID327689:HIE327689 HRZ327689:HSA327689 IBV327689:IBW327689 ILR327689:ILS327689 IVN327689:IVO327689 JFJ327689:JFK327689 JPF327689:JPG327689 JZB327689:JZC327689 KIX327689:KIY327689 KST327689:KSU327689 LCP327689:LCQ327689 LML327689:LMM327689 LWH327689:LWI327689 MGD327689:MGE327689 MPZ327689:MQA327689 MZV327689:MZW327689 NJR327689:NJS327689 NTN327689:NTO327689 ODJ327689:ODK327689 ONF327689:ONG327689 OXB327689:OXC327689 PGX327689:PGY327689 PQT327689:PQU327689 QAP327689:QAQ327689 QKL327689:QKM327689 QUH327689:QUI327689 RED327689:REE327689 RNZ327689:ROA327689 RXV327689:RXW327689 SHR327689:SHS327689 SRN327689:SRO327689 TBJ327689:TBK327689 TLF327689:TLG327689 TVB327689:TVC327689 UEX327689:UEY327689 UOT327689:UOU327689 UYP327689:UYQ327689 VIL327689:VIM327689 VSH327689:VSI327689 WCD327689:WCE327689 WLZ327689:WMA327689 WVV327689:WVW327689 N393225:O393225 JJ393225:JK393225 TF393225:TG393225 ADB393225:ADC393225 AMX393225:AMY393225 AWT393225:AWU393225 BGP393225:BGQ393225 BQL393225:BQM393225 CAH393225:CAI393225 CKD393225:CKE393225 CTZ393225:CUA393225 DDV393225:DDW393225 DNR393225:DNS393225 DXN393225:DXO393225 EHJ393225:EHK393225 ERF393225:ERG393225 FBB393225:FBC393225 FKX393225:FKY393225 FUT393225:FUU393225 GEP393225:GEQ393225 GOL393225:GOM393225 GYH393225:GYI393225 HID393225:HIE393225 HRZ393225:HSA393225 IBV393225:IBW393225 ILR393225:ILS393225 IVN393225:IVO393225 JFJ393225:JFK393225 JPF393225:JPG393225 JZB393225:JZC393225 KIX393225:KIY393225 KST393225:KSU393225 LCP393225:LCQ393225 LML393225:LMM393225 LWH393225:LWI393225 MGD393225:MGE393225 MPZ393225:MQA393225 MZV393225:MZW393225 NJR393225:NJS393225 NTN393225:NTO393225 ODJ393225:ODK393225 ONF393225:ONG393225 OXB393225:OXC393225 PGX393225:PGY393225 PQT393225:PQU393225 QAP393225:QAQ393225 QKL393225:QKM393225 QUH393225:QUI393225 RED393225:REE393225 RNZ393225:ROA393225 RXV393225:RXW393225 SHR393225:SHS393225 SRN393225:SRO393225 TBJ393225:TBK393225 TLF393225:TLG393225 TVB393225:TVC393225 UEX393225:UEY393225 UOT393225:UOU393225 UYP393225:UYQ393225 VIL393225:VIM393225 VSH393225:VSI393225 WCD393225:WCE393225 WLZ393225:WMA393225 WVV393225:WVW393225 N458761:O458761 JJ458761:JK458761 TF458761:TG458761 ADB458761:ADC458761 AMX458761:AMY458761 AWT458761:AWU458761 BGP458761:BGQ458761 BQL458761:BQM458761 CAH458761:CAI458761 CKD458761:CKE458761 CTZ458761:CUA458761 DDV458761:DDW458761 DNR458761:DNS458761 DXN458761:DXO458761 EHJ458761:EHK458761 ERF458761:ERG458761 FBB458761:FBC458761 FKX458761:FKY458761 FUT458761:FUU458761 GEP458761:GEQ458761 GOL458761:GOM458761 GYH458761:GYI458761 HID458761:HIE458761 HRZ458761:HSA458761 IBV458761:IBW458761 ILR458761:ILS458761 IVN458761:IVO458761 JFJ458761:JFK458761 JPF458761:JPG458761 JZB458761:JZC458761 KIX458761:KIY458761 KST458761:KSU458761 LCP458761:LCQ458761 LML458761:LMM458761 LWH458761:LWI458761 MGD458761:MGE458761 MPZ458761:MQA458761 MZV458761:MZW458761 NJR458761:NJS458761 NTN458761:NTO458761 ODJ458761:ODK458761 ONF458761:ONG458761 OXB458761:OXC458761 PGX458761:PGY458761 PQT458761:PQU458761 QAP458761:QAQ458761 QKL458761:QKM458761 QUH458761:QUI458761 RED458761:REE458761 RNZ458761:ROA458761 RXV458761:RXW458761 SHR458761:SHS458761 SRN458761:SRO458761 TBJ458761:TBK458761 TLF458761:TLG458761 TVB458761:TVC458761 UEX458761:UEY458761 UOT458761:UOU458761 UYP458761:UYQ458761 VIL458761:VIM458761 VSH458761:VSI458761 WCD458761:WCE458761 WLZ458761:WMA458761 WVV458761:WVW458761 N524297:O524297 JJ524297:JK524297 TF524297:TG524297 ADB524297:ADC524297 AMX524297:AMY524297 AWT524297:AWU524297 BGP524297:BGQ524297 BQL524297:BQM524297 CAH524297:CAI524297 CKD524297:CKE524297 CTZ524297:CUA524297 DDV524297:DDW524297 DNR524297:DNS524297 DXN524297:DXO524297 EHJ524297:EHK524297 ERF524297:ERG524297 FBB524297:FBC524297 FKX524297:FKY524297 FUT524297:FUU524297 GEP524297:GEQ524297 GOL524297:GOM524297 GYH524297:GYI524297 HID524297:HIE524297 HRZ524297:HSA524297 IBV524297:IBW524297 ILR524297:ILS524297 IVN524297:IVO524297 JFJ524297:JFK524297 JPF524297:JPG524297 JZB524297:JZC524297 KIX524297:KIY524297 KST524297:KSU524297 LCP524297:LCQ524297 LML524297:LMM524297 LWH524297:LWI524297 MGD524297:MGE524297 MPZ524297:MQA524297 MZV524297:MZW524297 NJR524297:NJS524297 NTN524297:NTO524297 ODJ524297:ODK524297 ONF524297:ONG524297 OXB524297:OXC524297 PGX524297:PGY524297 PQT524297:PQU524297 QAP524297:QAQ524297 QKL524297:QKM524297 QUH524297:QUI524297 RED524297:REE524297 RNZ524297:ROA524297 RXV524297:RXW524297 SHR524297:SHS524297 SRN524297:SRO524297 TBJ524297:TBK524297 TLF524297:TLG524297 TVB524297:TVC524297 UEX524297:UEY524297 UOT524297:UOU524297 UYP524297:UYQ524297 VIL524297:VIM524297 VSH524297:VSI524297 WCD524297:WCE524297 WLZ524297:WMA524297 WVV524297:WVW524297 N589833:O589833 JJ589833:JK589833 TF589833:TG589833 ADB589833:ADC589833 AMX589833:AMY589833 AWT589833:AWU589833 BGP589833:BGQ589833 BQL589833:BQM589833 CAH589833:CAI589833 CKD589833:CKE589833 CTZ589833:CUA589833 DDV589833:DDW589833 DNR589833:DNS589833 DXN589833:DXO589833 EHJ589833:EHK589833 ERF589833:ERG589833 FBB589833:FBC589833 FKX589833:FKY589833 FUT589833:FUU589833 GEP589833:GEQ589833 GOL589833:GOM589833 GYH589833:GYI589833 HID589833:HIE589833 HRZ589833:HSA589833 IBV589833:IBW589833 ILR589833:ILS589833 IVN589833:IVO589833 JFJ589833:JFK589833 JPF589833:JPG589833 JZB589833:JZC589833 KIX589833:KIY589833 KST589833:KSU589833 LCP589833:LCQ589833 LML589833:LMM589833 LWH589833:LWI589833 MGD589833:MGE589833 MPZ589833:MQA589833 MZV589833:MZW589833 NJR589833:NJS589833 NTN589833:NTO589833 ODJ589833:ODK589833 ONF589833:ONG589833 OXB589833:OXC589833 PGX589833:PGY589833 PQT589833:PQU589833 QAP589833:QAQ589833 QKL589833:QKM589833 QUH589833:QUI589833 RED589833:REE589833 RNZ589833:ROA589833 RXV589833:RXW589833 SHR589833:SHS589833 SRN589833:SRO589833 TBJ589833:TBK589833 TLF589833:TLG589833 TVB589833:TVC589833 UEX589833:UEY589833 UOT589833:UOU589833 UYP589833:UYQ589833 VIL589833:VIM589833 VSH589833:VSI589833 WCD589833:WCE589833 WLZ589833:WMA589833 WVV589833:WVW589833 N655369:O655369 JJ655369:JK655369 TF655369:TG655369 ADB655369:ADC655369 AMX655369:AMY655369 AWT655369:AWU655369 BGP655369:BGQ655369 BQL655369:BQM655369 CAH655369:CAI655369 CKD655369:CKE655369 CTZ655369:CUA655369 DDV655369:DDW655369 DNR655369:DNS655369 DXN655369:DXO655369 EHJ655369:EHK655369 ERF655369:ERG655369 FBB655369:FBC655369 FKX655369:FKY655369 FUT655369:FUU655369 GEP655369:GEQ655369 GOL655369:GOM655369 GYH655369:GYI655369 HID655369:HIE655369 HRZ655369:HSA655369 IBV655369:IBW655369 ILR655369:ILS655369 IVN655369:IVO655369 JFJ655369:JFK655369 JPF655369:JPG655369 JZB655369:JZC655369 KIX655369:KIY655369 KST655369:KSU655369 LCP655369:LCQ655369 LML655369:LMM655369 LWH655369:LWI655369 MGD655369:MGE655369 MPZ655369:MQA655369 MZV655369:MZW655369 NJR655369:NJS655369 NTN655369:NTO655369 ODJ655369:ODK655369 ONF655369:ONG655369 OXB655369:OXC655369 PGX655369:PGY655369 PQT655369:PQU655369 QAP655369:QAQ655369 QKL655369:QKM655369 QUH655369:QUI655369 RED655369:REE655369 RNZ655369:ROA655369 RXV655369:RXW655369 SHR655369:SHS655369 SRN655369:SRO655369 TBJ655369:TBK655369 TLF655369:TLG655369 TVB655369:TVC655369 UEX655369:UEY655369 UOT655369:UOU655369 UYP655369:UYQ655369 VIL655369:VIM655369 VSH655369:VSI655369 WCD655369:WCE655369 WLZ655369:WMA655369 WVV655369:WVW655369 N720905:O720905 JJ720905:JK720905 TF720905:TG720905 ADB720905:ADC720905 AMX720905:AMY720905 AWT720905:AWU720905 BGP720905:BGQ720905 BQL720905:BQM720905 CAH720905:CAI720905 CKD720905:CKE720905 CTZ720905:CUA720905 DDV720905:DDW720905 DNR720905:DNS720905 DXN720905:DXO720905 EHJ720905:EHK720905 ERF720905:ERG720905 FBB720905:FBC720905 FKX720905:FKY720905 FUT720905:FUU720905 GEP720905:GEQ720905 GOL720905:GOM720905 GYH720905:GYI720905 HID720905:HIE720905 HRZ720905:HSA720905 IBV720905:IBW720905 ILR720905:ILS720905 IVN720905:IVO720905 JFJ720905:JFK720905 JPF720905:JPG720905 JZB720905:JZC720905 KIX720905:KIY720905 KST720905:KSU720905 LCP720905:LCQ720905 LML720905:LMM720905 LWH720905:LWI720905 MGD720905:MGE720905 MPZ720905:MQA720905 MZV720905:MZW720905 NJR720905:NJS720905 NTN720905:NTO720905 ODJ720905:ODK720905 ONF720905:ONG720905 OXB720905:OXC720905 PGX720905:PGY720905 PQT720905:PQU720905 QAP720905:QAQ720905 QKL720905:QKM720905 QUH720905:QUI720905 RED720905:REE720905 RNZ720905:ROA720905 RXV720905:RXW720905 SHR720905:SHS720905 SRN720905:SRO720905 TBJ720905:TBK720905 TLF720905:TLG720905 TVB720905:TVC720905 UEX720905:UEY720905 UOT720905:UOU720905 UYP720905:UYQ720905 VIL720905:VIM720905 VSH720905:VSI720905 WCD720905:WCE720905 WLZ720905:WMA720905 WVV720905:WVW720905 N786441:O786441 JJ786441:JK786441 TF786441:TG786441 ADB786441:ADC786441 AMX786441:AMY786441 AWT786441:AWU786441 BGP786441:BGQ786441 BQL786441:BQM786441 CAH786441:CAI786441 CKD786441:CKE786441 CTZ786441:CUA786441 DDV786441:DDW786441 DNR786441:DNS786441 DXN786441:DXO786441 EHJ786441:EHK786441 ERF786441:ERG786441 FBB786441:FBC786441 FKX786441:FKY786441 FUT786441:FUU786441 GEP786441:GEQ786441 GOL786441:GOM786441 GYH786441:GYI786441 HID786441:HIE786441 HRZ786441:HSA786441 IBV786441:IBW786441 ILR786441:ILS786441 IVN786441:IVO786441 JFJ786441:JFK786441 JPF786441:JPG786441 JZB786441:JZC786441 KIX786441:KIY786441 KST786441:KSU786441 LCP786441:LCQ786441 LML786441:LMM786441 LWH786441:LWI786441 MGD786441:MGE786441 MPZ786441:MQA786441 MZV786441:MZW786441 NJR786441:NJS786441 NTN786441:NTO786441 ODJ786441:ODK786441 ONF786441:ONG786441 OXB786441:OXC786441 PGX786441:PGY786441 PQT786441:PQU786441 QAP786441:QAQ786441 QKL786441:QKM786441 QUH786441:QUI786441 RED786441:REE786441 RNZ786441:ROA786441 RXV786441:RXW786441 SHR786441:SHS786441 SRN786441:SRO786441 TBJ786441:TBK786441 TLF786441:TLG786441 TVB786441:TVC786441 UEX786441:UEY786441 UOT786441:UOU786441 UYP786441:UYQ786441 VIL786441:VIM786441 VSH786441:VSI786441 WCD786441:WCE786441 WLZ786441:WMA786441 WVV786441:WVW786441 N851977:O851977 JJ851977:JK851977 TF851977:TG851977 ADB851977:ADC851977 AMX851977:AMY851977 AWT851977:AWU851977 BGP851977:BGQ851977 BQL851977:BQM851977 CAH851977:CAI851977 CKD851977:CKE851977 CTZ851977:CUA851977 DDV851977:DDW851977 DNR851977:DNS851977 DXN851977:DXO851977 EHJ851977:EHK851977 ERF851977:ERG851977 FBB851977:FBC851977 FKX851977:FKY851977 FUT851977:FUU851977 GEP851977:GEQ851977 GOL851977:GOM851977 GYH851977:GYI851977 HID851977:HIE851977 HRZ851977:HSA851977 IBV851977:IBW851977 ILR851977:ILS851977 IVN851977:IVO851977 JFJ851977:JFK851977 JPF851977:JPG851977 JZB851977:JZC851977 KIX851977:KIY851977 KST851977:KSU851977 LCP851977:LCQ851977 LML851977:LMM851977 LWH851977:LWI851977 MGD851977:MGE851977 MPZ851977:MQA851977 MZV851977:MZW851977 NJR851977:NJS851977 NTN851977:NTO851977 ODJ851977:ODK851977 ONF851977:ONG851977 OXB851977:OXC851977 PGX851977:PGY851977 PQT851977:PQU851977 QAP851977:QAQ851977 QKL851977:QKM851977 QUH851977:QUI851977 RED851977:REE851977 RNZ851977:ROA851977 RXV851977:RXW851977 SHR851977:SHS851977 SRN851977:SRO851977 TBJ851977:TBK851977 TLF851977:TLG851977 TVB851977:TVC851977 UEX851977:UEY851977 UOT851977:UOU851977 UYP851977:UYQ851977 VIL851977:VIM851977 VSH851977:VSI851977 WCD851977:WCE851977 WLZ851977:WMA851977 WVV851977:WVW851977 N917513:O917513 JJ917513:JK917513 TF917513:TG917513 ADB917513:ADC917513 AMX917513:AMY917513 AWT917513:AWU917513 BGP917513:BGQ917513 BQL917513:BQM917513 CAH917513:CAI917513 CKD917513:CKE917513 CTZ917513:CUA917513 DDV917513:DDW917513 DNR917513:DNS917513 DXN917513:DXO917513 EHJ917513:EHK917513 ERF917513:ERG917513 FBB917513:FBC917513 FKX917513:FKY917513 FUT917513:FUU917513 GEP917513:GEQ917513 GOL917513:GOM917513 GYH917513:GYI917513 HID917513:HIE917513 HRZ917513:HSA917513 IBV917513:IBW917513 ILR917513:ILS917513 IVN917513:IVO917513 JFJ917513:JFK917513 JPF917513:JPG917513 JZB917513:JZC917513 KIX917513:KIY917513 KST917513:KSU917513 LCP917513:LCQ917513 LML917513:LMM917513 LWH917513:LWI917513 MGD917513:MGE917513 MPZ917513:MQA917513 MZV917513:MZW917513 NJR917513:NJS917513 NTN917513:NTO917513 ODJ917513:ODK917513 ONF917513:ONG917513 OXB917513:OXC917513 PGX917513:PGY917513 PQT917513:PQU917513 QAP917513:QAQ917513 QKL917513:QKM917513 QUH917513:QUI917513 RED917513:REE917513 RNZ917513:ROA917513 RXV917513:RXW917513 SHR917513:SHS917513 SRN917513:SRO917513 TBJ917513:TBK917513 TLF917513:TLG917513 TVB917513:TVC917513 UEX917513:UEY917513 UOT917513:UOU917513 UYP917513:UYQ917513 VIL917513:VIM917513 VSH917513:VSI917513 WCD917513:WCE917513 WLZ917513:WMA917513 WVV917513:WVW917513 N983049:O983049 JJ983049:JK983049 TF983049:TG983049 ADB983049:ADC983049 AMX983049:AMY983049 AWT983049:AWU983049 BGP983049:BGQ983049 BQL983049:BQM983049 CAH983049:CAI983049 CKD983049:CKE983049 CTZ983049:CUA983049 DDV983049:DDW983049 DNR983049:DNS983049 DXN983049:DXO983049 EHJ983049:EHK983049 ERF983049:ERG983049 FBB983049:FBC983049 FKX983049:FKY983049 FUT983049:FUU983049 GEP983049:GEQ983049 GOL983049:GOM983049 GYH983049:GYI983049 HID983049:HIE983049 HRZ983049:HSA983049 IBV983049:IBW983049 ILR983049:ILS983049 IVN983049:IVO983049 JFJ983049:JFK983049 JPF983049:JPG983049 JZB983049:JZC983049 KIX983049:KIY983049 KST983049:KSU983049 LCP983049:LCQ983049 LML983049:LMM983049 LWH983049:LWI983049 MGD983049:MGE983049 MPZ983049:MQA983049 MZV983049:MZW983049 NJR983049:NJS983049 NTN983049:NTO983049 ODJ983049:ODK983049 ONF983049:ONG983049 OXB983049:OXC983049 PGX983049:PGY983049 PQT983049:PQU983049 QAP983049:QAQ983049 QKL983049:QKM983049 QUH983049:QUI983049 RED983049:REE983049 RNZ983049:ROA983049 RXV983049:RXW983049 SHR983049:SHS983049 SRN983049:SRO983049 TBJ983049:TBK983049 TLF983049:TLG983049 TVB983049:TVC983049 UEX983049:UEY983049 UOT983049:UOU983049 UYP983049:UYQ983049 VIL983049:VIM983049 VSH983049:VSI983049 WCD983049:WCE983049 WLZ983049:WMA983049 WVV983049:WVW983049" xr:uid="{9E5A51D6-9C4B-43D1-9DEF-C04FAD334340}">
      <formula1>2</formula1>
      <formula2>3</formula2>
    </dataValidation>
    <dataValidation type="whole" allowBlank="1" showInputMessage="1" showErrorMessage="1" error="Error" prompt="Enter the total number of parts" sqref="L12:M12 JH12:JI12 TD12:TE12 ACZ12:ADA12 AMV12:AMW12 AWR12:AWS12 BGN12:BGO12 BQJ12:BQK12 CAF12:CAG12 CKB12:CKC12 CTX12:CTY12 DDT12:DDU12 DNP12:DNQ12 DXL12:DXM12 EHH12:EHI12 ERD12:ERE12 FAZ12:FBA12 FKV12:FKW12 FUR12:FUS12 GEN12:GEO12 GOJ12:GOK12 GYF12:GYG12 HIB12:HIC12 HRX12:HRY12 IBT12:IBU12 ILP12:ILQ12 IVL12:IVM12 JFH12:JFI12 JPD12:JPE12 JYZ12:JZA12 KIV12:KIW12 KSR12:KSS12 LCN12:LCO12 LMJ12:LMK12 LWF12:LWG12 MGB12:MGC12 MPX12:MPY12 MZT12:MZU12 NJP12:NJQ12 NTL12:NTM12 ODH12:ODI12 OND12:ONE12 OWZ12:OXA12 PGV12:PGW12 PQR12:PQS12 QAN12:QAO12 QKJ12:QKK12 QUF12:QUG12 REB12:REC12 RNX12:RNY12 RXT12:RXU12 SHP12:SHQ12 SRL12:SRM12 TBH12:TBI12 TLD12:TLE12 TUZ12:TVA12 UEV12:UEW12 UOR12:UOS12 UYN12:UYO12 VIJ12:VIK12 VSF12:VSG12 WCB12:WCC12 WLX12:WLY12 WVT12:WVU12 L65545:M65545 JH65545:JI65545 TD65545:TE65545 ACZ65545:ADA65545 AMV65545:AMW65545 AWR65545:AWS65545 BGN65545:BGO65545 BQJ65545:BQK65545 CAF65545:CAG65545 CKB65545:CKC65545 CTX65545:CTY65545 DDT65545:DDU65545 DNP65545:DNQ65545 DXL65545:DXM65545 EHH65545:EHI65545 ERD65545:ERE65545 FAZ65545:FBA65545 FKV65545:FKW65545 FUR65545:FUS65545 GEN65545:GEO65545 GOJ65545:GOK65545 GYF65545:GYG65545 HIB65545:HIC65545 HRX65545:HRY65545 IBT65545:IBU65545 ILP65545:ILQ65545 IVL65545:IVM65545 JFH65545:JFI65545 JPD65545:JPE65545 JYZ65545:JZA65545 KIV65545:KIW65545 KSR65545:KSS65545 LCN65545:LCO65545 LMJ65545:LMK65545 LWF65545:LWG65545 MGB65545:MGC65545 MPX65545:MPY65545 MZT65545:MZU65545 NJP65545:NJQ65545 NTL65545:NTM65545 ODH65545:ODI65545 OND65545:ONE65545 OWZ65545:OXA65545 PGV65545:PGW65545 PQR65545:PQS65545 QAN65545:QAO65545 QKJ65545:QKK65545 QUF65545:QUG65545 REB65545:REC65545 RNX65545:RNY65545 RXT65545:RXU65545 SHP65545:SHQ65545 SRL65545:SRM65545 TBH65545:TBI65545 TLD65545:TLE65545 TUZ65545:TVA65545 UEV65545:UEW65545 UOR65545:UOS65545 UYN65545:UYO65545 VIJ65545:VIK65545 VSF65545:VSG65545 WCB65545:WCC65545 WLX65545:WLY65545 WVT65545:WVU65545 L131081:M131081 JH131081:JI131081 TD131081:TE131081 ACZ131081:ADA131081 AMV131081:AMW131081 AWR131081:AWS131081 BGN131081:BGO131081 BQJ131081:BQK131081 CAF131081:CAG131081 CKB131081:CKC131081 CTX131081:CTY131081 DDT131081:DDU131081 DNP131081:DNQ131081 DXL131081:DXM131081 EHH131081:EHI131081 ERD131081:ERE131081 FAZ131081:FBA131081 FKV131081:FKW131081 FUR131081:FUS131081 GEN131081:GEO131081 GOJ131081:GOK131081 GYF131081:GYG131081 HIB131081:HIC131081 HRX131081:HRY131081 IBT131081:IBU131081 ILP131081:ILQ131081 IVL131081:IVM131081 JFH131081:JFI131081 JPD131081:JPE131081 JYZ131081:JZA131081 KIV131081:KIW131081 KSR131081:KSS131081 LCN131081:LCO131081 LMJ131081:LMK131081 LWF131081:LWG131081 MGB131081:MGC131081 MPX131081:MPY131081 MZT131081:MZU131081 NJP131081:NJQ131081 NTL131081:NTM131081 ODH131081:ODI131081 OND131081:ONE131081 OWZ131081:OXA131081 PGV131081:PGW131081 PQR131081:PQS131081 QAN131081:QAO131081 QKJ131081:QKK131081 QUF131081:QUG131081 REB131081:REC131081 RNX131081:RNY131081 RXT131081:RXU131081 SHP131081:SHQ131081 SRL131081:SRM131081 TBH131081:TBI131081 TLD131081:TLE131081 TUZ131081:TVA131081 UEV131081:UEW131081 UOR131081:UOS131081 UYN131081:UYO131081 VIJ131081:VIK131081 VSF131081:VSG131081 WCB131081:WCC131081 WLX131081:WLY131081 WVT131081:WVU131081 L196617:M196617 JH196617:JI196617 TD196617:TE196617 ACZ196617:ADA196617 AMV196617:AMW196617 AWR196617:AWS196617 BGN196617:BGO196617 BQJ196617:BQK196617 CAF196617:CAG196617 CKB196617:CKC196617 CTX196617:CTY196617 DDT196617:DDU196617 DNP196617:DNQ196617 DXL196617:DXM196617 EHH196617:EHI196617 ERD196617:ERE196617 FAZ196617:FBA196617 FKV196617:FKW196617 FUR196617:FUS196617 GEN196617:GEO196617 GOJ196617:GOK196617 GYF196617:GYG196617 HIB196617:HIC196617 HRX196617:HRY196617 IBT196617:IBU196617 ILP196617:ILQ196617 IVL196617:IVM196617 JFH196617:JFI196617 JPD196617:JPE196617 JYZ196617:JZA196617 KIV196617:KIW196617 KSR196617:KSS196617 LCN196617:LCO196617 LMJ196617:LMK196617 LWF196617:LWG196617 MGB196617:MGC196617 MPX196617:MPY196617 MZT196617:MZU196617 NJP196617:NJQ196617 NTL196617:NTM196617 ODH196617:ODI196617 OND196617:ONE196617 OWZ196617:OXA196617 PGV196617:PGW196617 PQR196617:PQS196617 QAN196617:QAO196617 QKJ196617:QKK196617 QUF196617:QUG196617 REB196617:REC196617 RNX196617:RNY196617 RXT196617:RXU196617 SHP196617:SHQ196617 SRL196617:SRM196617 TBH196617:TBI196617 TLD196617:TLE196617 TUZ196617:TVA196617 UEV196617:UEW196617 UOR196617:UOS196617 UYN196617:UYO196617 VIJ196617:VIK196617 VSF196617:VSG196617 WCB196617:WCC196617 WLX196617:WLY196617 WVT196617:WVU196617 L262153:M262153 JH262153:JI262153 TD262153:TE262153 ACZ262153:ADA262153 AMV262153:AMW262153 AWR262153:AWS262153 BGN262153:BGO262153 BQJ262153:BQK262153 CAF262153:CAG262153 CKB262153:CKC262153 CTX262153:CTY262153 DDT262153:DDU262153 DNP262153:DNQ262153 DXL262153:DXM262153 EHH262153:EHI262153 ERD262153:ERE262153 FAZ262153:FBA262153 FKV262153:FKW262153 FUR262153:FUS262153 GEN262153:GEO262153 GOJ262153:GOK262153 GYF262153:GYG262153 HIB262153:HIC262153 HRX262153:HRY262153 IBT262153:IBU262153 ILP262153:ILQ262153 IVL262153:IVM262153 JFH262153:JFI262153 JPD262153:JPE262153 JYZ262153:JZA262153 KIV262153:KIW262153 KSR262153:KSS262153 LCN262153:LCO262153 LMJ262153:LMK262153 LWF262153:LWG262153 MGB262153:MGC262153 MPX262153:MPY262153 MZT262153:MZU262153 NJP262153:NJQ262153 NTL262153:NTM262153 ODH262153:ODI262153 OND262153:ONE262153 OWZ262153:OXA262153 PGV262153:PGW262153 PQR262153:PQS262153 QAN262153:QAO262153 QKJ262153:QKK262153 QUF262153:QUG262153 REB262153:REC262153 RNX262153:RNY262153 RXT262153:RXU262153 SHP262153:SHQ262153 SRL262153:SRM262153 TBH262153:TBI262153 TLD262153:TLE262153 TUZ262153:TVA262153 UEV262153:UEW262153 UOR262153:UOS262153 UYN262153:UYO262153 VIJ262153:VIK262153 VSF262153:VSG262153 WCB262153:WCC262153 WLX262153:WLY262153 WVT262153:WVU262153 L327689:M327689 JH327689:JI327689 TD327689:TE327689 ACZ327689:ADA327689 AMV327689:AMW327689 AWR327689:AWS327689 BGN327689:BGO327689 BQJ327689:BQK327689 CAF327689:CAG327689 CKB327689:CKC327689 CTX327689:CTY327689 DDT327689:DDU327689 DNP327689:DNQ327689 DXL327689:DXM327689 EHH327689:EHI327689 ERD327689:ERE327689 FAZ327689:FBA327689 FKV327689:FKW327689 FUR327689:FUS327689 GEN327689:GEO327689 GOJ327689:GOK327689 GYF327689:GYG327689 HIB327689:HIC327689 HRX327689:HRY327689 IBT327689:IBU327689 ILP327689:ILQ327689 IVL327689:IVM327689 JFH327689:JFI327689 JPD327689:JPE327689 JYZ327689:JZA327689 KIV327689:KIW327689 KSR327689:KSS327689 LCN327689:LCO327689 LMJ327689:LMK327689 LWF327689:LWG327689 MGB327689:MGC327689 MPX327689:MPY327689 MZT327689:MZU327689 NJP327689:NJQ327689 NTL327689:NTM327689 ODH327689:ODI327689 OND327689:ONE327689 OWZ327689:OXA327689 PGV327689:PGW327689 PQR327689:PQS327689 QAN327689:QAO327689 QKJ327689:QKK327689 QUF327689:QUG327689 REB327689:REC327689 RNX327689:RNY327689 RXT327689:RXU327689 SHP327689:SHQ327689 SRL327689:SRM327689 TBH327689:TBI327689 TLD327689:TLE327689 TUZ327689:TVA327689 UEV327689:UEW327689 UOR327689:UOS327689 UYN327689:UYO327689 VIJ327689:VIK327689 VSF327689:VSG327689 WCB327689:WCC327689 WLX327689:WLY327689 WVT327689:WVU327689 L393225:M393225 JH393225:JI393225 TD393225:TE393225 ACZ393225:ADA393225 AMV393225:AMW393225 AWR393225:AWS393225 BGN393225:BGO393225 BQJ393225:BQK393225 CAF393225:CAG393225 CKB393225:CKC393225 CTX393225:CTY393225 DDT393225:DDU393225 DNP393225:DNQ393225 DXL393225:DXM393225 EHH393225:EHI393225 ERD393225:ERE393225 FAZ393225:FBA393225 FKV393225:FKW393225 FUR393225:FUS393225 GEN393225:GEO393225 GOJ393225:GOK393225 GYF393225:GYG393225 HIB393225:HIC393225 HRX393225:HRY393225 IBT393225:IBU393225 ILP393225:ILQ393225 IVL393225:IVM393225 JFH393225:JFI393225 JPD393225:JPE393225 JYZ393225:JZA393225 KIV393225:KIW393225 KSR393225:KSS393225 LCN393225:LCO393225 LMJ393225:LMK393225 LWF393225:LWG393225 MGB393225:MGC393225 MPX393225:MPY393225 MZT393225:MZU393225 NJP393225:NJQ393225 NTL393225:NTM393225 ODH393225:ODI393225 OND393225:ONE393225 OWZ393225:OXA393225 PGV393225:PGW393225 PQR393225:PQS393225 QAN393225:QAO393225 QKJ393225:QKK393225 QUF393225:QUG393225 REB393225:REC393225 RNX393225:RNY393225 RXT393225:RXU393225 SHP393225:SHQ393225 SRL393225:SRM393225 TBH393225:TBI393225 TLD393225:TLE393225 TUZ393225:TVA393225 UEV393225:UEW393225 UOR393225:UOS393225 UYN393225:UYO393225 VIJ393225:VIK393225 VSF393225:VSG393225 WCB393225:WCC393225 WLX393225:WLY393225 WVT393225:WVU393225 L458761:M458761 JH458761:JI458761 TD458761:TE458761 ACZ458761:ADA458761 AMV458761:AMW458761 AWR458761:AWS458761 BGN458761:BGO458761 BQJ458761:BQK458761 CAF458761:CAG458761 CKB458761:CKC458761 CTX458761:CTY458761 DDT458761:DDU458761 DNP458761:DNQ458761 DXL458761:DXM458761 EHH458761:EHI458761 ERD458761:ERE458761 FAZ458761:FBA458761 FKV458761:FKW458761 FUR458761:FUS458761 GEN458761:GEO458761 GOJ458761:GOK458761 GYF458761:GYG458761 HIB458761:HIC458761 HRX458761:HRY458761 IBT458761:IBU458761 ILP458761:ILQ458761 IVL458761:IVM458761 JFH458761:JFI458761 JPD458761:JPE458761 JYZ458761:JZA458761 KIV458761:KIW458761 KSR458761:KSS458761 LCN458761:LCO458761 LMJ458761:LMK458761 LWF458761:LWG458761 MGB458761:MGC458761 MPX458761:MPY458761 MZT458761:MZU458761 NJP458761:NJQ458761 NTL458761:NTM458761 ODH458761:ODI458761 OND458761:ONE458761 OWZ458761:OXA458761 PGV458761:PGW458761 PQR458761:PQS458761 QAN458761:QAO458761 QKJ458761:QKK458761 QUF458761:QUG458761 REB458761:REC458761 RNX458761:RNY458761 RXT458761:RXU458761 SHP458761:SHQ458761 SRL458761:SRM458761 TBH458761:TBI458761 TLD458761:TLE458761 TUZ458761:TVA458761 UEV458761:UEW458761 UOR458761:UOS458761 UYN458761:UYO458761 VIJ458761:VIK458761 VSF458761:VSG458761 WCB458761:WCC458761 WLX458761:WLY458761 WVT458761:WVU458761 L524297:M524297 JH524297:JI524297 TD524297:TE524297 ACZ524297:ADA524297 AMV524297:AMW524297 AWR524297:AWS524297 BGN524297:BGO524297 BQJ524297:BQK524297 CAF524297:CAG524297 CKB524297:CKC524297 CTX524297:CTY524297 DDT524297:DDU524297 DNP524297:DNQ524297 DXL524297:DXM524297 EHH524297:EHI524297 ERD524297:ERE524297 FAZ524297:FBA524297 FKV524297:FKW524297 FUR524297:FUS524297 GEN524297:GEO524297 GOJ524297:GOK524297 GYF524297:GYG524297 HIB524297:HIC524297 HRX524297:HRY524297 IBT524297:IBU524297 ILP524297:ILQ524297 IVL524297:IVM524297 JFH524297:JFI524297 JPD524297:JPE524297 JYZ524297:JZA524297 KIV524297:KIW524297 KSR524297:KSS524297 LCN524297:LCO524297 LMJ524297:LMK524297 LWF524297:LWG524297 MGB524297:MGC524297 MPX524297:MPY524297 MZT524297:MZU524297 NJP524297:NJQ524297 NTL524297:NTM524297 ODH524297:ODI524297 OND524297:ONE524297 OWZ524297:OXA524297 PGV524297:PGW524297 PQR524297:PQS524297 QAN524297:QAO524297 QKJ524297:QKK524297 QUF524297:QUG524297 REB524297:REC524297 RNX524297:RNY524297 RXT524297:RXU524297 SHP524297:SHQ524297 SRL524297:SRM524297 TBH524297:TBI524297 TLD524297:TLE524297 TUZ524297:TVA524297 UEV524297:UEW524297 UOR524297:UOS524297 UYN524297:UYO524297 VIJ524297:VIK524297 VSF524297:VSG524297 WCB524297:WCC524297 WLX524297:WLY524297 WVT524297:WVU524297 L589833:M589833 JH589833:JI589833 TD589833:TE589833 ACZ589833:ADA589833 AMV589833:AMW589833 AWR589833:AWS589833 BGN589833:BGO589833 BQJ589833:BQK589833 CAF589833:CAG589833 CKB589833:CKC589833 CTX589833:CTY589833 DDT589833:DDU589833 DNP589833:DNQ589833 DXL589833:DXM589833 EHH589833:EHI589833 ERD589833:ERE589833 FAZ589833:FBA589833 FKV589833:FKW589833 FUR589833:FUS589833 GEN589833:GEO589833 GOJ589833:GOK589833 GYF589833:GYG589833 HIB589833:HIC589833 HRX589833:HRY589833 IBT589833:IBU589833 ILP589833:ILQ589833 IVL589833:IVM589833 JFH589833:JFI589833 JPD589833:JPE589833 JYZ589833:JZA589833 KIV589833:KIW589833 KSR589833:KSS589833 LCN589833:LCO589833 LMJ589833:LMK589833 LWF589833:LWG589833 MGB589833:MGC589833 MPX589833:MPY589833 MZT589833:MZU589833 NJP589833:NJQ589833 NTL589833:NTM589833 ODH589833:ODI589833 OND589833:ONE589833 OWZ589833:OXA589833 PGV589833:PGW589833 PQR589833:PQS589833 QAN589833:QAO589833 QKJ589833:QKK589833 QUF589833:QUG589833 REB589833:REC589833 RNX589833:RNY589833 RXT589833:RXU589833 SHP589833:SHQ589833 SRL589833:SRM589833 TBH589833:TBI589833 TLD589833:TLE589833 TUZ589833:TVA589833 UEV589833:UEW589833 UOR589833:UOS589833 UYN589833:UYO589833 VIJ589833:VIK589833 VSF589833:VSG589833 WCB589833:WCC589833 WLX589833:WLY589833 WVT589833:WVU589833 L655369:M655369 JH655369:JI655369 TD655369:TE655369 ACZ655369:ADA655369 AMV655369:AMW655369 AWR655369:AWS655369 BGN655369:BGO655369 BQJ655369:BQK655369 CAF655369:CAG655369 CKB655369:CKC655369 CTX655369:CTY655369 DDT655369:DDU655369 DNP655369:DNQ655369 DXL655369:DXM655369 EHH655369:EHI655369 ERD655369:ERE655369 FAZ655369:FBA655369 FKV655369:FKW655369 FUR655369:FUS655369 GEN655369:GEO655369 GOJ655369:GOK655369 GYF655369:GYG655369 HIB655369:HIC655369 HRX655369:HRY655369 IBT655369:IBU655369 ILP655369:ILQ655369 IVL655369:IVM655369 JFH655369:JFI655369 JPD655369:JPE655369 JYZ655369:JZA655369 KIV655369:KIW655369 KSR655369:KSS655369 LCN655369:LCO655369 LMJ655369:LMK655369 LWF655369:LWG655369 MGB655369:MGC655369 MPX655369:MPY655369 MZT655369:MZU655369 NJP655369:NJQ655369 NTL655369:NTM655369 ODH655369:ODI655369 OND655369:ONE655369 OWZ655369:OXA655369 PGV655369:PGW655369 PQR655369:PQS655369 QAN655369:QAO655369 QKJ655369:QKK655369 QUF655369:QUG655369 REB655369:REC655369 RNX655369:RNY655369 RXT655369:RXU655369 SHP655369:SHQ655369 SRL655369:SRM655369 TBH655369:TBI655369 TLD655369:TLE655369 TUZ655369:TVA655369 UEV655369:UEW655369 UOR655369:UOS655369 UYN655369:UYO655369 VIJ655369:VIK655369 VSF655369:VSG655369 WCB655369:WCC655369 WLX655369:WLY655369 WVT655369:WVU655369 L720905:M720905 JH720905:JI720905 TD720905:TE720905 ACZ720905:ADA720905 AMV720905:AMW720905 AWR720905:AWS720905 BGN720905:BGO720905 BQJ720905:BQK720905 CAF720905:CAG720905 CKB720905:CKC720905 CTX720905:CTY720905 DDT720905:DDU720905 DNP720905:DNQ720905 DXL720905:DXM720905 EHH720905:EHI720905 ERD720905:ERE720905 FAZ720905:FBA720905 FKV720905:FKW720905 FUR720905:FUS720905 GEN720905:GEO720905 GOJ720905:GOK720905 GYF720905:GYG720905 HIB720905:HIC720905 HRX720905:HRY720905 IBT720905:IBU720905 ILP720905:ILQ720905 IVL720905:IVM720905 JFH720905:JFI720905 JPD720905:JPE720905 JYZ720905:JZA720905 KIV720905:KIW720905 KSR720905:KSS720905 LCN720905:LCO720905 LMJ720905:LMK720905 LWF720905:LWG720905 MGB720905:MGC720905 MPX720905:MPY720905 MZT720905:MZU720905 NJP720905:NJQ720905 NTL720905:NTM720905 ODH720905:ODI720905 OND720905:ONE720905 OWZ720905:OXA720905 PGV720905:PGW720905 PQR720905:PQS720905 QAN720905:QAO720905 QKJ720905:QKK720905 QUF720905:QUG720905 REB720905:REC720905 RNX720905:RNY720905 RXT720905:RXU720905 SHP720905:SHQ720905 SRL720905:SRM720905 TBH720905:TBI720905 TLD720905:TLE720905 TUZ720905:TVA720905 UEV720905:UEW720905 UOR720905:UOS720905 UYN720905:UYO720905 VIJ720905:VIK720905 VSF720905:VSG720905 WCB720905:WCC720905 WLX720905:WLY720905 WVT720905:WVU720905 L786441:M786441 JH786441:JI786441 TD786441:TE786441 ACZ786441:ADA786441 AMV786441:AMW786441 AWR786441:AWS786441 BGN786441:BGO786441 BQJ786441:BQK786441 CAF786441:CAG786441 CKB786441:CKC786441 CTX786441:CTY786441 DDT786441:DDU786441 DNP786441:DNQ786441 DXL786441:DXM786441 EHH786441:EHI786441 ERD786441:ERE786441 FAZ786441:FBA786441 FKV786441:FKW786441 FUR786441:FUS786441 GEN786441:GEO786441 GOJ786441:GOK786441 GYF786441:GYG786441 HIB786441:HIC786441 HRX786441:HRY786441 IBT786441:IBU786441 ILP786441:ILQ786441 IVL786441:IVM786441 JFH786441:JFI786441 JPD786441:JPE786441 JYZ786441:JZA786441 KIV786441:KIW786441 KSR786441:KSS786441 LCN786441:LCO786441 LMJ786441:LMK786441 LWF786441:LWG786441 MGB786441:MGC786441 MPX786441:MPY786441 MZT786441:MZU786441 NJP786441:NJQ786441 NTL786441:NTM786441 ODH786441:ODI786441 OND786441:ONE786441 OWZ786441:OXA786441 PGV786441:PGW786441 PQR786441:PQS786441 QAN786441:QAO786441 QKJ786441:QKK786441 QUF786441:QUG786441 REB786441:REC786441 RNX786441:RNY786441 RXT786441:RXU786441 SHP786441:SHQ786441 SRL786441:SRM786441 TBH786441:TBI786441 TLD786441:TLE786441 TUZ786441:TVA786441 UEV786441:UEW786441 UOR786441:UOS786441 UYN786441:UYO786441 VIJ786441:VIK786441 VSF786441:VSG786441 WCB786441:WCC786441 WLX786441:WLY786441 WVT786441:WVU786441 L851977:M851977 JH851977:JI851977 TD851977:TE851977 ACZ851977:ADA851977 AMV851977:AMW851977 AWR851977:AWS851977 BGN851977:BGO851977 BQJ851977:BQK851977 CAF851977:CAG851977 CKB851977:CKC851977 CTX851977:CTY851977 DDT851977:DDU851977 DNP851977:DNQ851977 DXL851977:DXM851977 EHH851977:EHI851977 ERD851977:ERE851977 FAZ851977:FBA851977 FKV851977:FKW851977 FUR851977:FUS851977 GEN851977:GEO851977 GOJ851977:GOK851977 GYF851977:GYG851977 HIB851977:HIC851977 HRX851977:HRY851977 IBT851977:IBU851977 ILP851977:ILQ851977 IVL851977:IVM851977 JFH851977:JFI851977 JPD851977:JPE851977 JYZ851977:JZA851977 KIV851977:KIW851977 KSR851977:KSS851977 LCN851977:LCO851977 LMJ851977:LMK851977 LWF851977:LWG851977 MGB851977:MGC851977 MPX851977:MPY851977 MZT851977:MZU851977 NJP851977:NJQ851977 NTL851977:NTM851977 ODH851977:ODI851977 OND851977:ONE851977 OWZ851977:OXA851977 PGV851977:PGW851977 PQR851977:PQS851977 QAN851977:QAO851977 QKJ851977:QKK851977 QUF851977:QUG851977 REB851977:REC851977 RNX851977:RNY851977 RXT851977:RXU851977 SHP851977:SHQ851977 SRL851977:SRM851977 TBH851977:TBI851977 TLD851977:TLE851977 TUZ851977:TVA851977 UEV851977:UEW851977 UOR851977:UOS851977 UYN851977:UYO851977 VIJ851977:VIK851977 VSF851977:VSG851977 WCB851977:WCC851977 WLX851977:WLY851977 WVT851977:WVU851977 L917513:M917513 JH917513:JI917513 TD917513:TE917513 ACZ917513:ADA917513 AMV917513:AMW917513 AWR917513:AWS917513 BGN917513:BGO917513 BQJ917513:BQK917513 CAF917513:CAG917513 CKB917513:CKC917513 CTX917513:CTY917513 DDT917513:DDU917513 DNP917513:DNQ917513 DXL917513:DXM917513 EHH917513:EHI917513 ERD917513:ERE917513 FAZ917513:FBA917513 FKV917513:FKW917513 FUR917513:FUS917513 GEN917513:GEO917513 GOJ917513:GOK917513 GYF917513:GYG917513 HIB917513:HIC917513 HRX917513:HRY917513 IBT917513:IBU917513 ILP917513:ILQ917513 IVL917513:IVM917513 JFH917513:JFI917513 JPD917513:JPE917513 JYZ917513:JZA917513 KIV917513:KIW917513 KSR917513:KSS917513 LCN917513:LCO917513 LMJ917513:LMK917513 LWF917513:LWG917513 MGB917513:MGC917513 MPX917513:MPY917513 MZT917513:MZU917513 NJP917513:NJQ917513 NTL917513:NTM917513 ODH917513:ODI917513 OND917513:ONE917513 OWZ917513:OXA917513 PGV917513:PGW917513 PQR917513:PQS917513 QAN917513:QAO917513 QKJ917513:QKK917513 QUF917513:QUG917513 REB917513:REC917513 RNX917513:RNY917513 RXT917513:RXU917513 SHP917513:SHQ917513 SRL917513:SRM917513 TBH917513:TBI917513 TLD917513:TLE917513 TUZ917513:TVA917513 UEV917513:UEW917513 UOR917513:UOS917513 UYN917513:UYO917513 VIJ917513:VIK917513 VSF917513:VSG917513 WCB917513:WCC917513 WLX917513:WLY917513 WVT917513:WVU917513 L983049:M983049 JH983049:JI983049 TD983049:TE983049 ACZ983049:ADA983049 AMV983049:AMW983049 AWR983049:AWS983049 BGN983049:BGO983049 BQJ983049:BQK983049 CAF983049:CAG983049 CKB983049:CKC983049 CTX983049:CTY983049 DDT983049:DDU983049 DNP983049:DNQ983049 DXL983049:DXM983049 EHH983049:EHI983049 ERD983049:ERE983049 FAZ983049:FBA983049 FKV983049:FKW983049 FUR983049:FUS983049 GEN983049:GEO983049 GOJ983049:GOK983049 GYF983049:GYG983049 HIB983049:HIC983049 HRX983049:HRY983049 IBT983049:IBU983049 ILP983049:ILQ983049 IVL983049:IVM983049 JFH983049:JFI983049 JPD983049:JPE983049 JYZ983049:JZA983049 KIV983049:KIW983049 KSR983049:KSS983049 LCN983049:LCO983049 LMJ983049:LMK983049 LWF983049:LWG983049 MGB983049:MGC983049 MPX983049:MPY983049 MZT983049:MZU983049 NJP983049:NJQ983049 NTL983049:NTM983049 ODH983049:ODI983049 OND983049:ONE983049 OWZ983049:OXA983049 PGV983049:PGW983049 PQR983049:PQS983049 QAN983049:QAO983049 QKJ983049:QKK983049 QUF983049:QUG983049 REB983049:REC983049 RNX983049:RNY983049 RXT983049:RXU983049 SHP983049:SHQ983049 SRL983049:SRM983049 TBH983049:TBI983049 TLD983049:TLE983049 TUZ983049:TVA983049 UEV983049:UEW983049 UOR983049:UOS983049 UYN983049:UYO983049 VIJ983049:VIK983049 VSF983049:VSG983049 WCB983049:WCC983049 WLX983049:WLY983049 WVT983049:WVU983049" xr:uid="{8B9A6DFB-8951-4746-8708-221B03D13714}">
      <formula1>1</formula1>
      <formula2>10</formula2>
    </dataValidation>
    <dataValidation type="whole" allowBlank="1" showInputMessage="1" showErrorMessage="1" error="Minimum  : 2_x000a_Maximum : 3" prompt="Enter the number of trials" sqref="J12:K12 JF12:JG12 TB12:TC12 ACX12:ACY12 AMT12:AMU12 AWP12:AWQ12 BGL12:BGM12 BQH12:BQI12 CAD12:CAE12 CJZ12:CKA12 CTV12:CTW12 DDR12:DDS12 DNN12:DNO12 DXJ12:DXK12 EHF12:EHG12 ERB12:ERC12 FAX12:FAY12 FKT12:FKU12 FUP12:FUQ12 GEL12:GEM12 GOH12:GOI12 GYD12:GYE12 HHZ12:HIA12 HRV12:HRW12 IBR12:IBS12 ILN12:ILO12 IVJ12:IVK12 JFF12:JFG12 JPB12:JPC12 JYX12:JYY12 KIT12:KIU12 KSP12:KSQ12 LCL12:LCM12 LMH12:LMI12 LWD12:LWE12 MFZ12:MGA12 MPV12:MPW12 MZR12:MZS12 NJN12:NJO12 NTJ12:NTK12 ODF12:ODG12 ONB12:ONC12 OWX12:OWY12 PGT12:PGU12 PQP12:PQQ12 QAL12:QAM12 QKH12:QKI12 QUD12:QUE12 RDZ12:REA12 RNV12:RNW12 RXR12:RXS12 SHN12:SHO12 SRJ12:SRK12 TBF12:TBG12 TLB12:TLC12 TUX12:TUY12 UET12:UEU12 UOP12:UOQ12 UYL12:UYM12 VIH12:VII12 VSD12:VSE12 WBZ12:WCA12 WLV12:WLW12 WVR12:WVS12 J65545:K65545 JF65545:JG65545 TB65545:TC65545 ACX65545:ACY65545 AMT65545:AMU65545 AWP65545:AWQ65545 BGL65545:BGM65545 BQH65545:BQI65545 CAD65545:CAE65545 CJZ65545:CKA65545 CTV65545:CTW65545 DDR65545:DDS65545 DNN65545:DNO65545 DXJ65545:DXK65545 EHF65545:EHG65545 ERB65545:ERC65545 FAX65545:FAY65545 FKT65545:FKU65545 FUP65545:FUQ65545 GEL65545:GEM65545 GOH65545:GOI65545 GYD65545:GYE65545 HHZ65545:HIA65545 HRV65545:HRW65545 IBR65545:IBS65545 ILN65545:ILO65545 IVJ65545:IVK65545 JFF65545:JFG65545 JPB65545:JPC65545 JYX65545:JYY65545 KIT65545:KIU65545 KSP65545:KSQ65545 LCL65545:LCM65545 LMH65545:LMI65545 LWD65545:LWE65545 MFZ65545:MGA65545 MPV65545:MPW65545 MZR65545:MZS65545 NJN65545:NJO65545 NTJ65545:NTK65545 ODF65545:ODG65545 ONB65545:ONC65545 OWX65545:OWY65545 PGT65545:PGU65545 PQP65545:PQQ65545 QAL65545:QAM65545 QKH65545:QKI65545 QUD65545:QUE65545 RDZ65545:REA65545 RNV65545:RNW65545 RXR65545:RXS65545 SHN65545:SHO65545 SRJ65545:SRK65545 TBF65545:TBG65545 TLB65545:TLC65545 TUX65545:TUY65545 UET65545:UEU65545 UOP65545:UOQ65545 UYL65545:UYM65545 VIH65545:VII65545 VSD65545:VSE65545 WBZ65545:WCA65545 WLV65545:WLW65545 WVR65545:WVS65545 J131081:K131081 JF131081:JG131081 TB131081:TC131081 ACX131081:ACY131081 AMT131081:AMU131081 AWP131081:AWQ131081 BGL131081:BGM131081 BQH131081:BQI131081 CAD131081:CAE131081 CJZ131081:CKA131081 CTV131081:CTW131081 DDR131081:DDS131081 DNN131081:DNO131081 DXJ131081:DXK131081 EHF131081:EHG131081 ERB131081:ERC131081 FAX131081:FAY131081 FKT131081:FKU131081 FUP131081:FUQ131081 GEL131081:GEM131081 GOH131081:GOI131081 GYD131081:GYE131081 HHZ131081:HIA131081 HRV131081:HRW131081 IBR131081:IBS131081 ILN131081:ILO131081 IVJ131081:IVK131081 JFF131081:JFG131081 JPB131081:JPC131081 JYX131081:JYY131081 KIT131081:KIU131081 KSP131081:KSQ131081 LCL131081:LCM131081 LMH131081:LMI131081 LWD131081:LWE131081 MFZ131081:MGA131081 MPV131081:MPW131081 MZR131081:MZS131081 NJN131081:NJO131081 NTJ131081:NTK131081 ODF131081:ODG131081 ONB131081:ONC131081 OWX131081:OWY131081 PGT131081:PGU131081 PQP131081:PQQ131081 QAL131081:QAM131081 QKH131081:QKI131081 QUD131081:QUE131081 RDZ131081:REA131081 RNV131081:RNW131081 RXR131081:RXS131081 SHN131081:SHO131081 SRJ131081:SRK131081 TBF131081:TBG131081 TLB131081:TLC131081 TUX131081:TUY131081 UET131081:UEU131081 UOP131081:UOQ131081 UYL131081:UYM131081 VIH131081:VII131081 VSD131081:VSE131081 WBZ131081:WCA131081 WLV131081:WLW131081 WVR131081:WVS131081 J196617:K196617 JF196617:JG196617 TB196617:TC196617 ACX196617:ACY196617 AMT196617:AMU196617 AWP196617:AWQ196617 BGL196617:BGM196617 BQH196617:BQI196617 CAD196617:CAE196617 CJZ196617:CKA196617 CTV196617:CTW196617 DDR196617:DDS196617 DNN196617:DNO196617 DXJ196617:DXK196617 EHF196617:EHG196617 ERB196617:ERC196617 FAX196617:FAY196617 FKT196617:FKU196617 FUP196617:FUQ196617 GEL196617:GEM196617 GOH196617:GOI196617 GYD196617:GYE196617 HHZ196617:HIA196617 HRV196617:HRW196617 IBR196617:IBS196617 ILN196617:ILO196617 IVJ196617:IVK196617 JFF196617:JFG196617 JPB196617:JPC196617 JYX196617:JYY196617 KIT196617:KIU196617 KSP196617:KSQ196617 LCL196617:LCM196617 LMH196617:LMI196617 LWD196617:LWE196617 MFZ196617:MGA196617 MPV196617:MPW196617 MZR196617:MZS196617 NJN196617:NJO196617 NTJ196617:NTK196617 ODF196617:ODG196617 ONB196617:ONC196617 OWX196617:OWY196617 PGT196617:PGU196617 PQP196617:PQQ196617 QAL196617:QAM196617 QKH196617:QKI196617 QUD196617:QUE196617 RDZ196617:REA196617 RNV196617:RNW196617 RXR196617:RXS196617 SHN196617:SHO196617 SRJ196617:SRK196617 TBF196617:TBG196617 TLB196617:TLC196617 TUX196617:TUY196617 UET196617:UEU196617 UOP196617:UOQ196617 UYL196617:UYM196617 VIH196617:VII196617 VSD196617:VSE196617 WBZ196617:WCA196617 WLV196617:WLW196617 WVR196617:WVS196617 J262153:K262153 JF262153:JG262153 TB262153:TC262153 ACX262153:ACY262153 AMT262153:AMU262153 AWP262153:AWQ262153 BGL262153:BGM262153 BQH262153:BQI262153 CAD262153:CAE262153 CJZ262153:CKA262153 CTV262153:CTW262153 DDR262153:DDS262153 DNN262153:DNO262153 DXJ262153:DXK262153 EHF262153:EHG262153 ERB262153:ERC262153 FAX262153:FAY262153 FKT262153:FKU262153 FUP262153:FUQ262153 GEL262153:GEM262153 GOH262153:GOI262153 GYD262153:GYE262153 HHZ262153:HIA262153 HRV262153:HRW262153 IBR262153:IBS262153 ILN262153:ILO262153 IVJ262153:IVK262153 JFF262153:JFG262153 JPB262153:JPC262153 JYX262153:JYY262153 KIT262153:KIU262153 KSP262153:KSQ262153 LCL262153:LCM262153 LMH262153:LMI262153 LWD262153:LWE262153 MFZ262153:MGA262153 MPV262153:MPW262153 MZR262153:MZS262153 NJN262153:NJO262153 NTJ262153:NTK262153 ODF262153:ODG262153 ONB262153:ONC262153 OWX262153:OWY262153 PGT262153:PGU262153 PQP262153:PQQ262153 QAL262153:QAM262153 QKH262153:QKI262153 QUD262153:QUE262153 RDZ262153:REA262153 RNV262153:RNW262153 RXR262153:RXS262153 SHN262153:SHO262153 SRJ262153:SRK262153 TBF262153:TBG262153 TLB262153:TLC262153 TUX262153:TUY262153 UET262153:UEU262153 UOP262153:UOQ262153 UYL262153:UYM262153 VIH262153:VII262153 VSD262153:VSE262153 WBZ262153:WCA262153 WLV262153:WLW262153 WVR262153:WVS262153 J327689:K327689 JF327689:JG327689 TB327689:TC327689 ACX327689:ACY327689 AMT327689:AMU327689 AWP327689:AWQ327689 BGL327689:BGM327689 BQH327689:BQI327689 CAD327689:CAE327689 CJZ327689:CKA327689 CTV327689:CTW327689 DDR327689:DDS327689 DNN327689:DNO327689 DXJ327689:DXK327689 EHF327689:EHG327689 ERB327689:ERC327689 FAX327689:FAY327689 FKT327689:FKU327689 FUP327689:FUQ327689 GEL327689:GEM327689 GOH327689:GOI327689 GYD327689:GYE327689 HHZ327689:HIA327689 HRV327689:HRW327689 IBR327689:IBS327689 ILN327689:ILO327689 IVJ327689:IVK327689 JFF327689:JFG327689 JPB327689:JPC327689 JYX327689:JYY327689 KIT327689:KIU327689 KSP327689:KSQ327689 LCL327689:LCM327689 LMH327689:LMI327689 LWD327689:LWE327689 MFZ327689:MGA327689 MPV327689:MPW327689 MZR327689:MZS327689 NJN327689:NJO327689 NTJ327689:NTK327689 ODF327689:ODG327689 ONB327689:ONC327689 OWX327689:OWY327689 PGT327689:PGU327689 PQP327689:PQQ327689 QAL327689:QAM327689 QKH327689:QKI327689 QUD327689:QUE327689 RDZ327689:REA327689 RNV327689:RNW327689 RXR327689:RXS327689 SHN327689:SHO327689 SRJ327689:SRK327689 TBF327689:TBG327689 TLB327689:TLC327689 TUX327689:TUY327689 UET327689:UEU327689 UOP327689:UOQ327689 UYL327689:UYM327689 VIH327689:VII327689 VSD327689:VSE327689 WBZ327689:WCA327689 WLV327689:WLW327689 WVR327689:WVS327689 J393225:K393225 JF393225:JG393225 TB393225:TC393225 ACX393225:ACY393225 AMT393225:AMU393225 AWP393225:AWQ393225 BGL393225:BGM393225 BQH393225:BQI393225 CAD393225:CAE393225 CJZ393225:CKA393225 CTV393225:CTW393225 DDR393225:DDS393225 DNN393225:DNO393225 DXJ393225:DXK393225 EHF393225:EHG393225 ERB393225:ERC393225 FAX393225:FAY393225 FKT393225:FKU393225 FUP393225:FUQ393225 GEL393225:GEM393225 GOH393225:GOI393225 GYD393225:GYE393225 HHZ393225:HIA393225 HRV393225:HRW393225 IBR393225:IBS393225 ILN393225:ILO393225 IVJ393225:IVK393225 JFF393225:JFG393225 JPB393225:JPC393225 JYX393225:JYY393225 KIT393225:KIU393225 KSP393225:KSQ393225 LCL393225:LCM393225 LMH393225:LMI393225 LWD393225:LWE393225 MFZ393225:MGA393225 MPV393225:MPW393225 MZR393225:MZS393225 NJN393225:NJO393225 NTJ393225:NTK393225 ODF393225:ODG393225 ONB393225:ONC393225 OWX393225:OWY393225 PGT393225:PGU393225 PQP393225:PQQ393225 QAL393225:QAM393225 QKH393225:QKI393225 QUD393225:QUE393225 RDZ393225:REA393225 RNV393225:RNW393225 RXR393225:RXS393225 SHN393225:SHO393225 SRJ393225:SRK393225 TBF393225:TBG393225 TLB393225:TLC393225 TUX393225:TUY393225 UET393225:UEU393225 UOP393225:UOQ393225 UYL393225:UYM393225 VIH393225:VII393225 VSD393225:VSE393225 WBZ393225:WCA393225 WLV393225:WLW393225 WVR393225:WVS393225 J458761:K458761 JF458761:JG458761 TB458761:TC458761 ACX458761:ACY458761 AMT458761:AMU458761 AWP458761:AWQ458761 BGL458761:BGM458761 BQH458761:BQI458761 CAD458761:CAE458761 CJZ458761:CKA458761 CTV458761:CTW458761 DDR458761:DDS458761 DNN458761:DNO458761 DXJ458761:DXK458761 EHF458761:EHG458761 ERB458761:ERC458761 FAX458761:FAY458761 FKT458761:FKU458761 FUP458761:FUQ458761 GEL458761:GEM458761 GOH458761:GOI458761 GYD458761:GYE458761 HHZ458761:HIA458761 HRV458761:HRW458761 IBR458761:IBS458761 ILN458761:ILO458761 IVJ458761:IVK458761 JFF458761:JFG458761 JPB458761:JPC458761 JYX458761:JYY458761 KIT458761:KIU458761 KSP458761:KSQ458761 LCL458761:LCM458761 LMH458761:LMI458761 LWD458761:LWE458761 MFZ458761:MGA458761 MPV458761:MPW458761 MZR458761:MZS458761 NJN458761:NJO458761 NTJ458761:NTK458761 ODF458761:ODG458761 ONB458761:ONC458761 OWX458761:OWY458761 PGT458761:PGU458761 PQP458761:PQQ458761 QAL458761:QAM458761 QKH458761:QKI458761 QUD458761:QUE458761 RDZ458761:REA458761 RNV458761:RNW458761 RXR458761:RXS458761 SHN458761:SHO458761 SRJ458761:SRK458761 TBF458761:TBG458761 TLB458761:TLC458761 TUX458761:TUY458761 UET458761:UEU458761 UOP458761:UOQ458761 UYL458761:UYM458761 VIH458761:VII458761 VSD458761:VSE458761 WBZ458761:WCA458761 WLV458761:WLW458761 WVR458761:WVS458761 J524297:K524297 JF524297:JG524297 TB524297:TC524297 ACX524297:ACY524297 AMT524297:AMU524297 AWP524297:AWQ524297 BGL524297:BGM524297 BQH524297:BQI524297 CAD524297:CAE524297 CJZ524297:CKA524297 CTV524297:CTW524297 DDR524297:DDS524297 DNN524297:DNO524297 DXJ524297:DXK524297 EHF524297:EHG524297 ERB524297:ERC524297 FAX524297:FAY524297 FKT524297:FKU524297 FUP524297:FUQ524297 GEL524297:GEM524297 GOH524297:GOI524297 GYD524297:GYE524297 HHZ524297:HIA524297 HRV524297:HRW524297 IBR524297:IBS524297 ILN524297:ILO524297 IVJ524297:IVK524297 JFF524297:JFG524297 JPB524297:JPC524297 JYX524297:JYY524297 KIT524297:KIU524297 KSP524297:KSQ524297 LCL524297:LCM524297 LMH524297:LMI524297 LWD524297:LWE524297 MFZ524297:MGA524297 MPV524297:MPW524297 MZR524297:MZS524297 NJN524297:NJO524297 NTJ524297:NTK524297 ODF524297:ODG524297 ONB524297:ONC524297 OWX524297:OWY524297 PGT524297:PGU524297 PQP524297:PQQ524297 QAL524297:QAM524297 QKH524297:QKI524297 QUD524297:QUE524297 RDZ524297:REA524297 RNV524297:RNW524297 RXR524297:RXS524297 SHN524297:SHO524297 SRJ524297:SRK524297 TBF524297:TBG524297 TLB524297:TLC524297 TUX524297:TUY524297 UET524297:UEU524297 UOP524297:UOQ524297 UYL524297:UYM524297 VIH524297:VII524297 VSD524297:VSE524297 WBZ524297:WCA524297 WLV524297:WLW524297 WVR524297:WVS524297 J589833:K589833 JF589833:JG589833 TB589833:TC589833 ACX589833:ACY589833 AMT589833:AMU589833 AWP589833:AWQ589833 BGL589833:BGM589833 BQH589833:BQI589833 CAD589833:CAE589833 CJZ589833:CKA589833 CTV589833:CTW589833 DDR589833:DDS589833 DNN589833:DNO589833 DXJ589833:DXK589833 EHF589833:EHG589833 ERB589833:ERC589833 FAX589833:FAY589833 FKT589833:FKU589833 FUP589833:FUQ589833 GEL589833:GEM589833 GOH589833:GOI589833 GYD589833:GYE589833 HHZ589833:HIA589833 HRV589833:HRW589833 IBR589833:IBS589833 ILN589833:ILO589833 IVJ589833:IVK589833 JFF589833:JFG589833 JPB589833:JPC589833 JYX589833:JYY589833 KIT589833:KIU589833 KSP589833:KSQ589833 LCL589833:LCM589833 LMH589833:LMI589833 LWD589833:LWE589833 MFZ589833:MGA589833 MPV589833:MPW589833 MZR589833:MZS589833 NJN589833:NJO589833 NTJ589833:NTK589833 ODF589833:ODG589833 ONB589833:ONC589833 OWX589833:OWY589833 PGT589833:PGU589833 PQP589833:PQQ589833 QAL589833:QAM589833 QKH589833:QKI589833 QUD589833:QUE589833 RDZ589833:REA589833 RNV589833:RNW589833 RXR589833:RXS589833 SHN589833:SHO589833 SRJ589833:SRK589833 TBF589833:TBG589833 TLB589833:TLC589833 TUX589833:TUY589833 UET589833:UEU589833 UOP589833:UOQ589833 UYL589833:UYM589833 VIH589833:VII589833 VSD589833:VSE589833 WBZ589833:WCA589833 WLV589833:WLW589833 WVR589833:WVS589833 J655369:K655369 JF655369:JG655369 TB655369:TC655369 ACX655369:ACY655369 AMT655369:AMU655369 AWP655369:AWQ655369 BGL655369:BGM655369 BQH655369:BQI655369 CAD655369:CAE655369 CJZ655369:CKA655369 CTV655369:CTW655369 DDR655369:DDS655369 DNN655369:DNO655369 DXJ655369:DXK655369 EHF655369:EHG655369 ERB655369:ERC655369 FAX655369:FAY655369 FKT655369:FKU655369 FUP655369:FUQ655369 GEL655369:GEM655369 GOH655369:GOI655369 GYD655369:GYE655369 HHZ655369:HIA655369 HRV655369:HRW655369 IBR655369:IBS655369 ILN655369:ILO655369 IVJ655369:IVK655369 JFF655369:JFG655369 JPB655369:JPC655369 JYX655369:JYY655369 KIT655369:KIU655369 KSP655369:KSQ655369 LCL655369:LCM655369 LMH655369:LMI655369 LWD655369:LWE655369 MFZ655369:MGA655369 MPV655369:MPW655369 MZR655369:MZS655369 NJN655369:NJO655369 NTJ655369:NTK655369 ODF655369:ODG655369 ONB655369:ONC655369 OWX655369:OWY655369 PGT655369:PGU655369 PQP655369:PQQ655369 QAL655369:QAM655369 QKH655369:QKI655369 QUD655369:QUE655369 RDZ655369:REA655369 RNV655369:RNW655369 RXR655369:RXS655369 SHN655369:SHO655369 SRJ655369:SRK655369 TBF655369:TBG655369 TLB655369:TLC655369 TUX655369:TUY655369 UET655369:UEU655369 UOP655369:UOQ655369 UYL655369:UYM655369 VIH655369:VII655369 VSD655369:VSE655369 WBZ655369:WCA655369 WLV655369:WLW655369 WVR655369:WVS655369 J720905:K720905 JF720905:JG720905 TB720905:TC720905 ACX720905:ACY720905 AMT720905:AMU720905 AWP720905:AWQ720905 BGL720905:BGM720905 BQH720905:BQI720905 CAD720905:CAE720905 CJZ720905:CKA720905 CTV720905:CTW720905 DDR720905:DDS720905 DNN720905:DNO720905 DXJ720905:DXK720905 EHF720905:EHG720905 ERB720905:ERC720905 FAX720905:FAY720905 FKT720905:FKU720905 FUP720905:FUQ720905 GEL720905:GEM720905 GOH720905:GOI720905 GYD720905:GYE720905 HHZ720905:HIA720905 HRV720905:HRW720905 IBR720905:IBS720905 ILN720905:ILO720905 IVJ720905:IVK720905 JFF720905:JFG720905 JPB720905:JPC720905 JYX720905:JYY720905 KIT720905:KIU720905 KSP720905:KSQ720905 LCL720905:LCM720905 LMH720905:LMI720905 LWD720905:LWE720905 MFZ720905:MGA720905 MPV720905:MPW720905 MZR720905:MZS720905 NJN720905:NJO720905 NTJ720905:NTK720905 ODF720905:ODG720905 ONB720905:ONC720905 OWX720905:OWY720905 PGT720905:PGU720905 PQP720905:PQQ720905 QAL720905:QAM720905 QKH720905:QKI720905 QUD720905:QUE720905 RDZ720905:REA720905 RNV720905:RNW720905 RXR720905:RXS720905 SHN720905:SHO720905 SRJ720905:SRK720905 TBF720905:TBG720905 TLB720905:TLC720905 TUX720905:TUY720905 UET720905:UEU720905 UOP720905:UOQ720905 UYL720905:UYM720905 VIH720905:VII720905 VSD720905:VSE720905 WBZ720905:WCA720905 WLV720905:WLW720905 WVR720905:WVS720905 J786441:K786441 JF786441:JG786441 TB786441:TC786441 ACX786441:ACY786441 AMT786441:AMU786441 AWP786441:AWQ786441 BGL786441:BGM786441 BQH786441:BQI786441 CAD786441:CAE786441 CJZ786441:CKA786441 CTV786441:CTW786441 DDR786441:DDS786441 DNN786441:DNO786441 DXJ786441:DXK786441 EHF786441:EHG786441 ERB786441:ERC786441 FAX786441:FAY786441 FKT786441:FKU786441 FUP786441:FUQ786441 GEL786441:GEM786441 GOH786441:GOI786441 GYD786441:GYE786441 HHZ786441:HIA786441 HRV786441:HRW786441 IBR786441:IBS786441 ILN786441:ILO786441 IVJ786441:IVK786441 JFF786441:JFG786441 JPB786441:JPC786441 JYX786441:JYY786441 KIT786441:KIU786441 KSP786441:KSQ786441 LCL786441:LCM786441 LMH786441:LMI786441 LWD786441:LWE786441 MFZ786441:MGA786441 MPV786441:MPW786441 MZR786441:MZS786441 NJN786441:NJO786441 NTJ786441:NTK786441 ODF786441:ODG786441 ONB786441:ONC786441 OWX786441:OWY786441 PGT786441:PGU786441 PQP786441:PQQ786441 QAL786441:QAM786441 QKH786441:QKI786441 QUD786441:QUE786441 RDZ786441:REA786441 RNV786441:RNW786441 RXR786441:RXS786441 SHN786441:SHO786441 SRJ786441:SRK786441 TBF786441:TBG786441 TLB786441:TLC786441 TUX786441:TUY786441 UET786441:UEU786441 UOP786441:UOQ786441 UYL786441:UYM786441 VIH786441:VII786441 VSD786441:VSE786441 WBZ786441:WCA786441 WLV786441:WLW786441 WVR786441:WVS786441 J851977:K851977 JF851977:JG851977 TB851977:TC851977 ACX851977:ACY851977 AMT851977:AMU851977 AWP851977:AWQ851977 BGL851977:BGM851977 BQH851977:BQI851977 CAD851977:CAE851977 CJZ851977:CKA851977 CTV851977:CTW851977 DDR851977:DDS851977 DNN851977:DNO851977 DXJ851977:DXK851977 EHF851977:EHG851977 ERB851977:ERC851977 FAX851977:FAY851977 FKT851977:FKU851977 FUP851977:FUQ851977 GEL851977:GEM851977 GOH851977:GOI851977 GYD851977:GYE851977 HHZ851977:HIA851977 HRV851977:HRW851977 IBR851977:IBS851977 ILN851977:ILO851977 IVJ851977:IVK851977 JFF851977:JFG851977 JPB851977:JPC851977 JYX851977:JYY851977 KIT851977:KIU851977 KSP851977:KSQ851977 LCL851977:LCM851977 LMH851977:LMI851977 LWD851977:LWE851977 MFZ851977:MGA851977 MPV851977:MPW851977 MZR851977:MZS851977 NJN851977:NJO851977 NTJ851977:NTK851977 ODF851977:ODG851977 ONB851977:ONC851977 OWX851977:OWY851977 PGT851977:PGU851977 PQP851977:PQQ851977 QAL851977:QAM851977 QKH851977:QKI851977 QUD851977:QUE851977 RDZ851977:REA851977 RNV851977:RNW851977 RXR851977:RXS851977 SHN851977:SHO851977 SRJ851977:SRK851977 TBF851977:TBG851977 TLB851977:TLC851977 TUX851977:TUY851977 UET851977:UEU851977 UOP851977:UOQ851977 UYL851977:UYM851977 VIH851977:VII851977 VSD851977:VSE851977 WBZ851977:WCA851977 WLV851977:WLW851977 WVR851977:WVS851977 J917513:K917513 JF917513:JG917513 TB917513:TC917513 ACX917513:ACY917513 AMT917513:AMU917513 AWP917513:AWQ917513 BGL917513:BGM917513 BQH917513:BQI917513 CAD917513:CAE917513 CJZ917513:CKA917513 CTV917513:CTW917513 DDR917513:DDS917513 DNN917513:DNO917513 DXJ917513:DXK917513 EHF917513:EHG917513 ERB917513:ERC917513 FAX917513:FAY917513 FKT917513:FKU917513 FUP917513:FUQ917513 GEL917513:GEM917513 GOH917513:GOI917513 GYD917513:GYE917513 HHZ917513:HIA917513 HRV917513:HRW917513 IBR917513:IBS917513 ILN917513:ILO917513 IVJ917513:IVK917513 JFF917513:JFG917513 JPB917513:JPC917513 JYX917513:JYY917513 KIT917513:KIU917513 KSP917513:KSQ917513 LCL917513:LCM917513 LMH917513:LMI917513 LWD917513:LWE917513 MFZ917513:MGA917513 MPV917513:MPW917513 MZR917513:MZS917513 NJN917513:NJO917513 NTJ917513:NTK917513 ODF917513:ODG917513 ONB917513:ONC917513 OWX917513:OWY917513 PGT917513:PGU917513 PQP917513:PQQ917513 QAL917513:QAM917513 QKH917513:QKI917513 QUD917513:QUE917513 RDZ917513:REA917513 RNV917513:RNW917513 RXR917513:RXS917513 SHN917513:SHO917513 SRJ917513:SRK917513 TBF917513:TBG917513 TLB917513:TLC917513 TUX917513:TUY917513 UET917513:UEU917513 UOP917513:UOQ917513 UYL917513:UYM917513 VIH917513:VII917513 VSD917513:VSE917513 WBZ917513:WCA917513 WLV917513:WLW917513 WVR917513:WVS917513 J983049:K983049 JF983049:JG983049 TB983049:TC983049 ACX983049:ACY983049 AMT983049:AMU983049 AWP983049:AWQ983049 BGL983049:BGM983049 BQH983049:BQI983049 CAD983049:CAE983049 CJZ983049:CKA983049 CTV983049:CTW983049 DDR983049:DDS983049 DNN983049:DNO983049 DXJ983049:DXK983049 EHF983049:EHG983049 ERB983049:ERC983049 FAX983049:FAY983049 FKT983049:FKU983049 FUP983049:FUQ983049 GEL983049:GEM983049 GOH983049:GOI983049 GYD983049:GYE983049 HHZ983049:HIA983049 HRV983049:HRW983049 IBR983049:IBS983049 ILN983049:ILO983049 IVJ983049:IVK983049 JFF983049:JFG983049 JPB983049:JPC983049 JYX983049:JYY983049 KIT983049:KIU983049 KSP983049:KSQ983049 LCL983049:LCM983049 LMH983049:LMI983049 LWD983049:LWE983049 MFZ983049:MGA983049 MPV983049:MPW983049 MZR983049:MZS983049 NJN983049:NJO983049 NTJ983049:NTK983049 ODF983049:ODG983049 ONB983049:ONC983049 OWX983049:OWY983049 PGT983049:PGU983049 PQP983049:PQQ983049 QAL983049:QAM983049 QKH983049:QKI983049 QUD983049:QUE983049 RDZ983049:REA983049 RNV983049:RNW983049 RXR983049:RXS983049 SHN983049:SHO983049 SRJ983049:SRK983049 TBF983049:TBG983049 TLB983049:TLC983049 TUX983049:TUY983049 UET983049:UEU983049 UOP983049:UOQ983049 UYL983049:UYM983049 VIH983049:VII983049 VSD983049:VSE983049 WBZ983049:WCA983049 WLV983049:WLW983049 WVR983049:WVS983049" xr:uid="{EBD71ED2-A763-402E-93D2-D6824D39E558}">
      <formula1>2</formula1>
      <formula2>3</formula2>
    </dataValidation>
    <dataValidation allowBlank="1" showInputMessage="1" showErrorMessage="1" prompt="Enter the Lower specification" sqref="G12:I12 JC12:JE12 SY12:TA12 ACU12:ACW12 AMQ12:AMS12 AWM12:AWO12 BGI12:BGK12 BQE12:BQG12 CAA12:CAC12 CJW12:CJY12 CTS12:CTU12 DDO12:DDQ12 DNK12:DNM12 DXG12:DXI12 EHC12:EHE12 EQY12:ERA12 FAU12:FAW12 FKQ12:FKS12 FUM12:FUO12 GEI12:GEK12 GOE12:GOG12 GYA12:GYC12 HHW12:HHY12 HRS12:HRU12 IBO12:IBQ12 ILK12:ILM12 IVG12:IVI12 JFC12:JFE12 JOY12:JPA12 JYU12:JYW12 KIQ12:KIS12 KSM12:KSO12 LCI12:LCK12 LME12:LMG12 LWA12:LWC12 MFW12:MFY12 MPS12:MPU12 MZO12:MZQ12 NJK12:NJM12 NTG12:NTI12 ODC12:ODE12 OMY12:ONA12 OWU12:OWW12 PGQ12:PGS12 PQM12:PQO12 QAI12:QAK12 QKE12:QKG12 QUA12:QUC12 RDW12:RDY12 RNS12:RNU12 RXO12:RXQ12 SHK12:SHM12 SRG12:SRI12 TBC12:TBE12 TKY12:TLA12 TUU12:TUW12 UEQ12:UES12 UOM12:UOO12 UYI12:UYK12 VIE12:VIG12 VSA12:VSC12 WBW12:WBY12 WLS12:WLU12 WVO12:WVQ12 G65545:I65545 JC65545:JE65545 SY65545:TA65545 ACU65545:ACW65545 AMQ65545:AMS65545 AWM65545:AWO65545 BGI65545:BGK65545 BQE65545:BQG65545 CAA65545:CAC65545 CJW65545:CJY65545 CTS65545:CTU65545 DDO65545:DDQ65545 DNK65545:DNM65545 DXG65545:DXI65545 EHC65545:EHE65545 EQY65545:ERA65545 FAU65545:FAW65545 FKQ65545:FKS65545 FUM65545:FUO65545 GEI65545:GEK65545 GOE65545:GOG65545 GYA65545:GYC65545 HHW65545:HHY65545 HRS65545:HRU65545 IBO65545:IBQ65545 ILK65545:ILM65545 IVG65545:IVI65545 JFC65545:JFE65545 JOY65545:JPA65545 JYU65545:JYW65545 KIQ65545:KIS65545 KSM65545:KSO65545 LCI65545:LCK65545 LME65545:LMG65545 LWA65545:LWC65545 MFW65545:MFY65545 MPS65545:MPU65545 MZO65545:MZQ65545 NJK65545:NJM65545 NTG65545:NTI65545 ODC65545:ODE65545 OMY65545:ONA65545 OWU65545:OWW65545 PGQ65545:PGS65545 PQM65545:PQO65545 QAI65545:QAK65545 QKE65545:QKG65545 QUA65545:QUC65545 RDW65545:RDY65545 RNS65545:RNU65545 RXO65545:RXQ65545 SHK65545:SHM65545 SRG65545:SRI65545 TBC65545:TBE65545 TKY65545:TLA65545 TUU65545:TUW65545 UEQ65545:UES65545 UOM65545:UOO65545 UYI65545:UYK65545 VIE65545:VIG65545 VSA65545:VSC65545 WBW65545:WBY65545 WLS65545:WLU65545 WVO65545:WVQ65545 G131081:I131081 JC131081:JE131081 SY131081:TA131081 ACU131081:ACW131081 AMQ131081:AMS131081 AWM131081:AWO131081 BGI131081:BGK131081 BQE131081:BQG131081 CAA131081:CAC131081 CJW131081:CJY131081 CTS131081:CTU131081 DDO131081:DDQ131081 DNK131081:DNM131081 DXG131081:DXI131081 EHC131081:EHE131081 EQY131081:ERA131081 FAU131081:FAW131081 FKQ131081:FKS131081 FUM131081:FUO131081 GEI131081:GEK131081 GOE131081:GOG131081 GYA131081:GYC131081 HHW131081:HHY131081 HRS131081:HRU131081 IBO131081:IBQ131081 ILK131081:ILM131081 IVG131081:IVI131081 JFC131081:JFE131081 JOY131081:JPA131081 JYU131081:JYW131081 KIQ131081:KIS131081 KSM131081:KSO131081 LCI131081:LCK131081 LME131081:LMG131081 LWA131081:LWC131081 MFW131081:MFY131081 MPS131081:MPU131081 MZO131081:MZQ131081 NJK131081:NJM131081 NTG131081:NTI131081 ODC131081:ODE131081 OMY131081:ONA131081 OWU131081:OWW131081 PGQ131081:PGS131081 PQM131081:PQO131081 QAI131081:QAK131081 QKE131081:QKG131081 QUA131081:QUC131081 RDW131081:RDY131081 RNS131081:RNU131081 RXO131081:RXQ131081 SHK131081:SHM131081 SRG131081:SRI131081 TBC131081:TBE131081 TKY131081:TLA131081 TUU131081:TUW131081 UEQ131081:UES131081 UOM131081:UOO131081 UYI131081:UYK131081 VIE131081:VIG131081 VSA131081:VSC131081 WBW131081:WBY131081 WLS131081:WLU131081 WVO131081:WVQ131081 G196617:I196617 JC196617:JE196617 SY196617:TA196617 ACU196617:ACW196617 AMQ196617:AMS196617 AWM196617:AWO196617 BGI196617:BGK196617 BQE196617:BQG196617 CAA196617:CAC196617 CJW196617:CJY196617 CTS196617:CTU196617 DDO196617:DDQ196617 DNK196617:DNM196617 DXG196617:DXI196617 EHC196617:EHE196617 EQY196617:ERA196617 FAU196617:FAW196617 FKQ196617:FKS196617 FUM196617:FUO196617 GEI196617:GEK196617 GOE196617:GOG196617 GYA196617:GYC196617 HHW196617:HHY196617 HRS196617:HRU196617 IBO196617:IBQ196617 ILK196617:ILM196617 IVG196617:IVI196617 JFC196617:JFE196617 JOY196617:JPA196617 JYU196617:JYW196617 KIQ196617:KIS196617 KSM196617:KSO196617 LCI196617:LCK196617 LME196617:LMG196617 LWA196617:LWC196617 MFW196617:MFY196617 MPS196617:MPU196617 MZO196617:MZQ196617 NJK196617:NJM196617 NTG196617:NTI196617 ODC196617:ODE196617 OMY196617:ONA196617 OWU196617:OWW196617 PGQ196617:PGS196617 PQM196617:PQO196617 QAI196617:QAK196617 QKE196617:QKG196617 QUA196617:QUC196617 RDW196617:RDY196617 RNS196617:RNU196617 RXO196617:RXQ196617 SHK196617:SHM196617 SRG196617:SRI196617 TBC196617:TBE196617 TKY196617:TLA196617 TUU196617:TUW196617 UEQ196617:UES196617 UOM196617:UOO196617 UYI196617:UYK196617 VIE196617:VIG196617 VSA196617:VSC196617 WBW196617:WBY196617 WLS196617:WLU196617 WVO196617:WVQ196617 G262153:I262153 JC262153:JE262153 SY262153:TA262153 ACU262153:ACW262153 AMQ262153:AMS262153 AWM262153:AWO262153 BGI262153:BGK262153 BQE262153:BQG262153 CAA262153:CAC262153 CJW262153:CJY262153 CTS262153:CTU262153 DDO262153:DDQ262153 DNK262153:DNM262153 DXG262153:DXI262153 EHC262153:EHE262153 EQY262153:ERA262153 FAU262153:FAW262153 FKQ262153:FKS262153 FUM262153:FUO262153 GEI262153:GEK262153 GOE262153:GOG262153 GYA262153:GYC262153 HHW262153:HHY262153 HRS262153:HRU262153 IBO262153:IBQ262153 ILK262153:ILM262153 IVG262153:IVI262153 JFC262153:JFE262153 JOY262153:JPA262153 JYU262153:JYW262153 KIQ262153:KIS262153 KSM262153:KSO262153 LCI262153:LCK262153 LME262153:LMG262153 LWA262153:LWC262153 MFW262153:MFY262153 MPS262153:MPU262153 MZO262153:MZQ262153 NJK262153:NJM262153 NTG262153:NTI262153 ODC262153:ODE262153 OMY262153:ONA262153 OWU262153:OWW262153 PGQ262153:PGS262153 PQM262153:PQO262153 QAI262153:QAK262153 QKE262153:QKG262153 QUA262153:QUC262153 RDW262153:RDY262153 RNS262153:RNU262153 RXO262153:RXQ262153 SHK262153:SHM262153 SRG262153:SRI262153 TBC262153:TBE262153 TKY262153:TLA262153 TUU262153:TUW262153 UEQ262153:UES262153 UOM262153:UOO262153 UYI262153:UYK262153 VIE262153:VIG262153 VSA262153:VSC262153 WBW262153:WBY262153 WLS262153:WLU262153 WVO262153:WVQ262153 G327689:I327689 JC327689:JE327689 SY327689:TA327689 ACU327689:ACW327689 AMQ327689:AMS327689 AWM327689:AWO327689 BGI327689:BGK327689 BQE327689:BQG327689 CAA327689:CAC327689 CJW327689:CJY327689 CTS327689:CTU327689 DDO327689:DDQ327689 DNK327689:DNM327689 DXG327689:DXI327689 EHC327689:EHE327689 EQY327689:ERA327689 FAU327689:FAW327689 FKQ327689:FKS327689 FUM327689:FUO327689 GEI327689:GEK327689 GOE327689:GOG327689 GYA327689:GYC327689 HHW327689:HHY327689 HRS327689:HRU327689 IBO327689:IBQ327689 ILK327689:ILM327689 IVG327689:IVI327689 JFC327689:JFE327689 JOY327689:JPA327689 JYU327689:JYW327689 KIQ327689:KIS327689 KSM327689:KSO327689 LCI327689:LCK327689 LME327689:LMG327689 LWA327689:LWC327689 MFW327689:MFY327689 MPS327689:MPU327689 MZO327689:MZQ327689 NJK327689:NJM327689 NTG327689:NTI327689 ODC327689:ODE327689 OMY327689:ONA327689 OWU327689:OWW327689 PGQ327689:PGS327689 PQM327689:PQO327689 QAI327689:QAK327689 QKE327689:QKG327689 QUA327689:QUC327689 RDW327689:RDY327689 RNS327689:RNU327689 RXO327689:RXQ327689 SHK327689:SHM327689 SRG327689:SRI327689 TBC327689:TBE327689 TKY327689:TLA327689 TUU327689:TUW327689 UEQ327689:UES327689 UOM327689:UOO327689 UYI327689:UYK327689 VIE327689:VIG327689 VSA327689:VSC327689 WBW327689:WBY327689 WLS327689:WLU327689 WVO327689:WVQ327689 G393225:I393225 JC393225:JE393225 SY393225:TA393225 ACU393225:ACW393225 AMQ393225:AMS393225 AWM393225:AWO393225 BGI393225:BGK393225 BQE393225:BQG393225 CAA393225:CAC393225 CJW393225:CJY393225 CTS393225:CTU393225 DDO393225:DDQ393225 DNK393225:DNM393225 DXG393225:DXI393225 EHC393225:EHE393225 EQY393225:ERA393225 FAU393225:FAW393225 FKQ393225:FKS393225 FUM393225:FUO393225 GEI393225:GEK393225 GOE393225:GOG393225 GYA393225:GYC393225 HHW393225:HHY393225 HRS393225:HRU393225 IBO393225:IBQ393225 ILK393225:ILM393225 IVG393225:IVI393225 JFC393225:JFE393225 JOY393225:JPA393225 JYU393225:JYW393225 KIQ393225:KIS393225 KSM393225:KSO393225 LCI393225:LCK393225 LME393225:LMG393225 LWA393225:LWC393225 MFW393225:MFY393225 MPS393225:MPU393225 MZO393225:MZQ393225 NJK393225:NJM393225 NTG393225:NTI393225 ODC393225:ODE393225 OMY393225:ONA393225 OWU393225:OWW393225 PGQ393225:PGS393225 PQM393225:PQO393225 QAI393225:QAK393225 QKE393225:QKG393225 QUA393225:QUC393225 RDW393225:RDY393225 RNS393225:RNU393225 RXO393225:RXQ393225 SHK393225:SHM393225 SRG393225:SRI393225 TBC393225:TBE393225 TKY393225:TLA393225 TUU393225:TUW393225 UEQ393225:UES393225 UOM393225:UOO393225 UYI393225:UYK393225 VIE393225:VIG393225 VSA393225:VSC393225 WBW393225:WBY393225 WLS393225:WLU393225 WVO393225:WVQ393225 G458761:I458761 JC458761:JE458761 SY458761:TA458761 ACU458761:ACW458761 AMQ458761:AMS458761 AWM458761:AWO458761 BGI458761:BGK458761 BQE458761:BQG458761 CAA458761:CAC458761 CJW458761:CJY458761 CTS458761:CTU458761 DDO458761:DDQ458761 DNK458761:DNM458761 DXG458761:DXI458761 EHC458761:EHE458761 EQY458761:ERA458761 FAU458761:FAW458761 FKQ458761:FKS458761 FUM458761:FUO458761 GEI458761:GEK458761 GOE458761:GOG458761 GYA458761:GYC458761 HHW458761:HHY458761 HRS458761:HRU458761 IBO458761:IBQ458761 ILK458761:ILM458761 IVG458761:IVI458761 JFC458761:JFE458761 JOY458761:JPA458761 JYU458761:JYW458761 KIQ458761:KIS458761 KSM458761:KSO458761 LCI458761:LCK458761 LME458761:LMG458761 LWA458761:LWC458761 MFW458761:MFY458761 MPS458761:MPU458761 MZO458761:MZQ458761 NJK458761:NJM458761 NTG458761:NTI458761 ODC458761:ODE458761 OMY458761:ONA458761 OWU458761:OWW458761 PGQ458761:PGS458761 PQM458761:PQO458761 QAI458761:QAK458761 QKE458761:QKG458761 QUA458761:QUC458761 RDW458761:RDY458761 RNS458761:RNU458761 RXO458761:RXQ458761 SHK458761:SHM458761 SRG458761:SRI458761 TBC458761:TBE458761 TKY458761:TLA458761 TUU458761:TUW458761 UEQ458761:UES458761 UOM458761:UOO458761 UYI458761:UYK458761 VIE458761:VIG458761 VSA458761:VSC458761 WBW458761:WBY458761 WLS458761:WLU458761 WVO458761:WVQ458761 G524297:I524297 JC524297:JE524297 SY524297:TA524297 ACU524297:ACW524297 AMQ524297:AMS524297 AWM524297:AWO524297 BGI524297:BGK524297 BQE524297:BQG524297 CAA524297:CAC524297 CJW524297:CJY524297 CTS524297:CTU524297 DDO524297:DDQ524297 DNK524297:DNM524297 DXG524297:DXI524297 EHC524297:EHE524297 EQY524297:ERA524297 FAU524297:FAW524297 FKQ524297:FKS524297 FUM524297:FUO524297 GEI524297:GEK524297 GOE524297:GOG524297 GYA524297:GYC524297 HHW524297:HHY524297 HRS524297:HRU524297 IBO524297:IBQ524297 ILK524297:ILM524297 IVG524297:IVI524297 JFC524297:JFE524297 JOY524297:JPA524297 JYU524297:JYW524297 KIQ524297:KIS524297 KSM524297:KSO524297 LCI524297:LCK524297 LME524297:LMG524297 LWA524297:LWC524297 MFW524297:MFY524297 MPS524297:MPU524297 MZO524297:MZQ524297 NJK524297:NJM524297 NTG524297:NTI524297 ODC524297:ODE524297 OMY524297:ONA524297 OWU524297:OWW524297 PGQ524297:PGS524297 PQM524297:PQO524297 QAI524297:QAK524297 QKE524297:QKG524297 QUA524297:QUC524297 RDW524297:RDY524297 RNS524297:RNU524297 RXO524297:RXQ524297 SHK524297:SHM524297 SRG524297:SRI524297 TBC524297:TBE524297 TKY524297:TLA524297 TUU524297:TUW524297 UEQ524297:UES524297 UOM524297:UOO524297 UYI524297:UYK524297 VIE524297:VIG524297 VSA524297:VSC524297 WBW524297:WBY524297 WLS524297:WLU524297 WVO524297:WVQ524297 G589833:I589833 JC589833:JE589833 SY589833:TA589833 ACU589833:ACW589833 AMQ589833:AMS589833 AWM589833:AWO589833 BGI589833:BGK589833 BQE589833:BQG589833 CAA589833:CAC589833 CJW589833:CJY589833 CTS589833:CTU589833 DDO589833:DDQ589833 DNK589833:DNM589833 DXG589833:DXI589833 EHC589833:EHE589833 EQY589833:ERA589833 FAU589833:FAW589833 FKQ589833:FKS589833 FUM589833:FUO589833 GEI589833:GEK589833 GOE589833:GOG589833 GYA589833:GYC589833 HHW589833:HHY589833 HRS589833:HRU589833 IBO589833:IBQ589833 ILK589833:ILM589833 IVG589833:IVI589833 JFC589833:JFE589833 JOY589833:JPA589833 JYU589833:JYW589833 KIQ589833:KIS589833 KSM589833:KSO589833 LCI589833:LCK589833 LME589833:LMG589833 LWA589833:LWC589833 MFW589833:MFY589833 MPS589833:MPU589833 MZO589833:MZQ589833 NJK589833:NJM589833 NTG589833:NTI589833 ODC589833:ODE589833 OMY589833:ONA589833 OWU589833:OWW589833 PGQ589833:PGS589833 PQM589833:PQO589833 QAI589833:QAK589833 QKE589833:QKG589833 QUA589833:QUC589833 RDW589833:RDY589833 RNS589833:RNU589833 RXO589833:RXQ589833 SHK589833:SHM589833 SRG589833:SRI589833 TBC589833:TBE589833 TKY589833:TLA589833 TUU589833:TUW589833 UEQ589833:UES589833 UOM589833:UOO589833 UYI589833:UYK589833 VIE589833:VIG589833 VSA589833:VSC589833 WBW589833:WBY589833 WLS589833:WLU589833 WVO589833:WVQ589833 G655369:I655369 JC655369:JE655369 SY655369:TA655369 ACU655369:ACW655369 AMQ655369:AMS655369 AWM655369:AWO655369 BGI655369:BGK655369 BQE655369:BQG655369 CAA655369:CAC655369 CJW655369:CJY655369 CTS655369:CTU655369 DDO655369:DDQ655369 DNK655369:DNM655369 DXG655369:DXI655369 EHC655369:EHE655369 EQY655369:ERA655369 FAU655369:FAW655369 FKQ655369:FKS655369 FUM655369:FUO655369 GEI655369:GEK655369 GOE655369:GOG655369 GYA655369:GYC655369 HHW655369:HHY655369 HRS655369:HRU655369 IBO655369:IBQ655369 ILK655369:ILM655369 IVG655369:IVI655369 JFC655369:JFE655369 JOY655369:JPA655369 JYU655369:JYW655369 KIQ655369:KIS655369 KSM655369:KSO655369 LCI655369:LCK655369 LME655369:LMG655369 LWA655369:LWC655369 MFW655369:MFY655369 MPS655369:MPU655369 MZO655369:MZQ655369 NJK655369:NJM655369 NTG655369:NTI655369 ODC655369:ODE655369 OMY655369:ONA655369 OWU655369:OWW655369 PGQ655369:PGS655369 PQM655369:PQO655369 QAI655369:QAK655369 QKE655369:QKG655369 QUA655369:QUC655369 RDW655369:RDY655369 RNS655369:RNU655369 RXO655369:RXQ655369 SHK655369:SHM655369 SRG655369:SRI655369 TBC655369:TBE655369 TKY655369:TLA655369 TUU655369:TUW655369 UEQ655369:UES655369 UOM655369:UOO655369 UYI655369:UYK655369 VIE655369:VIG655369 VSA655369:VSC655369 WBW655369:WBY655369 WLS655369:WLU655369 WVO655369:WVQ655369 G720905:I720905 JC720905:JE720905 SY720905:TA720905 ACU720905:ACW720905 AMQ720905:AMS720905 AWM720905:AWO720905 BGI720905:BGK720905 BQE720905:BQG720905 CAA720905:CAC720905 CJW720905:CJY720905 CTS720905:CTU720905 DDO720905:DDQ720905 DNK720905:DNM720905 DXG720905:DXI720905 EHC720905:EHE720905 EQY720905:ERA720905 FAU720905:FAW720905 FKQ720905:FKS720905 FUM720905:FUO720905 GEI720905:GEK720905 GOE720905:GOG720905 GYA720905:GYC720905 HHW720905:HHY720905 HRS720905:HRU720905 IBO720905:IBQ720905 ILK720905:ILM720905 IVG720905:IVI720905 JFC720905:JFE720905 JOY720905:JPA720905 JYU720905:JYW720905 KIQ720905:KIS720905 KSM720905:KSO720905 LCI720905:LCK720905 LME720905:LMG720905 LWA720905:LWC720905 MFW720905:MFY720905 MPS720905:MPU720905 MZO720905:MZQ720905 NJK720905:NJM720905 NTG720905:NTI720905 ODC720905:ODE720905 OMY720905:ONA720905 OWU720905:OWW720905 PGQ720905:PGS720905 PQM720905:PQO720905 QAI720905:QAK720905 QKE720905:QKG720905 QUA720905:QUC720905 RDW720905:RDY720905 RNS720905:RNU720905 RXO720905:RXQ720905 SHK720905:SHM720905 SRG720905:SRI720905 TBC720905:TBE720905 TKY720905:TLA720905 TUU720905:TUW720905 UEQ720905:UES720905 UOM720905:UOO720905 UYI720905:UYK720905 VIE720905:VIG720905 VSA720905:VSC720905 WBW720905:WBY720905 WLS720905:WLU720905 WVO720905:WVQ720905 G786441:I786441 JC786441:JE786441 SY786441:TA786441 ACU786441:ACW786441 AMQ786441:AMS786441 AWM786441:AWO786441 BGI786441:BGK786441 BQE786441:BQG786441 CAA786441:CAC786441 CJW786441:CJY786441 CTS786441:CTU786441 DDO786441:DDQ786441 DNK786441:DNM786441 DXG786441:DXI786441 EHC786441:EHE786441 EQY786441:ERA786441 FAU786441:FAW786441 FKQ786441:FKS786441 FUM786441:FUO786441 GEI786441:GEK786441 GOE786441:GOG786441 GYA786441:GYC786441 HHW786441:HHY786441 HRS786441:HRU786441 IBO786441:IBQ786441 ILK786441:ILM786441 IVG786441:IVI786441 JFC786441:JFE786441 JOY786441:JPA786441 JYU786441:JYW786441 KIQ786441:KIS786441 KSM786441:KSO786441 LCI786441:LCK786441 LME786441:LMG786441 LWA786441:LWC786441 MFW786441:MFY786441 MPS786441:MPU786441 MZO786441:MZQ786441 NJK786441:NJM786441 NTG786441:NTI786441 ODC786441:ODE786441 OMY786441:ONA786441 OWU786441:OWW786441 PGQ786441:PGS786441 PQM786441:PQO786441 QAI786441:QAK786441 QKE786441:QKG786441 QUA786441:QUC786441 RDW786441:RDY786441 RNS786441:RNU786441 RXO786441:RXQ786441 SHK786441:SHM786441 SRG786441:SRI786441 TBC786441:TBE786441 TKY786441:TLA786441 TUU786441:TUW786441 UEQ786441:UES786441 UOM786441:UOO786441 UYI786441:UYK786441 VIE786441:VIG786441 VSA786441:VSC786441 WBW786441:WBY786441 WLS786441:WLU786441 WVO786441:WVQ786441 G851977:I851977 JC851977:JE851977 SY851977:TA851977 ACU851977:ACW851977 AMQ851977:AMS851977 AWM851977:AWO851977 BGI851977:BGK851977 BQE851977:BQG851977 CAA851977:CAC851977 CJW851977:CJY851977 CTS851977:CTU851977 DDO851977:DDQ851977 DNK851977:DNM851977 DXG851977:DXI851977 EHC851977:EHE851977 EQY851977:ERA851977 FAU851977:FAW851977 FKQ851977:FKS851977 FUM851977:FUO851977 GEI851977:GEK851977 GOE851977:GOG851977 GYA851977:GYC851977 HHW851977:HHY851977 HRS851977:HRU851977 IBO851977:IBQ851977 ILK851977:ILM851977 IVG851977:IVI851977 JFC851977:JFE851977 JOY851977:JPA851977 JYU851977:JYW851977 KIQ851977:KIS851977 KSM851977:KSO851977 LCI851977:LCK851977 LME851977:LMG851977 LWA851977:LWC851977 MFW851977:MFY851977 MPS851977:MPU851977 MZO851977:MZQ851977 NJK851977:NJM851977 NTG851977:NTI851977 ODC851977:ODE851977 OMY851977:ONA851977 OWU851977:OWW851977 PGQ851977:PGS851977 PQM851977:PQO851977 QAI851977:QAK851977 QKE851977:QKG851977 QUA851977:QUC851977 RDW851977:RDY851977 RNS851977:RNU851977 RXO851977:RXQ851977 SHK851977:SHM851977 SRG851977:SRI851977 TBC851977:TBE851977 TKY851977:TLA851977 TUU851977:TUW851977 UEQ851977:UES851977 UOM851977:UOO851977 UYI851977:UYK851977 VIE851977:VIG851977 VSA851977:VSC851977 WBW851977:WBY851977 WLS851977:WLU851977 WVO851977:WVQ851977 G917513:I917513 JC917513:JE917513 SY917513:TA917513 ACU917513:ACW917513 AMQ917513:AMS917513 AWM917513:AWO917513 BGI917513:BGK917513 BQE917513:BQG917513 CAA917513:CAC917513 CJW917513:CJY917513 CTS917513:CTU917513 DDO917513:DDQ917513 DNK917513:DNM917513 DXG917513:DXI917513 EHC917513:EHE917513 EQY917513:ERA917513 FAU917513:FAW917513 FKQ917513:FKS917513 FUM917513:FUO917513 GEI917513:GEK917513 GOE917513:GOG917513 GYA917513:GYC917513 HHW917513:HHY917513 HRS917513:HRU917513 IBO917513:IBQ917513 ILK917513:ILM917513 IVG917513:IVI917513 JFC917513:JFE917513 JOY917513:JPA917513 JYU917513:JYW917513 KIQ917513:KIS917513 KSM917513:KSO917513 LCI917513:LCK917513 LME917513:LMG917513 LWA917513:LWC917513 MFW917513:MFY917513 MPS917513:MPU917513 MZO917513:MZQ917513 NJK917513:NJM917513 NTG917513:NTI917513 ODC917513:ODE917513 OMY917513:ONA917513 OWU917513:OWW917513 PGQ917513:PGS917513 PQM917513:PQO917513 QAI917513:QAK917513 QKE917513:QKG917513 QUA917513:QUC917513 RDW917513:RDY917513 RNS917513:RNU917513 RXO917513:RXQ917513 SHK917513:SHM917513 SRG917513:SRI917513 TBC917513:TBE917513 TKY917513:TLA917513 TUU917513:TUW917513 UEQ917513:UES917513 UOM917513:UOO917513 UYI917513:UYK917513 VIE917513:VIG917513 VSA917513:VSC917513 WBW917513:WBY917513 WLS917513:WLU917513 WVO917513:WVQ917513 G983049:I983049 JC983049:JE983049 SY983049:TA983049 ACU983049:ACW983049 AMQ983049:AMS983049 AWM983049:AWO983049 BGI983049:BGK983049 BQE983049:BQG983049 CAA983049:CAC983049 CJW983049:CJY983049 CTS983049:CTU983049 DDO983049:DDQ983049 DNK983049:DNM983049 DXG983049:DXI983049 EHC983049:EHE983049 EQY983049:ERA983049 FAU983049:FAW983049 FKQ983049:FKS983049 FUM983049:FUO983049 GEI983049:GEK983049 GOE983049:GOG983049 GYA983049:GYC983049 HHW983049:HHY983049 HRS983049:HRU983049 IBO983049:IBQ983049 ILK983049:ILM983049 IVG983049:IVI983049 JFC983049:JFE983049 JOY983049:JPA983049 JYU983049:JYW983049 KIQ983049:KIS983049 KSM983049:KSO983049 LCI983049:LCK983049 LME983049:LMG983049 LWA983049:LWC983049 MFW983049:MFY983049 MPS983049:MPU983049 MZO983049:MZQ983049 NJK983049:NJM983049 NTG983049:NTI983049 ODC983049:ODE983049 OMY983049:ONA983049 OWU983049:OWW983049 PGQ983049:PGS983049 PQM983049:PQO983049 QAI983049:QAK983049 QKE983049:QKG983049 QUA983049:QUC983049 RDW983049:RDY983049 RNS983049:RNU983049 RXO983049:RXQ983049 SHK983049:SHM983049 SRG983049:SRI983049 TBC983049:TBE983049 TKY983049:TLA983049 TUU983049:TUW983049 UEQ983049:UES983049 UOM983049:UOO983049 UYI983049:UYK983049 VIE983049:VIG983049 VSA983049:VSC983049 WBW983049:WBY983049 WLS983049:WLU983049 WVO983049:WVQ983049" xr:uid="{99C23226-5EFC-4B8B-B865-88445A06858A}"/>
    <dataValidation allowBlank="1" showInputMessage="1" showErrorMessage="1" prompt="Enter the Upper specification" sqref="D12:F12 IZ12:JB12 SV12:SX12 ACR12:ACT12 AMN12:AMP12 AWJ12:AWL12 BGF12:BGH12 BQB12:BQD12 BZX12:BZZ12 CJT12:CJV12 CTP12:CTR12 DDL12:DDN12 DNH12:DNJ12 DXD12:DXF12 EGZ12:EHB12 EQV12:EQX12 FAR12:FAT12 FKN12:FKP12 FUJ12:FUL12 GEF12:GEH12 GOB12:GOD12 GXX12:GXZ12 HHT12:HHV12 HRP12:HRR12 IBL12:IBN12 ILH12:ILJ12 IVD12:IVF12 JEZ12:JFB12 JOV12:JOX12 JYR12:JYT12 KIN12:KIP12 KSJ12:KSL12 LCF12:LCH12 LMB12:LMD12 LVX12:LVZ12 MFT12:MFV12 MPP12:MPR12 MZL12:MZN12 NJH12:NJJ12 NTD12:NTF12 OCZ12:ODB12 OMV12:OMX12 OWR12:OWT12 PGN12:PGP12 PQJ12:PQL12 QAF12:QAH12 QKB12:QKD12 QTX12:QTZ12 RDT12:RDV12 RNP12:RNR12 RXL12:RXN12 SHH12:SHJ12 SRD12:SRF12 TAZ12:TBB12 TKV12:TKX12 TUR12:TUT12 UEN12:UEP12 UOJ12:UOL12 UYF12:UYH12 VIB12:VID12 VRX12:VRZ12 WBT12:WBV12 WLP12:WLR12 WVL12:WVN12 D65545:F65545 IZ65545:JB65545 SV65545:SX65545 ACR65545:ACT65545 AMN65545:AMP65545 AWJ65545:AWL65545 BGF65545:BGH65545 BQB65545:BQD65545 BZX65545:BZZ65545 CJT65545:CJV65545 CTP65545:CTR65545 DDL65545:DDN65545 DNH65545:DNJ65545 DXD65545:DXF65545 EGZ65545:EHB65545 EQV65545:EQX65545 FAR65545:FAT65545 FKN65545:FKP65545 FUJ65545:FUL65545 GEF65545:GEH65545 GOB65545:GOD65545 GXX65545:GXZ65545 HHT65545:HHV65545 HRP65545:HRR65545 IBL65545:IBN65545 ILH65545:ILJ65545 IVD65545:IVF65545 JEZ65545:JFB65545 JOV65545:JOX65545 JYR65545:JYT65545 KIN65545:KIP65545 KSJ65545:KSL65545 LCF65545:LCH65545 LMB65545:LMD65545 LVX65545:LVZ65545 MFT65545:MFV65545 MPP65545:MPR65545 MZL65545:MZN65545 NJH65545:NJJ65545 NTD65545:NTF65545 OCZ65545:ODB65545 OMV65545:OMX65545 OWR65545:OWT65545 PGN65545:PGP65545 PQJ65545:PQL65545 QAF65545:QAH65545 QKB65545:QKD65545 QTX65545:QTZ65545 RDT65545:RDV65545 RNP65545:RNR65545 RXL65545:RXN65545 SHH65545:SHJ65545 SRD65545:SRF65545 TAZ65545:TBB65545 TKV65545:TKX65545 TUR65545:TUT65545 UEN65545:UEP65545 UOJ65545:UOL65545 UYF65545:UYH65545 VIB65545:VID65545 VRX65545:VRZ65545 WBT65545:WBV65545 WLP65545:WLR65545 WVL65545:WVN65545 D131081:F131081 IZ131081:JB131081 SV131081:SX131081 ACR131081:ACT131081 AMN131081:AMP131081 AWJ131081:AWL131081 BGF131081:BGH131081 BQB131081:BQD131081 BZX131081:BZZ131081 CJT131081:CJV131081 CTP131081:CTR131081 DDL131081:DDN131081 DNH131081:DNJ131081 DXD131081:DXF131081 EGZ131081:EHB131081 EQV131081:EQX131081 FAR131081:FAT131081 FKN131081:FKP131081 FUJ131081:FUL131081 GEF131081:GEH131081 GOB131081:GOD131081 GXX131081:GXZ131081 HHT131081:HHV131081 HRP131081:HRR131081 IBL131081:IBN131081 ILH131081:ILJ131081 IVD131081:IVF131081 JEZ131081:JFB131081 JOV131081:JOX131081 JYR131081:JYT131081 KIN131081:KIP131081 KSJ131081:KSL131081 LCF131081:LCH131081 LMB131081:LMD131081 LVX131081:LVZ131081 MFT131081:MFV131081 MPP131081:MPR131081 MZL131081:MZN131081 NJH131081:NJJ131081 NTD131081:NTF131081 OCZ131081:ODB131081 OMV131081:OMX131081 OWR131081:OWT131081 PGN131081:PGP131081 PQJ131081:PQL131081 QAF131081:QAH131081 QKB131081:QKD131081 QTX131081:QTZ131081 RDT131081:RDV131081 RNP131081:RNR131081 RXL131081:RXN131081 SHH131081:SHJ131081 SRD131081:SRF131081 TAZ131081:TBB131081 TKV131081:TKX131081 TUR131081:TUT131081 UEN131081:UEP131081 UOJ131081:UOL131081 UYF131081:UYH131081 VIB131081:VID131081 VRX131081:VRZ131081 WBT131081:WBV131081 WLP131081:WLR131081 WVL131081:WVN131081 D196617:F196617 IZ196617:JB196617 SV196617:SX196617 ACR196617:ACT196617 AMN196617:AMP196617 AWJ196617:AWL196617 BGF196617:BGH196617 BQB196617:BQD196617 BZX196617:BZZ196617 CJT196617:CJV196617 CTP196617:CTR196617 DDL196617:DDN196617 DNH196617:DNJ196617 DXD196617:DXF196617 EGZ196617:EHB196617 EQV196617:EQX196617 FAR196617:FAT196617 FKN196617:FKP196617 FUJ196617:FUL196617 GEF196617:GEH196617 GOB196617:GOD196617 GXX196617:GXZ196617 HHT196617:HHV196617 HRP196617:HRR196617 IBL196617:IBN196617 ILH196617:ILJ196617 IVD196617:IVF196617 JEZ196617:JFB196617 JOV196617:JOX196617 JYR196617:JYT196617 KIN196617:KIP196617 KSJ196617:KSL196617 LCF196617:LCH196617 LMB196617:LMD196617 LVX196617:LVZ196617 MFT196617:MFV196617 MPP196617:MPR196617 MZL196617:MZN196617 NJH196617:NJJ196617 NTD196617:NTF196617 OCZ196617:ODB196617 OMV196617:OMX196617 OWR196617:OWT196617 PGN196617:PGP196617 PQJ196617:PQL196617 QAF196617:QAH196617 QKB196617:QKD196617 QTX196617:QTZ196617 RDT196617:RDV196617 RNP196617:RNR196617 RXL196617:RXN196617 SHH196617:SHJ196617 SRD196617:SRF196617 TAZ196617:TBB196617 TKV196617:TKX196617 TUR196617:TUT196617 UEN196617:UEP196617 UOJ196617:UOL196617 UYF196617:UYH196617 VIB196617:VID196617 VRX196617:VRZ196617 WBT196617:WBV196617 WLP196617:WLR196617 WVL196617:WVN196617 D262153:F262153 IZ262153:JB262153 SV262153:SX262153 ACR262153:ACT262153 AMN262153:AMP262153 AWJ262153:AWL262153 BGF262153:BGH262153 BQB262153:BQD262153 BZX262153:BZZ262153 CJT262153:CJV262153 CTP262153:CTR262153 DDL262153:DDN262153 DNH262153:DNJ262153 DXD262153:DXF262153 EGZ262153:EHB262153 EQV262153:EQX262153 FAR262153:FAT262153 FKN262153:FKP262153 FUJ262153:FUL262153 GEF262153:GEH262153 GOB262153:GOD262153 GXX262153:GXZ262153 HHT262153:HHV262153 HRP262153:HRR262153 IBL262153:IBN262153 ILH262153:ILJ262153 IVD262153:IVF262153 JEZ262153:JFB262153 JOV262153:JOX262153 JYR262153:JYT262153 KIN262153:KIP262153 KSJ262153:KSL262153 LCF262153:LCH262153 LMB262153:LMD262153 LVX262153:LVZ262153 MFT262153:MFV262153 MPP262153:MPR262153 MZL262153:MZN262153 NJH262153:NJJ262153 NTD262153:NTF262153 OCZ262153:ODB262153 OMV262153:OMX262153 OWR262153:OWT262153 PGN262153:PGP262153 PQJ262153:PQL262153 QAF262153:QAH262153 QKB262153:QKD262153 QTX262153:QTZ262153 RDT262153:RDV262153 RNP262153:RNR262153 RXL262153:RXN262153 SHH262153:SHJ262153 SRD262153:SRF262153 TAZ262153:TBB262153 TKV262153:TKX262153 TUR262153:TUT262153 UEN262153:UEP262153 UOJ262153:UOL262153 UYF262153:UYH262153 VIB262153:VID262153 VRX262153:VRZ262153 WBT262153:WBV262153 WLP262153:WLR262153 WVL262153:WVN262153 D327689:F327689 IZ327689:JB327689 SV327689:SX327689 ACR327689:ACT327689 AMN327689:AMP327689 AWJ327689:AWL327689 BGF327689:BGH327689 BQB327689:BQD327689 BZX327689:BZZ327689 CJT327689:CJV327689 CTP327689:CTR327689 DDL327689:DDN327689 DNH327689:DNJ327689 DXD327689:DXF327689 EGZ327689:EHB327689 EQV327689:EQX327689 FAR327689:FAT327689 FKN327689:FKP327689 FUJ327689:FUL327689 GEF327689:GEH327689 GOB327689:GOD327689 GXX327689:GXZ327689 HHT327689:HHV327689 HRP327689:HRR327689 IBL327689:IBN327689 ILH327689:ILJ327689 IVD327689:IVF327689 JEZ327689:JFB327689 JOV327689:JOX327689 JYR327689:JYT327689 KIN327689:KIP327689 KSJ327689:KSL327689 LCF327689:LCH327689 LMB327689:LMD327689 LVX327689:LVZ327689 MFT327689:MFV327689 MPP327689:MPR327689 MZL327689:MZN327689 NJH327689:NJJ327689 NTD327689:NTF327689 OCZ327689:ODB327689 OMV327689:OMX327689 OWR327689:OWT327689 PGN327689:PGP327689 PQJ327689:PQL327689 QAF327689:QAH327689 QKB327689:QKD327689 QTX327689:QTZ327689 RDT327689:RDV327689 RNP327689:RNR327689 RXL327689:RXN327689 SHH327689:SHJ327689 SRD327689:SRF327689 TAZ327689:TBB327689 TKV327689:TKX327689 TUR327689:TUT327689 UEN327689:UEP327689 UOJ327689:UOL327689 UYF327689:UYH327689 VIB327689:VID327689 VRX327689:VRZ327689 WBT327689:WBV327689 WLP327689:WLR327689 WVL327689:WVN327689 D393225:F393225 IZ393225:JB393225 SV393225:SX393225 ACR393225:ACT393225 AMN393225:AMP393225 AWJ393225:AWL393225 BGF393225:BGH393225 BQB393225:BQD393225 BZX393225:BZZ393225 CJT393225:CJV393225 CTP393225:CTR393225 DDL393225:DDN393225 DNH393225:DNJ393225 DXD393225:DXF393225 EGZ393225:EHB393225 EQV393225:EQX393225 FAR393225:FAT393225 FKN393225:FKP393225 FUJ393225:FUL393225 GEF393225:GEH393225 GOB393225:GOD393225 GXX393225:GXZ393225 HHT393225:HHV393225 HRP393225:HRR393225 IBL393225:IBN393225 ILH393225:ILJ393225 IVD393225:IVF393225 JEZ393225:JFB393225 JOV393225:JOX393225 JYR393225:JYT393225 KIN393225:KIP393225 KSJ393225:KSL393225 LCF393225:LCH393225 LMB393225:LMD393225 LVX393225:LVZ393225 MFT393225:MFV393225 MPP393225:MPR393225 MZL393225:MZN393225 NJH393225:NJJ393225 NTD393225:NTF393225 OCZ393225:ODB393225 OMV393225:OMX393225 OWR393225:OWT393225 PGN393225:PGP393225 PQJ393225:PQL393225 QAF393225:QAH393225 QKB393225:QKD393225 QTX393225:QTZ393225 RDT393225:RDV393225 RNP393225:RNR393225 RXL393225:RXN393225 SHH393225:SHJ393225 SRD393225:SRF393225 TAZ393225:TBB393225 TKV393225:TKX393225 TUR393225:TUT393225 UEN393225:UEP393225 UOJ393225:UOL393225 UYF393225:UYH393225 VIB393225:VID393225 VRX393225:VRZ393225 WBT393225:WBV393225 WLP393225:WLR393225 WVL393225:WVN393225 D458761:F458761 IZ458761:JB458761 SV458761:SX458761 ACR458761:ACT458761 AMN458761:AMP458761 AWJ458761:AWL458761 BGF458761:BGH458761 BQB458761:BQD458761 BZX458761:BZZ458761 CJT458761:CJV458761 CTP458761:CTR458761 DDL458761:DDN458761 DNH458761:DNJ458761 DXD458761:DXF458761 EGZ458761:EHB458761 EQV458761:EQX458761 FAR458761:FAT458761 FKN458761:FKP458761 FUJ458761:FUL458761 GEF458761:GEH458761 GOB458761:GOD458761 GXX458761:GXZ458761 HHT458761:HHV458761 HRP458761:HRR458761 IBL458761:IBN458761 ILH458761:ILJ458761 IVD458761:IVF458761 JEZ458761:JFB458761 JOV458761:JOX458761 JYR458761:JYT458761 KIN458761:KIP458761 KSJ458761:KSL458761 LCF458761:LCH458761 LMB458761:LMD458761 LVX458761:LVZ458761 MFT458761:MFV458761 MPP458761:MPR458761 MZL458761:MZN458761 NJH458761:NJJ458761 NTD458761:NTF458761 OCZ458761:ODB458761 OMV458761:OMX458761 OWR458761:OWT458761 PGN458761:PGP458761 PQJ458761:PQL458761 QAF458761:QAH458761 QKB458761:QKD458761 QTX458761:QTZ458761 RDT458761:RDV458761 RNP458761:RNR458761 RXL458761:RXN458761 SHH458761:SHJ458761 SRD458761:SRF458761 TAZ458761:TBB458761 TKV458761:TKX458761 TUR458761:TUT458761 UEN458761:UEP458761 UOJ458761:UOL458761 UYF458761:UYH458761 VIB458761:VID458761 VRX458761:VRZ458761 WBT458761:WBV458761 WLP458761:WLR458761 WVL458761:WVN458761 D524297:F524297 IZ524297:JB524297 SV524297:SX524297 ACR524297:ACT524297 AMN524297:AMP524297 AWJ524297:AWL524297 BGF524297:BGH524297 BQB524297:BQD524297 BZX524297:BZZ524297 CJT524297:CJV524297 CTP524297:CTR524297 DDL524297:DDN524297 DNH524297:DNJ524297 DXD524297:DXF524297 EGZ524297:EHB524297 EQV524297:EQX524297 FAR524297:FAT524297 FKN524297:FKP524297 FUJ524297:FUL524297 GEF524297:GEH524297 GOB524297:GOD524297 GXX524297:GXZ524297 HHT524297:HHV524297 HRP524297:HRR524297 IBL524297:IBN524297 ILH524297:ILJ524297 IVD524297:IVF524297 JEZ524297:JFB524297 JOV524297:JOX524297 JYR524297:JYT524297 KIN524297:KIP524297 KSJ524297:KSL524297 LCF524297:LCH524297 LMB524297:LMD524297 LVX524297:LVZ524297 MFT524297:MFV524297 MPP524297:MPR524297 MZL524297:MZN524297 NJH524297:NJJ524297 NTD524297:NTF524297 OCZ524297:ODB524297 OMV524297:OMX524297 OWR524297:OWT524297 PGN524297:PGP524297 PQJ524297:PQL524297 QAF524297:QAH524297 QKB524297:QKD524297 QTX524297:QTZ524297 RDT524297:RDV524297 RNP524297:RNR524297 RXL524297:RXN524297 SHH524297:SHJ524297 SRD524297:SRF524297 TAZ524297:TBB524297 TKV524297:TKX524297 TUR524297:TUT524297 UEN524297:UEP524297 UOJ524297:UOL524297 UYF524297:UYH524297 VIB524297:VID524297 VRX524297:VRZ524297 WBT524297:WBV524297 WLP524297:WLR524297 WVL524297:WVN524297 D589833:F589833 IZ589833:JB589833 SV589833:SX589833 ACR589833:ACT589833 AMN589833:AMP589833 AWJ589833:AWL589833 BGF589833:BGH589833 BQB589833:BQD589833 BZX589833:BZZ589833 CJT589833:CJV589833 CTP589833:CTR589833 DDL589833:DDN589833 DNH589833:DNJ589833 DXD589833:DXF589833 EGZ589833:EHB589833 EQV589833:EQX589833 FAR589833:FAT589833 FKN589833:FKP589833 FUJ589833:FUL589833 GEF589833:GEH589833 GOB589833:GOD589833 GXX589833:GXZ589833 HHT589833:HHV589833 HRP589833:HRR589833 IBL589833:IBN589833 ILH589833:ILJ589833 IVD589833:IVF589833 JEZ589833:JFB589833 JOV589833:JOX589833 JYR589833:JYT589833 KIN589833:KIP589833 KSJ589833:KSL589833 LCF589833:LCH589833 LMB589833:LMD589833 LVX589833:LVZ589833 MFT589833:MFV589833 MPP589833:MPR589833 MZL589833:MZN589833 NJH589833:NJJ589833 NTD589833:NTF589833 OCZ589833:ODB589833 OMV589833:OMX589833 OWR589833:OWT589833 PGN589833:PGP589833 PQJ589833:PQL589833 QAF589833:QAH589833 QKB589833:QKD589833 QTX589833:QTZ589833 RDT589833:RDV589833 RNP589833:RNR589833 RXL589833:RXN589833 SHH589833:SHJ589833 SRD589833:SRF589833 TAZ589833:TBB589833 TKV589833:TKX589833 TUR589833:TUT589833 UEN589833:UEP589833 UOJ589833:UOL589833 UYF589833:UYH589833 VIB589833:VID589833 VRX589833:VRZ589833 WBT589833:WBV589833 WLP589833:WLR589833 WVL589833:WVN589833 D655369:F655369 IZ655369:JB655369 SV655369:SX655369 ACR655369:ACT655369 AMN655369:AMP655369 AWJ655369:AWL655369 BGF655369:BGH655369 BQB655369:BQD655369 BZX655369:BZZ655369 CJT655369:CJV655369 CTP655369:CTR655369 DDL655369:DDN655369 DNH655369:DNJ655369 DXD655369:DXF655369 EGZ655369:EHB655369 EQV655369:EQX655369 FAR655369:FAT655369 FKN655369:FKP655369 FUJ655369:FUL655369 GEF655369:GEH655369 GOB655369:GOD655369 GXX655369:GXZ655369 HHT655369:HHV655369 HRP655369:HRR655369 IBL655369:IBN655369 ILH655369:ILJ655369 IVD655369:IVF655369 JEZ655369:JFB655369 JOV655369:JOX655369 JYR655369:JYT655369 KIN655369:KIP655369 KSJ655369:KSL655369 LCF655369:LCH655369 LMB655369:LMD655369 LVX655369:LVZ655369 MFT655369:MFV655369 MPP655369:MPR655369 MZL655369:MZN655369 NJH655369:NJJ655369 NTD655369:NTF655369 OCZ655369:ODB655369 OMV655369:OMX655369 OWR655369:OWT655369 PGN655369:PGP655369 PQJ655369:PQL655369 QAF655369:QAH655369 QKB655369:QKD655369 QTX655369:QTZ655369 RDT655369:RDV655369 RNP655369:RNR655369 RXL655369:RXN655369 SHH655369:SHJ655369 SRD655369:SRF655369 TAZ655369:TBB655369 TKV655369:TKX655369 TUR655369:TUT655369 UEN655369:UEP655369 UOJ655369:UOL655369 UYF655369:UYH655369 VIB655369:VID655369 VRX655369:VRZ655369 WBT655369:WBV655369 WLP655369:WLR655369 WVL655369:WVN655369 D720905:F720905 IZ720905:JB720905 SV720905:SX720905 ACR720905:ACT720905 AMN720905:AMP720905 AWJ720905:AWL720905 BGF720905:BGH720905 BQB720905:BQD720905 BZX720905:BZZ720905 CJT720905:CJV720905 CTP720905:CTR720905 DDL720905:DDN720905 DNH720905:DNJ720905 DXD720905:DXF720905 EGZ720905:EHB720905 EQV720905:EQX720905 FAR720905:FAT720905 FKN720905:FKP720905 FUJ720905:FUL720905 GEF720905:GEH720905 GOB720905:GOD720905 GXX720905:GXZ720905 HHT720905:HHV720905 HRP720905:HRR720905 IBL720905:IBN720905 ILH720905:ILJ720905 IVD720905:IVF720905 JEZ720905:JFB720905 JOV720905:JOX720905 JYR720905:JYT720905 KIN720905:KIP720905 KSJ720905:KSL720905 LCF720905:LCH720905 LMB720905:LMD720905 LVX720905:LVZ720905 MFT720905:MFV720905 MPP720905:MPR720905 MZL720905:MZN720905 NJH720905:NJJ720905 NTD720905:NTF720905 OCZ720905:ODB720905 OMV720905:OMX720905 OWR720905:OWT720905 PGN720905:PGP720905 PQJ720905:PQL720905 QAF720905:QAH720905 QKB720905:QKD720905 QTX720905:QTZ720905 RDT720905:RDV720905 RNP720905:RNR720905 RXL720905:RXN720905 SHH720905:SHJ720905 SRD720905:SRF720905 TAZ720905:TBB720905 TKV720905:TKX720905 TUR720905:TUT720905 UEN720905:UEP720905 UOJ720905:UOL720905 UYF720905:UYH720905 VIB720905:VID720905 VRX720905:VRZ720905 WBT720905:WBV720905 WLP720905:WLR720905 WVL720905:WVN720905 D786441:F786441 IZ786441:JB786441 SV786441:SX786441 ACR786441:ACT786441 AMN786441:AMP786441 AWJ786441:AWL786441 BGF786441:BGH786441 BQB786441:BQD786441 BZX786441:BZZ786441 CJT786441:CJV786441 CTP786441:CTR786441 DDL786441:DDN786441 DNH786441:DNJ786441 DXD786441:DXF786441 EGZ786441:EHB786441 EQV786441:EQX786441 FAR786441:FAT786441 FKN786441:FKP786441 FUJ786441:FUL786441 GEF786441:GEH786441 GOB786441:GOD786441 GXX786441:GXZ786441 HHT786441:HHV786441 HRP786441:HRR786441 IBL786441:IBN786441 ILH786441:ILJ786441 IVD786441:IVF786441 JEZ786441:JFB786441 JOV786441:JOX786441 JYR786441:JYT786441 KIN786441:KIP786441 KSJ786441:KSL786441 LCF786441:LCH786441 LMB786441:LMD786441 LVX786441:LVZ786441 MFT786441:MFV786441 MPP786441:MPR786441 MZL786441:MZN786441 NJH786441:NJJ786441 NTD786441:NTF786441 OCZ786441:ODB786441 OMV786441:OMX786441 OWR786441:OWT786441 PGN786441:PGP786441 PQJ786441:PQL786441 QAF786441:QAH786441 QKB786441:QKD786441 QTX786441:QTZ786441 RDT786441:RDV786441 RNP786441:RNR786441 RXL786441:RXN786441 SHH786441:SHJ786441 SRD786441:SRF786441 TAZ786441:TBB786441 TKV786441:TKX786441 TUR786441:TUT786441 UEN786441:UEP786441 UOJ786441:UOL786441 UYF786441:UYH786441 VIB786441:VID786441 VRX786441:VRZ786441 WBT786441:WBV786441 WLP786441:WLR786441 WVL786441:WVN786441 D851977:F851977 IZ851977:JB851977 SV851977:SX851977 ACR851977:ACT851977 AMN851977:AMP851977 AWJ851977:AWL851977 BGF851977:BGH851977 BQB851977:BQD851977 BZX851977:BZZ851977 CJT851977:CJV851977 CTP851977:CTR851977 DDL851977:DDN851977 DNH851977:DNJ851977 DXD851977:DXF851977 EGZ851977:EHB851977 EQV851977:EQX851977 FAR851977:FAT851977 FKN851977:FKP851977 FUJ851977:FUL851977 GEF851977:GEH851977 GOB851977:GOD851977 GXX851977:GXZ851977 HHT851977:HHV851977 HRP851977:HRR851977 IBL851977:IBN851977 ILH851977:ILJ851977 IVD851977:IVF851977 JEZ851977:JFB851977 JOV851977:JOX851977 JYR851977:JYT851977 KIN851977:KIP851977 KSJ851977:KSL851977 LCF851977:LCH851977 LMB851977:LMD851977 LVX851977:LVZ851977 MFT851977:MFV851977 MPP851977:MPR851977 MZL851977:MZN851977 NJH851977:NJJ851977 NTD851977:NTF851977 OCZ851977:ODB851977 OMV851977:OMX851977 OWR851977:OWT851977 PGN851977:PGP851977 PQJ851977:PQL851977 QAF851977:QAH851977 QKB851977:QKD851977 QTX851977:QTZ851977 RDT851977:RDV851977 RNP851977:RNR851977 RXL851977:RXN851977 SHH851977:SHJ851977 SRD851977:SRF851977 TAZ851977:TBB851977 TKV851977:TKX851977 TUR851977:TUT851977 UEN851977:UEP851977 UOJ851977:UOL851977 UYF851977:UYH851977 VIB851977:VID851977 VRX851977:VRZ851977 WBT851977:WBV851977 WLP851977:WLR851977 WVL851977:WVN851977 D917513:F917513 IZ917513:JB917513 SV917513:SX917513 ACR917513:ACT917513 AMN917513:AMP917513 AWJ917513:AWL917513 BGF917513:BGH917513 BQB917513:BQD917513 BZX917513:BZZ917513 CJT917513:CJV917513 CTP917513:CTR917513 DDL917513:DDN917513 DNH917513:DNJ917513 DXD917513:DXF917513 EGZ917513:EHB917513 EQV917513:EQX917513 FAR917513:FAT917513 FKN917513:FKP917513 FUJ917513:FUL917513 GEF917513:GEH917513 GOB917513:GOD917513 GXX917513:GXZ917513 HHT917513:HHV917513 HRP917513:HRR917513 IBL917513:IBN917513 ILH917513:ILJ917513 IVD917513:IVF917513 JEZ917513:JFB917513 JOV917513:JOX917513 JYR917513:JYT917513 KIN917513:KIP917513 KSJ917513:KSL917513 LCF917513:LCH917513 LMB917513:LMD917513 LVX917513:LVZ917513 MFT917513:MFV917513 MPP917513:MPR917513 MZL917513:MZN917513 NJH917513:NJJ917513 NTD917513:NTF917513 OCZ917513:ODB917513 OMV917513:OMX917513 OWR917513:OWT917513 PGN917513:PGP917513 PQJ917513:PQL917513 QAF917513:QAH917513 QKB917513:QKD917513 QTX917513:QTZ917513 RDT917513:RDV917513 RNP917513:RNR917513 RXL917513:RXN917513 SHH917513:SHJ917513 SRD917513:SRF917513 TAZ917513:TBB917513 TKV917513:TKX917513 TUR917513:TUT917513 UEN917513:UEP917513 UOJ917513:UOL917513 UYF917513:UYH917513 VIB917513:VID917513 VRX917513:VRZ917513 WBT917513:WBV917513 WLP917513:WLR917513 WVL917513:WVN917513 D983049:F983049 IZ983049:JB983049 SV983049:SX983049 ACR983049:ACT983049 AMN983049:AMP983049 AWJ983049:AWL983049 BGF983049:BGH983049 BQB983049:BQD983049 BZX983049:BZZ983049 CJT983049:CJV983049 CTP983049:CTR983049 DDL983049:DDN983049 DNH983049:DNJ983049 DXD983049:DXF983049 EGZ983049:EHB983049 EQV983049:EQX983049 FAR983049:FAT983049 FKN983049:FKP983049 FUJ983049:FUL983049 GEF983049:GEH983049 GOB983049:GOD983049 GXX983049:GXZ983049 HHT983049:HHV983049 HRP983049:HRR983049 IBL983049:IBN983049 ILH983049:ILJ983049 IVD983049:IVF983049 JEZ983049:JFB983049 JOV983049:JOX983049 JYR983049:JYT983049 KIN983049:KIP983049 KSJ983049:KSL983049 LCF983049:LCH983049 LMB983049:LMD983049 LVX983049:LVZ983049 MFT983049:MFV983049 MPP983049:MPR983049 MZL983049:MZN983049 NJH983049:NJJ983049 NTD983049:NTF983049 OCZ983049:ODB983049 OMV983049:OMX983049 OWR983049:OWT983049 PGN983049:PGP983049 PQJ983049:PQL983049 QAF983049:QAH983049 QKB983049:QKD983049 QTX983049:QTZ983049 RDT983049:RDV983049 RNP983049:RNR983049 RXL983049:RXN983049 SHH983049:SHJ983049 SRD983049:SRF983049 TAZ983049:TBB983049 TKV983049:TKX983049 TUR983049:TUT983049 UEN983049:UEP983049 UOJ983049:UOL983049 UYF983049:UYH983049 VIB983049:VID983049 VRX983049:VRZ983049 WBT983049:WBV983049 WLP983049:WLR983049 WVL983049:WVN983049" xr:uid="{9828F73B-AF23-4B38-9FE1-F8D030692B6F}"/>
  </dataValidations>
  <printOptions horizontalCentered="1" verticalCentered="1"/>
  <pageMargins left="1" right="1" top="1" bottom="1" header="0.5" footer="0.5"/>
  <pageSetup scale="47" orientation="landscape" horizontalDpi="120" verticalDpi="72" r:id="rId1"/>
  <headerFooter>
    <oddHeader>&amp;RPPAP MOMG and MOPT</oddHeader>
    <oddFooter xml:space="preserve">&amp;RRev 02 09/08/2020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0"/>
  </sheetPr>
  <dimension ref="A1:N20"/>
  <sheetViews>
    <sheetView showGridLines="0" zoomScaleNormal="100" workbookViewId="0">
      <selection activeCell="K18" sqref="K18"/>
    </sheetView>
  </sheetViews>
  <sheetFormatPr defaultColWidth="5.58203125" defaultRowHeight="12.5"/>
  <cols>
    <col min="1" max="1" width="13.5" style="12" customWidth="1"/>
    <col min="2" max="2" width="14.5" style="12" customWidth="1"/>
    <col min="3" max="5" width="13.5" style="12" customWidth="1"/>
    <col min="6" max="6" width="9" style="12" customWidth="1"/>
    <col min="7" max="7" width="5.58203125" style="12" customWidth="1"/>
    <col min="8" max="8" width="0" style="12" hidden="1" customWidth="1"/>
    <col min="9" max="16384" width="5.58203125" style="12"/>
  </cols>
  <sheetData>
    <row r="1" spans="1:14" ht="14.25" customHeight="1">
      <c r="A1" s="69"/>
      <c r="B1" s="925" t="s">
        <v>126</v>
      </c>
      <c r="C1" s="925"/>
      <c r="D1" s="925"/>
      <c r="E1" s="925"/>
      <c r="F1" s="925"/>
      <c r="G1" s="925"/>
      <c r="H1" s="925"/>
      <c r="I1" s="925"/>
      <c r="J1" s="925"/>
      <c r="K1" s="925"/>
      <c r="L1" s="925"/>
      <c r="M1" s="69"/>
      <c r="N1" s="69"/>
    </row>
    <row r="2" spans="1:14" ht="13">
      <c r="A2" s="69"/>
      <c r="B2" s="925"/>
      <c r="C2" s="925"/>
      <c r="D2" s="925"/>
      <c r="E2" s="925"/>
      <c r="F2" s="925"/>
      <c r="G2" s="925"/>
      <c r="H2" s="925"/>
      <c r="I2" s="925"/>
      <c r="J2" s="925"/>
      <c r="K2" s="925"/>
      <c r="L2" s="925"/>
      <c r="M2" s="69"/>
      <c r="N2" s="69"/>
    </row>
    <row r="3" spans="1:14" ht="13">
      <c r="A3" s="72"/>
      <c r="B3" s="925"/>
      <c r="C3" s="925"/>
      <c r="D3" s="925"/>
      <c r="E3" s="925"/>
      <c r="F3" s="925"/>
      <c r="G3" s="925"/>
      <c r="H3" s="925"/>
      <c r="I3" s="925"/>
      <c r="J3" s="925"/>
      <c r="K3" s="925"/>
      <c r="L3" s="925"/>
      <c r="M3" s="69"/>
      <c r="N3" s="69"/>
    </row>
    <row r="4" spans="1:14" ht="13">
      <c r="A4" s="72"/>
      <c r="B4" s="69"/>
      <c r="C4" s="74"/>
      <c r="D4" s="74"/>
      <c r="E4" s="74"/>
      <c r="F4" s="69"/>
      <c r="G4" s="69"/>
      <c r="H4" s="88" t="s">
        <v>2</v>
      </c>
      <c r="I4" s="69"/>
      <c r="J4" s="69"/>
      <c r="K4" s="69"/>
      <c r="L4" s="69"/>
      <c r="M4" s="69"/>
      <c r="N4" s="69"/>
    </row>
    <row r="5" spans="1:14" ht="13">
      <c r="A5" s="69"/>
      <c r="B5" s="69"/>
      <c r="C5" s="69"/>
      <c r="D5" s="69"/>
      <c r="E5" s="69"/>
      <c r="F5" s="69"/>
      <c r="G5" s="69"/>
      <c r="H5" s="69"/>
      <c r="I5" s="69"/>
      <c r="J5" s="69"/>
      <c r="K5" s="69"/>
      <c r="L5" s="69"/>
      <c r="M5" s="69"/>
      <c r="N5" s="69"/>
    </row>
    <row r="6" spans="1:14" ht="13">
      <c r="A6" s="69"/>
      <c r="B6" s="69"/>
      <c r="C6" s="69"/>
      <c r="D6" s="69"/>
      <c r="E6" s="69"/>
      <c r="F6" s="69"/>
      <c r="G6" s="69"/>
      <c r="H6" s="69"/>
      <c r="I6" s="69"/>
      <c r="J6" s="69"/>
      <c r="K6" s="69"/>
      <c r="L6" s="69"/>
      <c r="M6" s="69"/>
      <c r="N6" s="69"/>
    </row>
    <row r="7" spans="1:14" ht="13">
      <c r="A7" s="97"/>
      <c r="B7" s="97"/>
      <c r="C7" s="97"/>
      <c r="D7" s="97"/>
      <c r="E7" s="97"/>
      <c r="F7" s="97"/>
      <c r="G7" s="69"/>
      <c r="H7" s="69"/>
      <c r="I7" s="69"/>
      <c r="J7" s="69"/>
      <c r="K7" s="69"/>
      <c r="L7" s="69"/>
      <c r="M7" s="69"/>
      <c r="N7" s="69"/>
    </row>
    <row r="8" spans="1:14">
      <c r="A8" s="926" t="s">
        <v>202</v>
      </c>
      <c r="B8" s="926"/>
      <c r="C8" s="926"/>
      <c r="D8" s="926"/>
      <c r="E8" s="926"/>
      <c r="F8" s="926"/>
      <c r="G8" s="926"/>
      <c r="H8" s="926"/>
      <c r="I8" s="926"/>
      <c r="J8" s="926"/>
      <c r="K8" s="926"/>
      <c r="L8" s="926"/>
      <c r="M8" s="926"/>
      <c r="N8" s="926"/>
    </row>
    <row r="9" spans="1:14">
      <c r="A9" s="926"/>
      <c r="B9" s="926"/>
      <c r="C9" s="926"/>
      <c r="D9" s="926"/>
      <c r="E9" s="926"/>
      <c r="F9" s="926"/>
      <c r="G9" s="926"/>
      <c r="H9" s="926"/>
      <c r="I9" s="926"/>
      <c r="J9" s="926"/>
      <c r="K9" s="926"/>
      <c r="L9" s="926"/>
      <c r="M9" s="926"/>
      <c r="N9" s="926"/>
    </row>
    <row r="10" spans="1:14">
      <c r="A10" s="926"/>
      <c r="B10" s="926"/>
      <c r="C10" s="926"/>
      <c r="D10" s="926"/>
      <c r="E10" s="926"/>
      <c r="F10" s="926"/>
      <c r="G10" s="926"/>
      <c r="H10" s="926"/>
      <c r="I10" s="926"/>
      <c r="J10" s="926"/>
      <c r="K10" s="926"/>
      <c r="L10" s="926"/>
      <c r="M10" s="926"/>
      <c r="N10" s="926"/>
    </row>
    <row r="11" spans="1:14">
      <c r="A11" s="926"/>
      <c r="B11" s="926"/>
      <c r="C11" s="926"/>
      <c r="D11" s="926"/>
      <c r="E11" s="926"/>
      <c r="F11" s="926"/>
      <c r="G11" s="926"/>
      <c r="H11" s="926"/>
      <c r="I11" s="926"/>
      <c r="J11" s="926"/>
      <c r="K11" s="926"/>
      <c r="L11" s="926"/>
      <c r="M11" s="926"/>
      <c r="N11" s="926"/>
    </row>
    <row r="12" spans="1:14">
      <c r="A12" s="926"/>
      <c r="B12" s="926"/>
      <c r="C12" s="926"/>
      <c r="D12" s="926"/>
      <c r="E12" s="926"/>
      <c r="F12" s="926"/>
      <c r="G12" s="926"/>
      <c r="H12" s="926"/>
      <c r="I12" s="926"/>
      <c r="J12" s="926"/>
      <c r="K12" s="926"/>
      <c r="L12" s="926"/>
      <c r="M12" s="926"/>
      <c r="N12" s="926"/>
    </row>
    <row r="18" spans="3:7" ht="18">
      <c r="C18" s="30"/>
    </row>
    <row r="20" spans="3:7" ht="18">
      <c r="G20" s="30"/>
    </row>
  </sheetData>
  <mergeCells count="2">
    <mergeCell ref="B1:L3"/>
    <mergeCell ref="A8:N12"/>
  </mergeCells>
  <pageMargins left="1" right="1" top="1" bottom="1" header="0.5" footer="0.5"/>
  <pageSetup paperSize="9" scale="47" orientation="landscape" r:id="rId1"/>
  <headerFooter>
    <oddHeader>&amp;RPPAP MOMG and MOPT</oddHeader>
    <oddFooter xml:space="preserve">&amp;RRev 02 09/08/2020
</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0"/>
  </sheetPr>
  <dimension ref="A1:CE164"/>
  <sheetViews>
    <sheetView zoomScaleNormal="100" workbookViewId="0">
      <selection activeCell="K18" sqref="K18"/>
    </sheetView>
  </sheetViews>
  <sheetFormatPr defaultColWidth="6.33203125" defaultRowHeight="13.9" customHeight="1"/>
  <cols>
    <col min="1" max="1" width="3.58203125" style="107" customWidth="1"/>
    <col min="2" max="2" width="14.25" style="104" customWidth="1"/>
    <col min="3" max="3" width="25" style="104" customWidth="1"/>
    <col min="4" max="4" width="13.08203125" style="104" customWidth="1"/>
    <col min="5" max="5" width="7.58203125" style="104" customWidth="1"/>
    <col min="6" max="6" width="9.5" style="104" customWidth="1"/>
    <col min="7" max="8" width="7.58203125" style="104" customWidth="1"/>
    <col min="9" max="18" width="8.5" style="104" customWidth="1"/>
    <col min="19" max="19" width="6.33203125" style="106" customWidth="1"/>
    <col min="20" max="20" width="6.33203125" style="104" customWidth="1"/>
    <col min="21" max="16384" width="6.33203125" style="107"/>
  </cols>
  <sheetData>
    <row r="1" spans="1:26" ht="37.5" customHeight="1">
      <c r="A1" s="865" t="s">
        <v>284</v>
      </c>
      <c r="B1" s="865"/>
      <c r="C1" s="865"/>
      <c r="D1" s="865"/>
      <c r="E1" s="865"/>
      <c r="F1" s="865"/>
      <c r="G1" s="865"/>
      <c r="H1" s="865"/>
      <c r="I1" s="865"/>
      <c r="J1" s="865"/>
      <c r="K1" s="865"/>
      <c r="L1" s="865"/>
      <c r="M1" s="865"/>
      <c r="N1" s="865"/>
      <c r="O1" s="865"/>
      <c r="P1" s="865"/>
      <c r="Q1" s="865"/>
      <c r="R1" s="865"/>
      <c r="S1" s="865"/>
      <c r="T1" s="865"/>
      <c r="U1" s="316"/>
    </row>
    <row r="2" spans="1:26" ht="93.75" customHeight="1">
      <c r="A2" s="70"/>
      <c r="B2" s="70"/>
      <c r="C2" s="70"/>
      <c r="D2" s="70"/>
    </row>
    <row r="4" spans="1:26" s="101" customFormat="1" ht="15.75" customHeight="1"/>
    <row r="5" spans="1:26" s="101" customFormat="1" ht="19.5">
      <c r="B5" s="929"/>
      <c r="C5" s="930"/>
      <c r="D5" s="931"/>
      <c r="E5" s="941" t="s">
        <v>283</v>
      </c>
      <c r="F5" s="942"/>
      <c r="G5" s="942"/>
      <c r="H5" s="942"/>
      <c r="I5" s="942"/>
      <c r="J5" s="942"/>
      <c r="K5" s="942"/>
      <c r="L5" s="943"/>
      <c r="M5" s="927" t="s">
        <v>27</v>
      </c>
      <c r="N5" s="927"/>
      <c r="O5" s="927"/>
      <c r="P5" s="928"/>
      <c r="Q5" s="928"/>
      <c r="R5" s="928"/>
      <c r="S5" s="928"/>
      <c r="T5" s="928"/>
      <c r="V5" s="256"/>
      <c r="W5" s="256"/>
      <c r="X5" s="256"/>
      <c r="Y5" s="256"/>
      <c r="Z5" s="256"/>
    </row>
    <row r="6" spans="1:26" s="101" customFormat="1" ht="13">
      <c r="B6" s="932"/>
      <c r="C6" s="933"/>
      <c r="D6" s="934"/>
      <c r="E6" s="160"/>
      <c r="M6" s="927" t="s">
        <v>45</v>
      </c>
      <c r="N6" s="927"/>
      <c r="O6" s="927"/>
      <c r="P6" s="928"/>
      <c r="Q6" s="928"/>
      <c r="R6" s="928"/>
      <c r="S6" s="928"/>
      <c r="T6" s="928"/>
      <c r="V6" s="256"/>
      <c r="W6" s="256"/>
      <c r="X6" s="256"/>
      <c r="Y6" s="256"/>
      <c r="Z6" s="256"/>
    </row>
    <row r="7" spans="1:26" s="101" customFormat="1" ht="13">
      <c r="B7" s="932"/>
      <c r="C7" s="933"/>
      <c r="D7" s="934"/>
      <c r="M7" s="98" t="s">
        <v>46</v>
      </c>
      <c r="N7" s="99"/>
      <c r="O7" s="100"/>
      <c r="P7" s="928"/>
      <c r="Q7" s="928"/>
      <c r="R7" s="928"/>
      <c r="S7" s="928"/>
      <c r="T7" s="928"/>
      <c r="V7" s="256"/>
      <c r="W7" s="256"/>
      <c r="X7" s="256"/>
      <c r="Y7" s="256"/>
      <c r="Z7" s="256"/>
    </row>
    <row r="8" spans="1:26" s="101" customFormat="1" ht="13">
      <c r="B8" s="932"/>
      <c r="C8" s="933"/>
      <c r="D8" s="934"/>
      <c r="M8" s="98" t="s">
        <v>28</v>
      </c>
      <c r="N8" s="99"/>
      <c r="O8" s="100"/>
      <c r="P8" s="928"/>
      <c r="Q8" s="928"/>
      <c r="R8" s="928"/>
      <c r="S8" s="928"/>
      <c r="T8" s="928"/>
      <c r="V8" s="256"/>
      <c r="W8" s="256"/>
      <c r="X8" s="256"/>
      <c r="Y8" s="256"/>
      <c r="Z8" s="256"/>
    </row>
    <row r="9" spans="1:26" s="101" customFormat="1" ht="13">
      <c r="B9" s="932"/>
      <c r="C9" s="933"/>
      <c r="D9" s="934"/>
      <c r="M9" s="98" t="s">
        <v>7</v>
      </c>
      <c r="N9" s="99"/>
      <c r="O9" s="100"/>
      <c r="P9" s="928"/>
      <c r="Q9" s="928"/>
      <c r="R9" s="928"/>
      <c r="S9" s="928"/>
      <c r="T9" s="928"/>
      <c r="V9" s="256"/>
      <c r="W9" s="256"/>
      <c r="X9" s="256"/>
      <c r="Y9" s="256"/>
      <c r="Z9" s="256"/>
    </row>
    <row r="10" spans="1:26" s="101" customFormat="1" ht="13">
      <c r="B10" s="932"/>
      <c r="C10" s="933"/>
      <c r="D10" s="934"/>
      <c r="M10" s="98" t="s">
        <v>29</v>
      </c>
      <c r="N10" s="99"/>
      <c r="O10" s="100"/>
      <c r="P10" s="928"/>
      <c r="Q10" s="928"/>
      <c r="R10" s="928"/>
      <c r="S10" s="928"/>
      <c r="T10" s="928"/>
      <c r="V10" s="256"/>
      <c r="W10" s="256"/>
      <c r="X10" s="256"/>
      <c r="Y10" s="256"/>
      <c r="Z10" s="256"/>
    </row>
    <row r="11" spans="1:26" s="101" customFormat="1" ht="13">
      <c r="B11" s="932"/>
      <c r="C11" s="933"/>
      <c r="D11" s="934"/>
      <c r="M11" s="98" t="s">
        <v>47</v>
      </c>
      <c r="N11" s="99"/>
      <c r="O11" s="100"/>
      <c r="P11" s="928"/>
      <c r="Q11" s="928"/>
      <c r="R11" s="928"/>
      <c r="S11" s="928"/>
      <c r="T11" s="928"/>
      <c r="V11" s="256"/>
      <c r="W11" s="256"/>
      <c r="X11" s="256"/>
      <c r="Y11" s="256"/>
      <c r="Z11" s="256"/>
    </row>
    <row r="12" spans="1:26" s="101" customFormat="1" ht="13">
      <c r="B12" s="932"/>
      <c r="C12" s="933"/>
      <c r="D12" s="934"/>
      <c r="M12" s="98" t="s">
        <v>30</v>
      </c>
      <c r="N12" s="99"/>
      <c r="O12" s="100"/>
      <c r="P12" s="928"/>
      <c r="Q12" s="928"/>
      <c r="R12" s="928"/>
      <c r="S12" s="928"/>
      <c r="T12" s="928"/>
      <c r="V12" s="256"/>
      <c r="W12" s="256"/>
      <c r="X12" s="256"/>
      <c r="Y12" s="256"/>
      <c r="Z12" s="256"/>
    </row>
    <row r="13" spans="1:26" s="101" customFormat="1" ht="13">
      <c r="B13" s="932"/>
      <c r="C13" s="933"/>
      <c r="D13" s="934"/>
      <c r="M13" s="98" t="s">
        <v>62</v>
      </c>
      <c r="N13" s="99"/>
      <c r="O13" s="100"/>
      <c r="P13" s="928"/>
      <c r="Q13" s="928"/>
      <c r="R13" s="928"/>
      <c r="S13" s="928"/>
      <c r="T13" s="928"/>
    </row>
    <row r="14" spans="1:26" s="101" customFormat="1" ht="13">
      <c r="B14" s="932"/>
      <c r="C14" s="933"/>
      <c r="D14" s="934"/>
      <c r="M14" s="98" t="s">
        <v>60</v>
      </c>
      <c r="N14" s="99"/>
      <c r="O14" s="100"/>
      <c r="P14" s="928"/>
      <c r="Q14" s="928"/>
      <c r="R14" s="928"/>
      <c r="S14" s="928"/>
      <c r="T14" s="928"/>
    </row>
    <row r="15" spans="1:26" s="101" customFormat="1" ht="13">
      <c r="B15" s="932"/>
      <c r="C15" s="933"/>
      <c r="D15" s="934"/>
      <c r="M15" s="98" t="s">
        <v>61</v>
      </c>
      <c r="N15" s="99"/>
      <c r="O15" s="100"/>
      <c r="P15" s="928"/>
      <c r="Q15" s="928"/>
      <c r="R15" s="928"/>
      <c r="S15" s="928"/>
      <c r="T15" s="928"/>
    </row>
    <row r="16" spans="1:26" s="101" customFormat="1" ht="13">
      <c r="B16" s="932"/>
      <c r="C16" s="933"/>
      <c r="D16" s="934"/>
      <c r="M16" s="98" t="s">
        <v>3</v>
      </c>
      <c r="N16" s="99"/>
      <c r="O16" s="100"/>
      <c r="P16" s="928"/>
      <c r="Q16" s="928"/>
      <c r="R16" s="928"/>
      <c r="S16" s="928"/>
      <c r="T16" s="928"/>
    </row>
    <row r="17" spans="2:21" s="101" customFormat="1" ht="13">
      <c r="B17" s="935"/>
      <c r="C17" s="936"/>
      <c r="D17" s="937"/>
    </row>
    <row r="18" spans="2:21" s="101" customFormat="1" ht="18">
      <c r="C18" s="36"/>
      <c r="M18" s="927" t="s">
        <v>31</v>
      </c>
      <c r="N18" s="927"/>
      <c r="O18" s="927"/>
      <c r="P18" s="928"/>
      <c r="Q18" s="928"/>
      <c r="S18" s="133" t="s">
        <v>178</v>
      </c>
      <c r="T18" s="124"/>
    </row>
    <row r="19" spans="2:21" ht="13.9" customHeight="1">
      <c r="B19" s="102"/>
      <c r="C19" s="102"/>
      <c r="D19" s="103"/>
      <c r="E19" s="102"/>
      <c r="F19" s="102"/>
      <c r="G19" s="102"/>
      <c r="H19" s="102"/>
      <c r="S19" s="105"/>
      <c r="T19" s="106"/>
    </row>
    <row r="20" spans="2:21" ht="13.9" customHeight="1">
      <c r="B20" s="939" t="s">
        <v>32</v>
      </c>
      <c r="C20" s="939"/>
      <c r="D20" s="939"/>
      <c r="E20" s="939"/>
      <c r="F20" s="939"/>
      <c r="G20" s="33"/>
      <c r="H20" s="108"/>
      <c r="I20" s="109" t="s">
        <v>33</v>
      </c>
      <c r="J20" s="110"/>
      <c r="K20" s="110"/>
      <c r="L20" s="110"/>
      <c r="M20" s="110"/>
      <c r="N20" s="110"/>
      <c r="O20" s="110"/>
      <c r="P20" s="110"/>
      <c r="Q20" s="110"/>
      <c r="R20" s="111"/>
      <c r="S20" s="112" t="s">
        <v>34</v>
      </c>
      <c r="T20" s="108"/>
      <c r="U20" s="113"/>
    </row>
    <row r="21" spans="2:21" ht="13">
      <c r="B21" s="108" t="s">
        <v>35</v>
      </c>
      <c r="C21" s="108" t="s">
        <v>36</v>
      </c>
      <c r="D21" s="114" t="s">
        <v>37</v>
      </c>
      <c r="E21" s="108" t="s">
        <v>38</v>
      </c>
      <c r="F21" s="108" t="s">
        <v>39</v>
      </c>
      <c r="G21" s="115" t="s">
        <v>165</v>
      </c>
      <c r="H21" s="115" t="s">
        <v>166</v>
      </c>
      <c r="I21" s="116">
        <v>1</v>
      </c>
      <c r="J21" s="116">
        <v>2</v>
      </c>
      <c r="K21" s="116">
        <v>3</v>
      </c>
      <c r="L21" s="116">
        <v>4</v>
      </c>
      <c r="M21" s="116">
        <v>5</v>
      </c>
      <c r="N21" s="116">
        <v>6</v>
      </c>
      <c r="O21" s="116">
        <v>7</v>
      </c>
      <c r="P21" s="116">
        <v>8</v>
      </c>
      <c r="Q21" s="116">
        <v>9</v>
      </c>
      <c r="R21" s="116">
        <v>10</v>
      </c>
      <c r="S21" s="108" t="s">
        <v>40</v>
      </c>
      <c r="T21" s="108" t="s">
        <v>178</v>
      </c>
      <c r="U21" s="113"/>
    </row>
    <row r="22" spans="2:21" s="113" customFormat="1" ht="13.9" customHeight="1">
      <c r="B22" s="117">
        <v>1</v>
      </c>
      <c r="C22" s="118"/>
      <c r="D22" s="118"/>
      <c r="E22" s="119"/>
      <c r="F22" s="119"/>
      <c r="G22" s="119">
        <f t="shared" ref="G22:G138" si="0">IFERROR(ABS(D22+E22),"")</f>
        <v>0</v>
      </c>
      <c r="H22" s="119">
        <f t="shared" ref="H22:H138" si="1">IFERROR(ABS(D22+F22),"")</f>
        <v>0</v>
      </c>
      <c r="I22" s="120"/>
      <c r="J22" s="120"/>
      <c r="K22" s="120"/>
      <c r="L22" s="120"/>
      <c r="M22" s="120"/>
      <c r="N22" s="120"/>
      <c r="O22" s="120"/>
      <c r="P22" s="120"/>
      <c r="Q22" s="120"/>
      <c r="R22" s="120"/>
      <c r="S22" s="117">
        <f>SUM(COUNTIF(I22:R22,CONCATENATE("&lt;",LEFT(H22,7))),COUNTIF(I22:R22,CONCATENATE("&gt;",LEFT(G22,7))))</f>
        <v>0</v>
      </c>
      <c r="T22" s="121" t="str">
        <f t="shared" ref="T22:T121" si="2">IFERROR(MIN((G22-AVERAGE(I22:R22))/(3*STDEV(I22:R22)),(AVERAGE(I22:R22)-H22)/(3*STDEV(I22:R22))),"")</f>
        <v/>
      </c>
      <c r="U22" s="104"/>
    </row>
    <row r="23" spans="2:21" s="113" customFormat="1" ht="13.9" customHeight="1">
      <c r="B23" s="122">
        <v>2</v>
      </c>
      <c r="C23" s="123"/>
      <c r="D23" s="123"/>
      <c r="E23" s="124"/>
      <c r="F23" s="124"/>
      <c r="G23" s="124">
        <f t="shared" si="0"/>
        <v>0</v>
      </c>
      <c r="H23" s="124">
        <f t="shared" si="1"/>
        <v>0</v>
      </c>
      <c r="I23" s="125"/>
      <c r="J23" s="125"/>
      <c r="K23" s="125"/>
      <c r="L23" s="125"/>
      <c r="M23" s="125"/>
      <c r="N23" s="125"/>
      <c r="O23" s="125"/>
      <c r="P23" s="125"/>
      <c r="Q23" s="125"/>
      <c r="R23" s="125"/>
      <c r="S23" s="117">
        <f t="shared" ref="S23:S86" si="3">SUM(COUNTIF(I23:R23,CONCATENATE("&lt;",LEFT(H23,7))),COUNTIF(I23:R23,CONCATENATE("&gt;",LEFT(G23,7))))</f>
        <v>0</v>
      </c>
      <c r="T23" s="121" t="str">
        <f t="shared" si="2"/>
        <v/>
      </c>
      <c r="U23" s="104"/>
    </row>
    <row r="24" spans="2:21" s="104" customFormat="1" ht="13.9" customHeight="1">
      <c r="B24" s="117">
        <v>3</v>
      </c>
      <c r="C24" s="123"/>
      <c r="D24" s="123"/>
      <c r="E24" s="124"/>
      <c r="F24" s="124"/>
      <c r="G24" s="124">
        <f t="shared" si="0"/>
        <v>0</v>
      </c>
      <c r="H24" s="124">
        <f t="shared" si="1"/>
        <v>0</v>
      </c>
      <c r="I24" s="125"/>
      <c r="J24" s="125"/>
      <c r="K24" s="125"/>
      <c r="L24" s="125"/>
      <c r="M24" s="125"/>
      <c r="N24" s="125"/>
      <c r="O24" s="125"/>
      <c r="P24" s="125"/>
      <c r="Q24" s="125"/>
      <c r="R24" s="125"/>
      <c r="S24" s="117">
        <f t="shared" si="3"/>
        <v>0</v>
      </c>
      <c r="T24" s="121" t="str">
        <f t="shared" si="2"/>
        <v/>
      </c>
    </row>
    <row r="25" spans="2:21" s="104" customFormat="1" ht="13.9" customHeight="1">
      <c r="B25" s="122">
        <v>4</v>
      </c>
      <c r="C25" s="123"/>
      <c r="D25" s="123"/>
      <c r="E25" s="124"/>
      <c r="F25" s="124"/>
      <c r="G25" s="124">
        <f t="shared" si="0"/>
        <v>0</v>
      </c>
      <c r="H25" s="124">
        <f t="shared" si="1"/>
        <v>0</v>
      </c>
      <c r="I25" s="125"/>
      <c r="J25" s="125"/>
      <c r="K25" s="125"/>
      <c r="L25" s="125"/>
      <c r="M25" s="125"/>
      <c r="N25" s="125"/>
      <c r="O25" s="125"/>
      <c r="P25" s="125"/>
      <c r="Q25" s="125"/>
      <c r="R25" s="125"/>
      <c r="S25" s="117">
        <f t="shared" si="3"/>
        <v>0</v>
      </c>
      <c r="T25" s="121" t="str">
        <f t="shared" si="2"/>
        <v/>
      </c>
    </row>
    <row r="26" spans="2:21" s="104" customFormat="1" ht="13.9" customHeight="1">
      <c r="B26" s="117">
        <v>5</v>
      </c>
      <c r="C26" s="123"/>
      <c r="D26" s="123"/>
      <c r="E26" s="124"/>
      <c r="F26" s="124"/>
      <c r="G26" s="124">
        <f t="shared" si="0"/>
        <v>0</v>
      </c>
      <c r="H26" s="124">
        <f t="shared" si="1"/>
        <v>0</v>
      </c>
      <c r="I26" s="125"/>
      <c r="J26" s="125"/>
      <c r="K26" s="125"/>
      <c r="L26" s="125"/>
      <c r="M26" s="125"/>
      <c r="N26" s="125"/>
      <c r="O26" s="125"/>
      <c r="P26" s="125"/>
      <c r="Q26" s="125"/>
      <c r="R26" s="125"/>
      <c r="S26" s="117">
        <f t="shared" si="3"/>
        <v>0</v>
      </c>
      <c r="T26" s="121" t="str">
        <f t="shared" si="2"/>
        <v/>
      </c>
    </row>
    <row r="27" spans="2:21" s="104" customFormat="1" ht="13.9" customHeight="1">
      <c r="B27" s="122">
        <v>6</v>
      </c>
      <c r="C27" s="123"/>
      <c r="D27" s="123"/>
      <c r="E27" s="124"/>
      <c r="F27" s="124"/>
      <c r="G27" s="124">
        <f t="shared" si="0"/>
        <v>0</v>
      </c>
      <c r="H27" s="124">
        <f t="shared" si="1"/>
        <v>0</v>
      </c>
      <c r="I27" s="125"/>
      <c r="J27" s="125"/>
      <c r="K27" s="125"/>
      <c r="L27" s="125"/>
      <c r="M27" s="125"/>
      <c r="N27" s="125"/>
      <c r="O27" s="125"/>
      <c r="P27" s="125"/>
      <c r="Q27" s="125"/>
      <c r="R27" s="125"/>
      <c r="S27" s="117">
        <f t="shared" si="3"/>
        <v>0</v>
      </c>
      <c r="T27" s="121" t="str">
        <f t="shared" si="2"/>
        <v/>
      </c>
    </row>
    <row r="28" spans="2:21" s="104" customFormat="1" ht="13.9" customHeight="1">
      <c r="B28" s="117">
        <v>7</v>
      </c>
      <c r="C28" s="123"/>
      <c r="D28" s="123"/>
      <c r="E28" s="124"/>
      <c r="F28" s="124"/>
      <c r="G28" s="124">
        <f t="shared" si="0"/>
        <v>0</v>
      </c>
      <c r="H28" s="124">
        <f t="shared" si="1"/>
        <v>0</v>
      </c>
      <c r="I28" s="125"/>
      <c r="J28" s="125"/>
      <c r="K28" s="125"/>
      <c r="L28" s="125"/>
      <c r="M28" s="125"/>
      <c r="N28" s="125"/>
      <c r="O28" s="125"/>
      <c r="P28" s="125"/>
      <c r="Q28" s="125"/>
      <c r="R28" s="125"/>
      <c r="S28" s="117">
        <f t="shared" si="3"/>
        <v>0</v>
      </c>
      <c r="T28" s="121" t="str">
        <f t="shared" si="2"/>
        <v/>
      </c>
    </row>
    <row r="29" spans="2:21" s="104" customFormat="1" ht="13.9" customHeight="1">
      <c r="B29" s="122">
        <v>8</v>
      </c>
      <c r="C29" s="123"/>
      <c r="D29" s="123"/>
      <c r="E29" s="124"/>
      <c r="F29" s="124"/>
      <c r="G29" s="124">
        <f t="shared" si="0"/>
        <v>0</v>
      </c>
      <c r="H29" s="124">
        <f t="shared" si="1"/>
        <v>0</v>
      </c>
      <c r="I29" s="125"/>
      <c r="J29" s="125"/>
      <c r="K29" s="125"/>
      <c r="L29" s="125"/>
      <c r="M29" s="125"/>
      <c r="N29" s="125"/>
      <c r="O29" s="125"/>
      <c r="P29" s="125"/>
      <c r="Q29" s="125"/>
      <c r="R29" s="125"/>
      <c r="S29" s="117">
        <f t="shared" si="3"/>
        <v>0</v>
      </c>
      <c r="T29" s="121" t="str">
        <f t="shared" si="2"/>
        <v/>
      </c>
    </row>
    <row r="30" spans="2:21" s="104" customFormat="1" ht="13.9" customHeight="1">
      <c r="B30" s="117">
        <v>9</v>
      </c>
      <c r="C30" s="123"/>
      <c r="D30" s="123"/>
      <c r="E30" s="124"/>
      <c r="F30" s="124"/>
      <c r="G30" s="124">
        <f t="shared" si="0"/>
        <v>0</v>
      </c>
      <c r="H30" s="124">
        <f t="shared" si="1"/>
        <v>0</v>
      </c>
      <c r="I30" s="125"/>
      <c r="J30" s="125"/>
      <c r="K30" s="125"/>
      <c r="L30" s="125"/>
      <c r="M30" s="125"/>
      <c r="N30" s="125"/>
      <c r="O30" s="125"/>
      <c r="P30" s="125"/>
      <c r="Q30" s="125"/>
      <c r="R30" s="125"/>
      <c r="S30" s="117">
        <f t="shared" si="3"/>
        <v>0</v>
      </c>
      <c r="T30" s="121" t="str">
        <f t="shared" si="2"/>
        <v/>
      </c>
    </row>
    <row r="31" spans="2:21" s="104" customFormat="1" ht="13.9" customHeight="1">
      <c r="B31" s="122">
        <v>10</v>
      </c>
      <c r="C31" s="123"/>
      <c r="D31" s="123"/>
      <c r="E31" s="124"/>
      <c r="F31" s="124"/>
      <c r="G31" s="124">
        <f t="shared" si="0"/>
        <v>0</v>
      </c>
      <c r="H31" s="124">
        <f t="shared" si="1"/>
        <v>0</v>
      </c>
      <c r="I31" s="125"/>
      <c r="J31" s="125"/>
      <c r="K31" s="125"/>
      <c r="L31" s="125"/>
      <c r="M31" s="125"/>
      <c r="N31" s="125"/>
      <c r="O31" s="125"/>
      <c r="P31" s="125"/>
      <c r="Q31" s="125"/>
      <c r="R31" s="125"/>
      <c r="S31" s="117">
        <f t="shared" si="3"/>
        <v>0</v>
      </c>
      <c r="T31" s="121" t="str">
        <f t="shared" si="2"/>
        <v/>
      </c>
    </row>
    <row r="32" spans="2:21" s="104" customFormat="1" ht="13.9" customHeight="1">
      <c r="B32" s="117">
        <v>11</v>
      </c>
      <c r="C32" s="123"/>
      <c r="D32" s="123"/>
      <c r="E32" s="124"/>
      <c r="F32" s="124"/>
      <c r="G32" s="124">
        <f t="shared" si="0"/>
        <v>0</v>
      </c>
      <c r="H32" s="124">
        <f t="shared" si="1"/>
        <v>0</v>
      </c>
      <c r="I32" s="125"/>
      <c r="J32" s="125"/>
      <c r="K32" s="125"/>
      <c r="L32" s="125"/>
      <c r="M32" s="125"/>
      <c r="N32" s="125"/>
      <c r="O32" s="125"/>
      <c r="P32" s="125"/>
      <c r="Q32" s="125"/>
      <c r="R32" s="125"/>
      <c r="S32" s="117">
        <f t="shared" si="3"/>
        <v>0</v>
      </c>
      <c r="T32" s="121" t="str">
        <f t="shared" si="2"/>
        <v/>
      </c>
    </row>
    <row r="33" spans="2:20" s="104" customFormat="1" ht="13.9" customHeight="1">
      <c r="B33" s="122">
        <v>12</v>
      </c>
      <c r="C33" s="123"/>
      <c r="D33" s="123"/>
      <c r="E33" s="124"/>
      <c r="F33" s="124"/>
      <c r="G33" s="124">
        <f t="shared" si="0"/>
        <v>0</v>
      </c>
      <c r="H33" s="124">
        <f t="shared" si="1"/>
        <v>0</v>
      </c>
      <c r="I33" s="125"/>
      <c r="J33" s="125"/>
      <c r="K33" s="125"/>
      <c r="L33" s="125"/>
      <c r="M33" s="125"/>
      <c r="N33" s="125"/>
      <c r="O33" s="125"/>
      <c r="P33" s="125"/>
      <c r="Q33" s="125"/>
      <c r="R33" s="125"/>
      <c r="S33" s="117">
        <f t="shared" si="3"/>
        <v>0</v>
      </c>
      <c r="T33" s="121" t="str">
        <f t="shared" si="2"/>
        <v/>
      </c>
    </row>
    <row r="34" spans="2:20" s="104" customFormat="1" ht="13.9" customHeight="1">
      <c r="B34" s="117">
        <v>13</v>
      </c>
      <c r="C34" s="123"/>
      <c r="D34" s="123"/>
      <c r="E34" s="124"/>
      <c r="F34" s="124"/>
      <c r="G34" s="124">
        <f t="shared" si="0"/>
        <v>0</v>
      </c>
      <c r="H34" s="124">
        <f t="shared" si="1"/>
        <v>0</v>
      </c>
      <c r="I34" s="125"/>
      <c r="J34" s="125"/>
      <c r="K34" s="125"/>
      <c r="L34" s="125"/>
      <c r="M34" s="125"/>
      <c r="N34" s="125"/>
      <c r="O34" s="125"/>
      <c r="P34" s="125"/>
      <c r="Q34" s="125"/>
      <c r="R34" s="125"/>
      <c r="S34" s="117">
        <f t="shared" si="3"/>
        <v>0</v>
      </c>
      <c r="T34" s="121" t="str">
        <f t="shared" si="2"/>
        <v/>
      </c>
    </row>
    <row r="35" spans="2:20" s="104" customFormat="1" ht="13.9" customHeight="1">
      <c r="B35" s="122">
        <v>14</v>
      </c>
      <c r="C35" s="123"/>
      <c r="D35" s="123"/>
      <c r="E35" s="124"/>
      <c r="F35" s="124"/>
      <c r="G35" s="124">
        <f t="shared" si="0"/>
        <v>0</v>
      </c>
      <c r="H35" s="124">
        <f t="shared" si="1"/>
        <v>0</v>
      </c>
      <c r="I35" s="125"/>
      <c r="J35" s="125"/>
      <c r="K35" s="125"/>
      <c r="L35" s="125"/>
      <c r="M35" s="125"/>
      <c r="N35" s="125"/>
      <c r="O35" s="125"/>
      <c r="P35" s="125"/>
      <c r="Q35" s="125"/>
      <c r="R35" s="125"/>
      <c r="S35" s="117">
        <f t="shared" si="3"/>
        <v>0</v>
      </c>
      <c r="T35" s="121" t="str">
        <f t="shared" si="2"/>
        <v/>
      </c>
    </row>
    <row r="36" spans="2:20" s="104" customFormat="1" ht="13.9" customHeight="1">
      <c r="B36" s="117">
        <v>15</v>
      </c>
      <c r="C36" s="123"/>
      <c r="D36" s="123"/>
      <c r="E36" s="124"/>
      <c r="F36" s="124"/>
      <c r="G36" s="124">
        <f t="shared" si="0"/>
        <v>0</v>
      </c>
      <c r="H36" s="124">
        <f t="shared" si="1"/>
        <v>0</v>
      </c>
      <c r="I36" s="125"/>
      <c r="J36" s="125"/>
      <c r="K36" s="125"/>
      <c r="L36" s="125"/>
      <c r="M36" s="125"/>
      <c r="N36" s="125"/>
      <c r="O36" s="125"/>
      <c r="P36" s="125"/>
      <c r="Q36" s="125"/>
      <c r="R36" s="125"/>
      <c r="S36" s="117">
        <f t="shared" si="3"/>
        <v>0</v>
      </c>
      <c r="T36" s="121" t="str">
        <f t="shared" si="2"/>
        <v/>
      </c>
    </row>
    <row r="37" spans="2:20" s="104" customFormat="1" ht="13.9" customHeight="1">
      <c r="B37" s="122">
        <v>16</v>
      </c>
      <c r="C37" s="123"/>
      <c r="D37" s="123"/>
      <c r="E37" s="124"/>
      <c r="F37" s="124"/>
      <c r="G37" s="124">
        <f t="shared" si="0"/>
        <v>0</v>
      </c>
      <c r="H37" s="124">
        <f t="shared" si="1"/>
        <v>0</v>
      </c>
      <c r="I37" s="125"/>
      <c r="J37" s="125"/>
      <c r="K37" s="125"/>
      <c r="L37" s="125"/>
      <c r="M37" s="125"/>
      <c r="N37" s="125"/>
      <c r="O37" s="125"/>
      <c r="P37" s="125"/>
      <c r="Q37" s="125"/>
      <c r="R37" s="125"/>
      <c r="S37" s="117">
        <f t="shared" si="3"/>
        <v>0</v>
      </c>
      <c r="T37" s="121" t="str">
        <f t="shared" si="2"/>
        <v/>
      </c>
    </row>
    <row r="38" spans="2:20" s="104" customFormat="1" ht="13.9" customHeight="1">
      <c r="B38" s="117">
        <v>17</v>
      </c>
      <c r="C38" s="123"/>
      <c r="D38" s="123"/>
      <c r="E38" s="124"/>
      <c r="F38" s="124"/>
      <c r="G38" s="124">
        <f t="shared" si="0"/>
        <v>0</v>
      </c>
      <c r="H38" s="124">
        <f t="shared" si="1"/>
        <v>0</v>
      </c>
      <c r="I38" s="125"/>
      <c r="J38" s="125"/>
      <c r="K38" s="125"/>
      <c r="L38" s="125"/>
      <c r="M38" s="125"/>
      <c r="N38" s="125"/>
      <c r="O38" s="125"/>
      <c r="P38" s="125"/>
      <c r="Q38" s="125"/>
      <c r="R38" s="125"/>
      <c r="S38" s="117">
        <f t="shared" si="3"/>
        <v>0</v>
      </c>
      <c r="T38" s="121" t="str">
        <f t="shared" si="2"/>
        <v/>
      </c>
    </row>
    <row r="39" spans="2:20" s="104" customFormat="1" ht="13.9" customHeight="1">
      <c r="B39" s="122">
        <v>18</v>
      </c>
      <c r="C39" s="123"/>
      <c r="D39" s="123"/>
      <c r="E39" s="124"/>
      <c r="F39" s="124"/>
      <c r="G39" s="124">
        <f t="shared" si="0"/>
        <v>0</v>
      </c>
      <c r="H39" s="124">
        <f t="shared" si="1"/>
        <v>0</v>
      </c>
      <c r="I39" s="125"/>
      <c r="J39" s="125"/>
      <c r="K39" s="125"/>
      <c r="L39" s="125"/>
      <c r="M39" s="125"/>
      <c r="N39" s="125"/>
      <c r="O39" s="125"/>
      <c r="P39" s="125"/>
      <c r="Q39" s="125"/>
      <c r="R39" s="125"/>
      <c r="S39" s="117">
        <f t="shared" si="3"/>
        <v>0</v>
      </c>
      <c r="T39" s="121" t="str">
        <f t="shared" si="2"/>
        <v/>
      </c>
    </row>
    <row r="40" spans="2:20" s="104" customFormat="1" ht="13.9" customHeight="1">
      <c r="B40" s="117">
        <v>19</v>
      </c>
      <c r="C40" s="123"/>
      <c r="D40" s="123"/>
      <c r="E40" s="124"/>
      <c r="F40" s="124"/>
      <c r="G40" s="124">
        <f t="shared" si="0"/>
        <v>0</v>
      </c>
      <c r="H40" s="124">
        <f t="shared" si="1"/>
        <v>0</v>
      </c>
      <c r="I40" s="125"/>
      <c r="J40" s="125"/>
      <c r="K40" s="125"/>
      <c r="L40" s="125"/>
      <c r="M40" s="125"/>
      <c r="N40" s="125"/>
      <c r="O40" s="125"/>
      <c r="P40" s="125"/>
      <c r="Q40" s="125"/>
      <c r="R40" s="125"/>
      <c r="S40" s="117">
        <f t="shared" si="3"/>
        <v>0</v>
      </c>
      <c r="T40" s="121" t="str">
        <f t="shared" si="2"/>
        <v/>
      </c>
    </row>
    <row r="41" spans="2:20" s="104" customFormat="1" ht="13.9" customHeight="1">
      <c r="B41" s="122">
        <v>20</v>
      </c>
      <c r="C41" s="123"/>
      <c r="D41" s="123"/>
      <c r="E41" s="124"/>
      <c r="F41" s="124"/>
      <c r="G41" s="124">
        <f t="shared" si="0"/>
        <v>0</v>
      </c>
      <c r="H41" s="124">
        <f t="shared" si="1"/>
        <v>0</v>
      </c>
      <c r="I41" s="125"/>
      <c r="J41" s="125"/>
      <c r="K41" s="125"/>
      <c r="L41" s="125"/>
      <c r="M41" s="125"/>
      <c r="N41" s="125"/>
      <c r="O41" s="125"/>
      <c r="P41" s="125"/>
      <c r="Q41" s="125"/>
      <c r="R41" s="125"/>
      <c r="S41" s="117">
        <f t="shared" si="3"/>
        <v>0</v>
      </c>
      <c r="T41" s="121" t="str">
        <f t="shared" si="2"/>
        <v/>
      </c>
    </row>
    <row r="42" spans="2:20" s="104" customFormat="1" ht="13.9" customHeight="1">
      <c r="B42" s="117">
        <v>21</v>
      </c>
      <c r="C42" s="123"/>
      <c r="D42" s="123"/>
      <c r="E42" s="124"/>
      <c r="F42" s="124"/>
      <c r="G42" s="124">
        <f t="shared" si="0"/>
        <v>0</v>
      </c>
      <c r="H42" s="124">
        <f t="shared" si="1"/>
        <v>0</v>
      </c>
      <c r="I42" s="125"/>
      <c r="J42" s="125"/>
      <c r="K42" s="125"/>
      <c r="L42" s="125"/>
      <c r="M42" s="125"/>
      <c r="N42" s="125"/>
      <c r="O42" s="125"/>
      <c r="P42" s="125"/>
      <c r="Q42" s="125"/>
      <c r="R42" s="125"/>
      <c r="S42" s="117">
        <f t="shared" si="3"/>
        <v>0</v>
      </c>
      <c r="T42" s="121" t="str">
        <f t="shared" si="2"/>
        <v/>
      </c>
    </row>
    <row r="43" spans="2:20" s="104" customFormat="1" ht="13.9" customHeight="1">
      <c r="B43" s="122">
        <v>22</v>
      </c>
      <c r="C43" s="123"/>
      <c r="D43" s="123"/>
      <c r="E43" s="124"/>
      <c r="F43" s="124"/>
      <c r="G43" s="124">
        <f t="shared" si="0"/>
        <v>0</v>
      </c>
      <c r="H43" s="124">
        <f t="shared" si="1"/>
        <v>0</v>
      </c>
      <c r="I43" s="125"/>
      <c r="J43" s="125"/>
      <c r="K43" s="125"/>
      <c r="L43" s="125"/>
      <c r="M43" s="125"/>
      <c r="N43" s="125"/>
      <c r="O43" s="125"/>
      <c r="P43" s="125"/>
      <c r="Q43" s="125"/>
      <c r="R43" s="125"/>
      <c r="S43" s="117">
        <f t="shared" si="3"/>
        <v>0</v>
      </c>
      <c r="T43" s="121" t="str">
        <f t="shared" si="2"/>
        <v/>
      </c>
    </row>
    <row r="44" spans="2:20" s="104" customFormat="1" ht="13.9" customHeight="1">
      <c r="B44" s="117">
        <v>23</v>
      </c>
      <c r="C44" s="123"/>
      <c r="D44" s="123"/>
      <c r="E44" s="124"/>
      <c r="F44" s="124"/>
      <c r="G44" s="124">
        <f t="shared" si="0"/>
        <v>0</v>
      </c>
      <c r="H44" s="124">
        <f t="shared" si="1"/>
        <v>0</v>
      </c>
      <c r="I44" s="125"/>
      <c r="J44" s="125"/>
      <c r="K44" s="125"/>
      <c r="L44" s="125"/>
      <c r="M44" s="125"/>
      <c r="N44" s="125"/>
      <c r="O44" s="125"/>
      <c r="P44" s="125"/>
      <c r="Q44" s="125"/>
      <c r="R44" s="125"/>
      <c r="S44" s="117">
        <f t="shared" si="3"/>
        <v>0</v>
      </c>
      <c r="T44" s="121" t="str">
        <f t="shared" si="2"/>
        <v/>
      </c>
    </row>
    <row r="45" spans="2:20" s="104" customFormat="1" ht="13.9" customHeight="1">
      <c r="B45" s="122">
        <v>24</v>
      </c>
      <c r="C45" s="123"/>
      <c r="D45" s="123"/>
      <c r="E45" s="124"/>
      <c r="F45" s="124"/>
      <c r="G45" s="124">
        <f t="shared" si="0"/>
        <v>0</v>
      </c>
      <c r="H45" s="124">
        <f t="shared" si="1"/>
        <v>0</v>
      </c>
      <c r="I45" s="125"/>
      <c r="J45" s="125"/>
      <c r="K45" s="125"/>
      <c r="L45" s="125"/>
      <c r="M45" s="125"/>
      <c r="N45" s="125"/>
      <c r="O45" s="125"/>
      <c r="P45" s="125"/>
      <c r="Q45" s="125"/>
      <c r="R45" s="125"/>
      <c r="S45" s="117">
        <f t="shared" si="3"/>
        <v>0</v>
      </c>
      <c r="T45" s="121" t="str">
        <f t="shared" si="2"/>
        <v/>
      </c>
    </row>
    <row r="46" spans="2:20" s="104" customFormat="1" ht="13.9" customHeight="1">
      <c r="B46" s="117">
        <v>25</v>
      </c>
      <c r="C46" s="123"/>
      <c r="D46" s="123"/>
      <c r="E46" s="124"/>
      <c r="F46" s="124"/>
      <c r="G46" s="124">
        <f t="shared" si="0"/>
        <v>0</v>
      </c>
      <c r="H46" s="124">
        <f t="shared" si="1"/>
        <v>0</v>
      </c>
      <c r="I46" s="125"/>
      <c r="J46" s="125"/>
      <c r="K46" s="125"/>
      <c r="L46" s="125"/>
      <c r="M46" s="125"/>
      <c r="N46" s="125"/>
      <c r="O46" s="125"/>
      <c r="P46" s="125"/>
      <c r="Q46" s="125"/>
      <c r="R46" s="125"/>
      <c r="S46" s="117">
        <f t="shared" si="3"/>
        <v>0</v>
      </c>
      <c r="T46" s="121" t="str">
        <f t="shared" si="2"/>
        <v/>
      </c>
    </row>
    <row r="47" spans="2:20" s="104" customFormat="1" ht="13.9" customHeight="1">
      <c r="B47" s="122">
        <v>26</v>
      </c>
      <c r="C47" s="123"/>
      <c r="D47" s="123"/>
      <c r="E47" s="124"/>
      <c r="F47" s="124"/>
      <c r="G47" s="124">
        <f t="shared" si="0"/>
        <v>0</v>
      </c>
      <c r="H47" s="124">
        <f t="shared" si="1"/>
        <v>0</v>
      </c>
      <c r="I47" s="125"/>
      <c r="J47" s="125"/>
      <c r="K47" s="125"/>
      <c r="L47" s="125"/>
      <c r="M47" s="125"/>
      <c r="N47" s="125"/>
      <c r="O47" s="125"/>
      <c r="P47" s="125"/>
      <c r="Q47" s="125"/>
      <c r="R47" s="125"/>
      <c r="S47" s="117">
        <f t="shared" si="3"/>
        <v>0</v>
      </c>
      <c r="T47" s="121" t="str">
        <f t="shared" si="2"/>
        <v/>
      </c>
    </row>
    <row r="48" spans="2:20" s="104" customFormat="1" ht="13.9" customHeight="1">
      <c r="B48" s="117">
        <v>27</v>
      </c>
      <c r="C48" s="123"/>
      <c r="D48" s="123"/>
      <c r="E48" s="124"/>
      <c r="F48" s="124"/>
      <c r="G48" s="124">
        <f t="shared" si="0"/>
        <v>0</v>
      </c>
      <c r="H48" s="124">
        <f t="shared" si="1"/>
        <v>0</v>
      </c>
      <c r="I48" s="125"/>
      <c r="J48" s="125"/>
      <c r="K48" s="125"/>
      <c r="L48" s="125"/>
      <c r="M48" s="125"/>
      <c r="N48" s="125"/>
      <c r="O48" s="125"/>
      <c r="P48" s="125"/>
      <c r="Q48" s="125"/>
      <c r="R48" s="125"/>
      <c r="S48" s="117">
        <f t="shared" si="3"/>
        <v>0</v>
      </c>
      <c r="T48" s="121" t="str">
        <f t="shared" si="2"/>
        <v/>
      </c>
    </row>
    <row r="49" spans="2:20" s="104" customFormat="1" ht="13.9" customHeight="1">
      <c r="B49" s="122">
        <v>28</v>
      </c>
      <c r="C49" s="123"/>
      <c r="D49" s="123"/>
      <c r="E49" s="124"/>
      <c r="F49" s="124"/>
      <c r="G49" s="124">
        <f t="shared" si="0"/>
        <v>0</v>
      </c>
      <c r="H49" s="124">
        <f t="shared" si="1"/>
        <v>0</v>
      </c>
      <c r="I49" s="125"/>
      <c r="J49" s="125"/>
      <c r="K49" s="125"/>
      <c r="L49" s="125"/>
      <c r="M49" s="125"/>
      <c r="N49" s="125"/>
      <c r="O49" s="125"/>
      <c r="P49" s="125"/>
      <c r="Q49" s="125"/>
      <c r="R49" s="125"/>
      <c r="S49" s="117">
        <f t="shared" si="3"/>
        <v>0</v>
      </c>
      <c r="T49" s="121" t="str">
        <f t="shared" si="2"/>
        <v/>
      </c>
    </row>
    <row r="50" spans="2:20" s="104" customFormat="1" ht="13.9" customHeight="1">
      <c r="B50" s="117">
        <v>29</v>
      </c>
      <c r="C50" s="123"/>
      <c r="D50" s="123"/>
      <c r="E50" s="124"/>
      <c r="F50" s="124"/>
      <c r="G50" s="124">
        <f t="shared" si="0"/>
        <v>0</v>
      </c>
      <c r="H50" s="124">
        <f t="shared" si="1"/>
        <v>0</v>
      </c>
      <c r="I50" s="125"/>
      <c r="J50" s="125"/>
      <c r="K50" s="125"/>
      <c r="L50" s="125"/>
      <c r="M50" s="125"/>
      <c r="N50" s="125"/>
      <c r="O50" s="125"/>
      <c r="P50" s="125"/>
      <c r="Q50" s="125"/>
      <c r="R50" s="125"/>
      <c r="S50" s="117">
        <f t="shared" si="3"/>
        <v>0</v>
      </c>
      <c r="T50" s="121" t="str">
        <f t="shared" si="2"/>
        <v/>
      </c>
    </row>
    <row r="51" spans="2:20" s="104" customFormat="1" ht="13.9" customHeight="1">
      <c r="B51" s="122">
        <v>30</v>
      </c>
      <c r="C51" s="123"/>
      <c r="D51" s="123"/>
      <c r="E51" s="124"/>
      <c r="F51" s="124"/>
      <c r="G51" s="124">
        <f t="shared" si="0"/>
        <v>0</v>
      </c>
      <c r="H51" s="124">
        <f t="shared" si="1"/>
        <v>0</v>
      </c>
      <c r="I51" s="125"/>
      <c r="J51" s="125"/>
      <c r="K51" s="125"/>
      <c r="L51" s="125"/>
      <c r="M51" s="125"/>
      <c r="N51" s="125"/>
      <c r="O51" s="125"/>
      <c r="P51" s="125"/>
      <c r="Q51" s="125"/>
      <c r="R51" s="125"/>
      <c r="S51" s="117">
        <f t="shared" si="3"/>
        <v>0</v>
      </c>
      <c r="T51" s="121" t="str">
        <f t="shared" si="2"/>
        <v/>
      </c>
    </row>
    <row r="52" spans="2:20" s="104" customFormat="1" ht="13.9" customHeight="1">
      <c r="B52" s="117">
        <v>31</v>
      </c>
      <c r="C52" s="123"/>
      <c r="D52" s="123"/>
      <c r="E52" s="124"/>
      <c r="F52" s="124"/>
      <c r="G52" s="124">
        <f t="shared" si="0"/>
        <v>0</v>
      </c>
      <c r="H52" s="124">
        <f t="shared" si="1"/>
        <v>0</v>
      </c>
      <c r="I52" s="125"/>
      <c r="J52" s="125"/>
      <c r="K52" s="125"/>
      <c r="L52" s="125"/>
      <c r="M52" s="125"/>
      <c r="N52" s="125"/>
      <c r="O52" s="125"/>
      <c r="P52" s="125"/>
      <c r="Q52" s="125"/>
      <c r="R52" s="125"/>
      <c r="S52" s="117">
        <f t="shared" si="3"/>
        <v>0</v>
      </c>
      <c r="T52" s="121" t="str">
        <f t="shared" si="2"/>
        <v/>
      </c>
    </row>
    <row r="53" spans="2:20" s="104" customFormat="1" ht="13.9" customHeight="1">
      <c r="B53" s="122">
        <v>32</v>
      </c>
      <c r="C53" s="123"/>
      <c r="D53" s="123"/>
      <c r="E53" s="124"/>
      <c r="F53" s="124"/>
      <c r="G53" s="124">
        <f t="shared" si="0"/>
        <v>0</v>
      </c>
      <c r="H53" s="124">
        <f t="shared" si="1"/>
        <v>0</v>
      </c>
      <c r="I53" s="125"/>
      <c r="J53" s="125"/>
      <c r="K53" s="125"/>
      <c r="L53" s="125"/>
      <c r="M53" s="125"/>
      <c r="N53" s="125"/>
      <c r="O53" s="125"/>
      <c r="P53" s="125"/>
      <c r="Q53" s="125"/>
      <c r="R53" s="125"/>
      <c r="S53" s="117">
        <f t="shared" si="3"/>
        <v>0</v>
      </c>
      <c r="T53" s="121" t="str">
        <f t="shared" si="2"/>
        <v/>
      </c>
    </row>
    <row r="54" spans="2:20" s="104" customFormat="1" ht="13.9" customHeight="1">
      <c r="B54" s="117">
        <v>33</v>
      </c>
      <c r="C54" s="123"/>
      <c r="D54" s="123"/>
      <c r="E54" s="124"/>
      <c r="F54" s="124"/>
      <c r="G54" s="124">
        <f t="shared" si="0"/>
        <v>0</v>
      </c>
      <c r="H54" s="124">
        <f t="shared" si="1"/>
        <v>0</v>
      </c>
      <c r="I54" s="125"/>
      <c r="J54" s="125"/>
      <c r="K54" s="125"/>
      <c r="L54" s="125"/>
      <c r="M54" s="125"/>
      <c r="N54" s="125"/>
      <c r="O54" s="125"/>
      <c r="P54" s="125"/>
      <c r="Q54" s="125"/>
      <c r="R54" s="125"/>
      <c r="S54" s="117">
        <f t="shared" si="3"/>
        <v>0</v>
      </c>
      <c r="T54" s="121" t="str">
        <f t="shared" si="2"/>
        <v/>
      </c>
    </row>
    <row r="55" spans="2:20" s="104" customFormat="1" ht="13.9" customHeight="1">
      <c r="B55" s="122">
        <v>34</v>
      </c>
      <c r="C55" s="123"/>
      <c r="D55" s="123"/>
      <c r="E55" s="124"/>
      <c r="F55" s="124"/>
      <c r="G55" s="124">
        <f t="shared" si="0"/>
        <v>0</v>
      </c>
      <c r="H55" s="124">
        <f t="shared" si="1"/>
        <v>0</v>
      </c>
      <c r="I55" s="125"/>
      <c r="J55" s="125"/>
      <c r="K55" s="125"/>
      <c r="L55" s="125"/>
      <c r="M55" s="125"/>
      <c r="N55" s="125"/>
      <c r="O55" s="125"/>
      <c r="P55" s="125"/>
      <c r="Q55" s="125"/>
      <c r="R55" s="125"/>
      <c r="S55" s="117">
        <f t="shared" si="3"/>
        <v>0</v>
      </c>
      <c r="T55" s="121" t="str">
        <f t="shared" si="2"/>
        <v/>
      </c>
    </row>
    <row r="56" spans="2:20" s="104" customFormat="1" ht="13.9" customHeight="1">
      <c r="B56" s="117">
        <v>35</v>
      </c>
      <c r="C56" s="123"/>
      <c r="D56" s="123"/>
      <c r="E56" s="124"/>
      <c r="F56" s="124"/>
      <c r="G56" s="124">
        <f t="shared" si="0"/>
        <v>0</v>
      </c>
      <c r="H56" s="124">
        <f t="shared" si="1"/>
        <v>0</v>
      </c>
      <c r="I56" s="125"/>
      <c r="J56" s="125"/>
      <c r="K56" s="125"/>
      <c r="L56" s="125"/>
      <c r="M56" s="125"/>
      <c r="N56" s="125"/>
      <c r="O56" s="125"/>
      <c r="P56" s="125"/>
      <c r="Q56" s="125"/>
      <c r="R56" s="125"/>
      <c r="S56" s="117">
        <f t="shared" si="3"/>
        <v>0</v>
      </c>
      <c r="T56" s="121" t="str">
        <f t="shared" si="2"/>
        <v/>
      </c>
    </row>
    <row r="57" spans="2:20" s="104" customFormat="1" ht="13.9" customHeight="1">
      <c r="B57" s="122">
        <v>36</v>
      </c>
      <c r="C57" s="123"/>
      <c r="D57" s="123"/>
      <c r="E57" s="124"/>
      <c r="F57" s="124"/>
      <c r="G57" s="124">
        <f t="shared" si="0"/>
        <v>0</v>
      </c>
      <c r="H57" s="124">
        <f t="shared" si="1"/>
        <v>0</v>
      </c>
      <c r="I57" s="125"/>
      <c r="J57" s="125"/>
      <c r="K57" s="125"/>
      <c r="L57" s="125"/>
      <c r="M57" s="125"/>
      <c r="N57" s="125"/>
      <c r="O57" s="125"/>
      <c r="P57" s="125"/>
      <c r="Q57" s="125"/>
      <c r="R57" s="125"/>
      <c r="S57" s="117">
        <f t="shared" si="3"/>
        <v>0</v>
      </c>
      <c r="T57" s="121" t="str">
        <f t="shared" si="2"/>
        <v/>
      </c>
    </row>
    <row r="58" spans="2:20" s="104" customFormat="1" ht="13.9" customHeight="1">
      <c r="B58" s="117">
        <v>37</v>
      </c>
      <c r="C58" s="123"/>
      <c r="D58" s="123"/>
      <c r="E58" s="124"/>
      <c r="F58" s="124"/>
      <c r="G58" s="124">
        <f t="shared" si="0"/>
        <v>0</v>
      </c>
      <c r="H58" s="124">
        <f t="shared" si="1"/>
        <v>0</v>
      </c>
      <c r="I58" s="125"/>
      <c r="J58" s="125"/>
      <c r="K58" s="125"/>
      <c r="L58" s="125"/>
      <c r="M58" s="125"/>
      <c r="N58" s="125"/>
      <c r="O58" s="125"/>
      <c r="P58" s="125"/>
      <c r="Q58" s="125"/>
      <c r="R58" s="125"/>
      <c r="S58" s="117">
        <f t="shared" si="3"/>
        <v>0</v>
      </c>
      <c r="T58" s="121" t="str">
        <f t="shared" si="2"/>
        <v/>
      </c>
    </row>
    <row r="59" spans="2:20" s="104" customFormat="1" ht="13.9" customHeight="1">
      <c r="B59" s="122">
        <v>38</v>
      </c>
      <c r="C59" s="123"/>
      <c r="D59" s="123"/>
      <c r="E59" s="124"/>
      <c r="F59" s="124"/>
      <c r="G59" s="124">
        <f t="shared" si="0"/>
        <v>0</v>
      </c>
      <c r="H59" s="124">
        <f t="shared" si="1"/>
        <v>0</v>
      </c>
      <c r="I59" s="125"/>
      <c r="J59" s="125"/>
      <c r="K59" s="125"/>
      <c r="L59" s="125"/>
      <c r="M59" s="125"/>
      <c r="N59" s="125"/>
      <c r="O59" s="125"/>
      <c r="P59" s="125"/>
      <c r="Q59" s="125"/>
      <c r="R59" s="125"/>
      <c r="S59" s="117">
        <f t="shared" si="3"/>
        <v>0</v>
      </c>
      <c r="T59" s="121" t="str">
        <f t="shared" si="2"/>
        <v/>
      </c>
    </row>
    <row r="60" spans="2:20" s="104" customFormat="1" ht="13.9" customHeight="1">
      <c r="B60" s="117">
        <v>39</v>
      </c>
      <c r="C60" s="123"/>
      <c r="D60" s="123"/>
      <c r="E60" s="124"/>
      <c r="F60" s="124"/>
      <c r="G60" s="124">
        <f t="shared" si="0"/>
        <v>0</v>
      </c>
      <c r="H60" s="124">
        <f t="shared" si="1"/>
        <v>0</v>
      </c>
      <c r="I60" s="125"/>
      <c r="J60" s="125"/>
      <c r="K60" s="125"/>
      <c r="L60" s="125"/>
      <c r="M60" s="125"/>
      <c r="N60" s="125"/>
      <c r="O60" s="125"/>
      <c r="P60" s="125"/>
      <c r="Q60" s="125"/>
      <c r="R60" s="125"/>
      <c r="S60" s="117">
        <f t="shared" si="3"/>
        <v>0</v>
      </c>
      <c r="T60" s="121" t="str">
        <f t="shared" si="2"/>
        <v/>
      </c>
    </row>
    <row r="61" spans="2:20" s="104" customFormat="1" ht="13.9" customHeight="1">
      <c r="B61" s="122">
        <v>40</v>
      </c>
      <c r="C61" s="123"/>
      <c r="D61" s="123"/>
      <c r="E61" s="124"/>
      <c r="F61" s="124"/>
      <c r="G61" s="124">
        <f t="shared" si="0"/>
        <v>0</v>
      </c>
      <c r="H61" s="124">
        <f t="shared" si="1"/>
        <v>0</v>
      </c>
      <c r="I61" s="125"/>
      <c r="J61" s="125"/>
      <c r="K61" s="125"/>
      <c r="L61" s="125"/>
      <c r="M61" s="125"/>
      <c r="N61" s="125"/>
      <c r="O61" s="125"/>
      <c r="P61" s="125"/>
      <c r="Q61" s="125"/>
      <c r="R61" s="125"/>
      <c r="S61" s="117">
        <f t="shared" si="3"/>
        <v>0</v>
      </c>
      <c r="T61" s="121" t="str">
        <f t="shared" si="2"/>
        <v/>
      </c>
    </row>
    <row r="62" spans="2:20" s="104" customFormat="1" ht="13.9" customHeight="1">
      <c r="B62" s="117">
        <v>41</v>
      </c>
      <c r="C62" s="123"/>
      <c r="D62" s="123"/>
      <c r="E62" s="124"/>
      <c r="F62" s="124"/>
      <c r="G62" s="124">
        <f t="shared" si="0"/>
        <v>0</v>
      </c>
      <c r="H62" s="124">
        <f t="shared" si="1"/>
        <v>0</v>
      </c>
      <c r="I62" s="125"/>
      <c r="J62" s="125"/>
      <c r="K62" s="125"/>
      <c r="L62" s="125"/>
      <c r="M62" s="125"/>
      <c r="N62" s="125"/>
      <c r="O62" s="125"/>
      <c r="P62" s="125"/>
      <c r="Q62" s="125"/>
      <c r="R62" s="125"/>
      <c r="S62" s="117">
        <f t="shared" si="3"/>
        <v>0</v>
      </c>
      <c r="T62" s="121" t="str">
        <f t="shared" si="2"/>
        <v/>
      </c>
    </row>
    <row r="63" spans="2:20" s="104" customFormat="1" ht="13.9" customHeight="1">
      <c r="B63" s="122">
        <v>42</v>
      </c>
      <c r="C63" s="123"/>
      <c r="D63" s="123"/>
      <c r="E63" s="124"/>
      <c r="F63" s="124"/>
      <c r="G63" s="124">
        <f t="shared" si="0"/>
        <v>0</v>
      </c>
      <c r="H63" s="124">
        <f t="shared" si="1"/>
        <v>0</v>
      </c>
      <c r="I63" s="125"/>
      <c r="J63" s="125"/>
      <c r="K63" s="125"/>
      <c r="L63" s="125"/>
      <c r="M63" s="125"/>
      <c r="N63" s="125"/>
      <c r="O63" s="125"/>
      <c r="P63" s="125"/>
      <c r="Q63" s="125"/>
      <c r="R63" s="125"/>
      <c r="S63" s="117">
        <f t="shared" si="3"/>
        <v>0</v>
      </c>
      <c r="T63" s="121" t="str">
        <f t="shared" si="2"/>
        <v/>
      </c>
    </row>
    <row r="64" spans="2:20" s="104" customFormat="1" ht="13.9" customHeight="1">
      <c r="B64" s="117">
        <v>43</v>
      </c>
      <c r="C64" s="123"/>
      <c r="D64" s="123"/>
      <c r="E64" s="124"/>
      <c r="F64" s="124"/>
      <c r="G64" s="124">
        <f t="shared" si="0"/>
        <v>0</v>
      </c>
      <c r="H64" s="124">
        <f t="shared" si="1"/>
        <v>0</v>
      </c>
      <c r="I64" s="125"/>
      <c r="J64" s="125"/>
      <c r="K64" s="125"/>
      <c r="L64" s="125"/>
      <c r="M64" s="125"/>
      <c r="N64" s="125"/>
      <c r="O64" s="125"/>
      <c r="P64" s="125"/>
      <c r="Q64" s="125"/>
      <c r="R64" s="125"/>
      <c r="S64" s="117">
        <f t="shared" si="3"/>
        <v>0</v>
      </c>
      <c r="T64" s="121" t="str">
        <f t="shared" si="2"/>
        <v/>
      </c>
    </row>
    <row r="65" spans="2:20" s="104" customFormat="1" ht="13.9" customHeight="1">
      <c r="B65" s="122">
        <v>44</v>
      </c>
      <c r="C65" s="123"/>
      <c r="D65" s="123"/>
      <c r="E65" s="124"/>
      <c r="F65" s="124"/>
      <c r="G65" s="124">
        <f t="shared" si="0"/>
        <v>0</v>
      </c>
      <c r="H65" s="124">
        <f t="shared" si="1"/>
        <v>0</v>
      </c>
      <c r="I65" s="125"/>
      <c r="J65" s="125"/>
      <c r="K65" s="125"/>
      <c r="L65" s="125"/>
      <c r="M65" s="125"/>
      <c r="N65" s="125"/>
      <c r="O65" s="125"/>
      <c r="P65" s="125"/>
      <c r="Q65" s="125"/>
      <c r="R65" s="125"/>
      <c r="S65" s="117">
        <f t="shared" si="3"/>
        <v>0</v>
      </c>
      <c r="T65" s="121" t="str">
        <f t="shared" si="2"/>
        <v/>
      </c>
    </row>
    <row r="66" spans="2:20" s="104" customFormat="1" ht="13.9" customHeight="1">
      <c r="B66" s="117">
        <v>45</v>
      </c>
      <c r="C66" s="123"/>
      <c r="D66" s="123"/>
      <c r="E66" s="124"/>
      <c r="F66" s="124"/>
      <c r="G66" s="124">
        <f t="shared" si="0"/>
        <v>0</v>
      </c>
      <c r="H66" s="124">
        <f t="shared" si="1"/>
        <v>0</v>
      </c>
      <c r="I66" s="125"/>
      <c r="J66" s="125"/>
      <c r="K66" s="125"/>
      <c r="L66" s="125"/>
      <c r="M66" s="125"/>
      <c r="N66" s="125"/>
      <c r="O66" s="125"/>
      <c r="P66" s="125"/>
      <c r="Q66" s="125"/>
      <c r="R66" s="125"/>
      <c r="S66" s="117">
        <f t="shared" si="3"/>
        <v>0</v>
      </c>
      <c r="T66" s="121" t="str">
        <f t="shared" si="2"/>
        <v/>
      </c>
    </row>
    <row r="67" spans="2:20" s="104" customFormat="1" ht="13.9" customHeight="1">
      <c r="B67" s="122">
        <v>46</v>
      </c>
      <c r="C67" s="123"/>
      <c r="D67" s="123"/>
      <c r="E67" s="124"/>
      <c r="F67" s="124"/>
      <c r="G67" s="124">
        <f t="shared" si="0"/>
        <v>0</v>
      </c>
      <c r="H67" s="124">
        <f t="shared" si="1"/>
        <v>0</v>
      </c>
      <c r="I67" s="125"/>
      <c r="J67" s="125"/>
      <c r="K67" s="125"/>
      <c r="L67" s="125"/>
      <c r="M67" s="125"/>
      <c r="N67" s="125"/>
      <c r="O67" s="125"/>
      <c r="P67" s="125"/>
      <c r="Q67" s="125"/>
      <c r="R67" s="125"/>
      <c r="S67" s="117">
        <f t="shared" si="3"/>
        <v>0</v>
      </c>
      <c r="T67" s="121" t="str">
        <f t="shared" si="2"/>
        <v/>
      </c>
    </row>
    <row r="68" spans="2:20" s="104" customFormat="1" ht="13.9" customHeight="1">
      <c r="B68" s="117">
        <v>47</v>
      </c>
      <c r="C68" s="123"/>
      <c r="D68" s="123"/>
      <c r="E68" s="124"/>
      <c r="F68" s="124"/>
      <c r="G68" s="124">
        <f t="shared" si="0"/>
        <v>0</v>
      </c>
      <c r="H68" s="124">
        <f t="shared" si="1"/>
        <v>0</v>
      </c>
      <c r="I68" s="125"/>
      <c r="J68" s="125"/>
      <c r="K68" s="125"/>
      <c r="L68" s="125"/>
      <c r="M68" s="125"/>
      <c r="N68" s="125"/>
      <c r="O68" s="125"/>
      <c r="P68" s="125"/>
      <c r="Q68" s="125"/>
      <c r="R68" s="125"/>
      <c r="S68" s="117">
        <f t="shared" si="3"/>
        <v>0</v>
      </c>
      <c r="T68" s="121" t="str">
        <f t="shared" si="2"/>
        <v/>
      </c>
    </row>
    <row r="69" spans="2:20" s="104" customFormat="1" ht="13.9" customHeight="1">
      <c r="B69" s="122">
        <v>48</v>
      </c>
      <c r="C69" s="123"/>
      <c r="D69" s="123"/>
      <c r="E69" s="124"/>
      <c r="F69" s="124"/>
      <c r="G69" s="124">
        <f t="shared" si="0"/>
        <v>0</v>
      </c>
      <c r="H69" s="124">
        <f t="shared" si="1"/>
        <v>0</v>
      </c>
      <c r="I69" s="125"/>
      <c r="J69" s="125"/>
      <c r="K69" s="125"/>
      <c r="L69" s="125"/>
      <c r="M69" s="125"/>
      <c r="N69" s="125"/>
      <c r="O69" s="125"/>
      <c r="P69" s="125"/>
      <c r="Q69" s="125"/>
      <c r="R69" s="125"/>
      <c r="S69" s="117">
        <f t="shared" si="3"/>
        <v>0</v>
      </c>
      <c r="T69" s="121" t="str">
        <f t="shared" si="2"/>
        <v/>
      </c>
    </row>
    <row r="70" spans="2:20" s="104" customFormat="1" ht="13.9" customHeight="1">
      <c r="B70" s="117">
        <v>49</v>
      </c>
      <c r="C70" s="123"/>
      <c r="D70" s="123"/>
      <c r="E70" s="124"/>
      <c r="F70" s="124"/>
      <c r="G70" s="124">
        <f t="shared" si="0"/>
        <v>0</v>
      </c>
      <c r="H70" s="124">
        <f t="shared" si="1"/>
        <v>0</v>
      </c>
      <c r="I70" s="125"/>
      <c r="J70" s="125"/>
      <c r="K70" s="125"/>
      <c r="L70" s="125"/>
      <c r="M70" s="125"/>
      <c r="N70" s="125"/>
      <c r="O70" s="125"/>
      <c r="P70" s="125"/>
      <c r="Q70" s="125"/>
      <c r="R70" s="125"/>
      <c r="S70" s="117">
        <f t="shared" si="3"/>
        <v>0</v>
      </c>
      <c r="T70" s="121" t="str">
        <f t="shared" si="2"/>
        <v/>
      </c>
    </row>
    <row r="71" spans="2:20" s="104" customFormat="1" ht="13.9" customHeight="1">
      <c r="B71" s="122">
        <v>50</v>
      </c>
      <c r="C71" s="123"/>
      <c r="D71" s="123"/>
      <c r="E71" s="124"/>
      <c r="F71" s="124"/>
      <c r="G71" s="124">
        <f t="shared" si="0"/>
        <v>0</v>
      </c>
      <c r="H71" s="124">
        <f t="shared" si="1"/>
        <v>0</v>
      </c>
      <c r="I71" s="125"/>
      <c r="J71" s="125"/>
      <c r="K71" s="125"/>
      <c r="L71" s="125"/>
      <c r="M71" s="125"/>
      <c r="N71" s="125"/>
      <c r="O71" s="125"/>
      <c r="P71" s="125"/>
      <c r="Q71" s="125"/>
      <c r="R71" s="125"/>
      <c r="S71" s="117">
        <f t="shared" si="3"/>
        <v>0</v>
      </c>
      <c r="T71" s="121" t="str">
        <f t="shared" si="2"/>
        <v/>
      </c>
    </row>
    <row r="72" spans="2:20" s="104" customFormat="1" ht="13.9" customHeight="1">
      <c r="B72" s="117">
        <v>51</v>
      </c>
      <c r="C72" s="123"/>
      <c r="D72" s="123"/>
      <c r="E72" s="124"/>
      <c r="F72" s="124"/>
      <c r="G72" s="124">
        <f t="shared" si="0"/>
        <v>0</v>
      </c>
      <c r="H72" s="124">
        <f t="shared" si="1"/>
        <v>0</v>
      </c>
      <c r="I72" s="125"/>
      <c r="J72" s="125"/>
      <c r="K72" s="125"/>
      <c r="L72" s="125"/>
      <c r="M72" s="125"/>
      <c r="N72" s="125"/>
      <c r="O72" s="125"/>
      <c r="P72" s="125"/>
      <c r="Q72" s="125"/>
      <c r="R72" s="125"/>
      <c r="S72" s="117">
        <f t="shared" si="3"/>
        <v>0</v>
      </c>
      <c r="T72" s="121" t="str">
        <f t="shared" si="2"/>
        <v/>
      </c>
    </row>
    <row r="73" spans="2:20" s="104" customFormat="1" ht="13.9" customHeight="1">
      <c r="B73" s="122">
        <v>52</v>
      </c>
      <c r="C73" s="123"/>
      <c r="D73" s="123"/>
      <c r="E73" s="124"/>
      <c r="F73" s="124"/>
      <c r="G73" s="124">
        <f t="shared" si="0"/>
        <v>0</v>
      </c>
      <c r="H73" s="124">
        <f t="shared" si="1"/>
        <v>0</v>
      </c>
      <c r="I73" s="125"/>
      <c r="J73" s="125"/>
      <c r="K73" s="125"/>
      <c r="L73" s="125"/>
      <c r="M73" s="125"/>
      <c r="N73" s="125"/>
      <c r="O73" s="125"/>
      <c r="P73" s="125"/>
      <c r="Q73" s="125"/>
      <c r="R73" s="125"/>
      <c r="S73" s="117">
        <f t="shared" si="3"/>
        <v>0</v>
      </c>
      <c r="T73" s="121" t="str">
        <f t="shared" si="2"/>
        <v/>
      </c>
    </row>
    <row r="74" spans="2:20" s="104" customFormat="1" ht="13.9" customHeight="1">
      <c r="B74" s="117">
        <v>53</v>
      </c>
      <c r="C74" s="123"/>
      <c r="D74" s="123"/>
      <c r="E74" s="124"/>
      <c r="F74" s="124"/>
      <c r="G74" s="124">
        <f t="shared" si="0"/>
        <v>0</v>
      </c>
      <c r="H74" s="124">
        <f t="shared" si="1"/>
        <v>0</v>
      </c>
      <c r="I74" s="125"/>
      <c r="J74" s="125"/>
      <c r="K74" s="125"/>
      <c r="L74" s="125"/>
      <c r="M74" s="125"/>
      <c r="N74" s="125"/>
      <c r="O74" s="125"/>
      <c r="P74" s="125"/>
      <c r="Q74" s="125"/>
      <c r="R74" s="125"/>
      <c r="S74" s="117">
        <f t="shared" si="3"/>
        <v>0</v>
      </c>
      <c r="T74" s="121" t="str">
        <f t="shared" si="2"/>
        <v/>
      </c>
    </row>
    <row r="75" spans="2:20" s="104" customFormat="1" ht="13.9" customHeight="1">
      <c r="B75" s="122">
        <v>54</v>
      </c>
      <c r="C75" s="123"/>
      <c r="D75" s="123"/>
      <c r="E75" s="124"/>
      <c r="F75" s="124"/>
      <c r="G75" s="124">
        <f t="shared" si="0"/>
        <v>0</v>
      </c>
      <c r="H75" s="124">
        <f t="shared" si="1"/>
        <v>0</v>
      </c>
      <c r="I75" s="125"/>
      <c r="J75" s="125"/>
      <c r="K75" s="125"/>
      <c r="L75" s="125"/>
      <c r="M75" s="125"/>
      <c r="N75" s="125"/>
      <c r="O75" s="125"/>
      <c r="P75" s="125"/>
      <c r="Q75" s="125"/>
      <c r="R75" s="125"/>
      <c r="S75" s="117">
        <f t="shared" si="3"/>
        <v>0</v>
      </c>
      <c r="T75" s="121" t="str">
        <f t="shared" si="2"/>
        <v/>
      </c>
    </row>
    <row r="76" spans="2:20" s="104" customFormat="1" ht="13.9" customHeight="1">
      <c r="B76" s="117">
        <v>55</v>
      </c>
      <c r="C76" s="123"/>
      <c r="D76" s="123"/>
      <c r="E76" s="124"/>
      <c r="F76" s="124"/>
      <c r="G76" s="124">
        <f t="shared" si="0"/>
        <v>0</v>
      </c>
      <c r="H76" s="124">
        <f t="shared" si="1"/>
        <v>0</v>
      </c>
      <c r="I76" s="125"/>
      <c r="J76" s="125"/>
      <c r="K76" s="125"/>
      <c r="L76" s="125"/>
      <c r="M76" s="125"/>
      <c r="N76" s="125"/>
      <c r="O76" s="125"/>
      <c r="P76" s="125"/>
      <c r="Q76" s="125"/>
      <c r="R76" s="125"/>
      <c r="S76" s="117">
        <f t="shared" si="3"/>
        <v>0</v>
      </c>
      <c r="T76" s="121" t="str">
        <f t="shared" si="2"/>
        <v/>
      </c>
    </row>
    <row r="77" spans="2:20" s="104" customFormat="1" ht="13.9" customHeight="1">
      <c r="B77" s="122">
        <v>56</v>
      </c>
      <c r="C77" s="123"/>
      <c r="D77" s="123"/>
      <c r="E77" s="124"/>
      <c r="F77" s="124"/>
      <c r="G77" s="124">
        <f t="shared" si="0"/>
        <v>0</v>
      </c>
      <c r="H77" s="124">
        <f t="shared" si="1"/>
        <v>0</v>
      </c>
      <c r="I77" s="125"/>
      <c r="J77" s="125"/>
      <c r="K77" s="125"/>
      <c r="L77" s="125"/>
      <c r="M77" s="125"/>
      <c r="N77" s="125"/>
      <c r="O77" s="125"/>
      <c r="P77" s="125"/>
      <c r="Q77" s="125"/>
      <c r="R77" s="125"/>
      <c r="S77" s="117">
        <f t="shared" si="3"/>
        <v>0</v>
      </c>
      <c r="T77" s="121" t="str">
        <f t="shared" si="2"/>
        <v/>
      </c>
    </row>
    <row r="78" spans="2:20" s="104" customFormat="1" ht="13.9" customHeight="1">
      <c r="B78" s="117">
        <v>57</v>
      </c>
      <c r="C78" s="123"/>
      <c r="D78" s="123"/>
      <c r="E78" s="124"/>
      <c r="F78" s="124"/>
      <c r="G78" s="124">
        <f t="shared" si="0"/>
        <v>0</v>
      </c>
      <c r="H78" s="124">
        <f t="shared" si="1"/>
        <v>0</v>
      </c>
      <c r="I78" s="125"/>
      <c r="J78" s="125"/>
      <c r="K78" s="125"/>
      <c r="L78" s="125"/>
      <c r="M78" s="125"/>
      <c r="N78" s="125"/>
      <c r="O78" s="125"/>
      <c r="P78" s="125"/>
      <c r="Q78" s="125"/>
      <c r="R78" s="125"/>
      <c r="S78" s="117">
        <f t="shared" si="3"/>
        <v>0</v>
      </c>
      <c r="T78" s="121" t="str">
        <f t="shared" si="2"/>
        <v/>
      </c>
    </row>
    <row r="79" spans="2:20" s="104" customFormat="1" ht="13.9" customHeight="1">
      <c r="B79" s="122">
        <v>58</v>
      </c>
      <c r="C79" s="123"/>
      <c r="D79" s="123"/>
      <c r="E79" s="124"/>
      <c r="F79" s="124"/>
      <c r="G79" s="124">
        <f t="shared" si="0"/>
        <v>0</v>
      </c>
      <c r="H79" s="124">
        <f t="shared" si="1"/>
        <v>0</v>
      </c>
      <c r="I79" s="125"/>
      <c r="J79" s="125"/>
      <c r="K79" s="125"/>
      <c r="L79" s="125"/>
      <c r="M79" s="125"/>
      <c r="N79" s="125"/>
      <c r="O79" s="125"/>
      <c r="P79" s="125"/>
      <c r="Q79" s="125"/>
      <c r="R79" s="125"/>
      <c r="S79" s="117">
        <f t="shared" si="3"/>
        <v>0</v>
      </c>
      <c r="T79" s="121" t="str">
        <f t="shared" si="2"/>
        <v/>
      </c>
    </row>
    <row r="80" spans="2:20" s="104" customFormat="1" ht="13.9" customHeight="1">
      <c r="B80" s="117">
        <v>59</v>
      </c>
      <c r="C80" s="123"/>
      <c r="D80" s="123"/>
      <c r="E80" s="124"/>
      <c r="F80" s="124"/>
      <c r="G80" s="124">
        <f t="shared" si="0"/>
        <v>0</v>
      </c>
      <c r="H80" s="124">
        <f t="shared" si="1"/>
        <v>0</v>
      </c>
      <c r="I80" s="125"/>
      <c r="J80" s="125"/>
      <c r="K80" s="125"/>
      <c r="L80" s="125"/>
      <c r="M80" s="125"/>
      <c r="N80" s="125"/>
      <c r="O80" s="125"/>
      <c r="P80" s="125"/>
      <c r="Q80" s="125"/>
      <c r="R80" s="125"/>
      <c r="S80" s="117">
        <f t="shared" si="3"/>
        <v>0</v>
      </c>
      <c r="T80" s="121" t="str">
        <f t="shared" si="2"/>
        <v/>
      </c>
    </row>
    <row r="81" spans="2:20" s="104" customFormat="1" ht="13.9" customHeight="1">
      <c r="B81" s="122">
        <v>60</v>
      </c>
      <c r="C81" s="123"/>
      <c r="D81" s="123"/>
      <c r="E81" s="124"/>
      <c r="F81" s="124"/>
      <c r="G81" s="124">
        <f t="shared" si="0"/>
        <v>0</v>
      </c>
      <c r="H81" s="124">
        <f t="shared" si="1"/>
        <v>0</v>
      </c>
      <c r="I81" s="125"/>
      <c r="J81" s="125"/>
      <c r="K81" s="125"/>
      <c r="L81" s="125"/>
      <c r="M81" s="125"/>
      <c r="N81" s="125"/>
      <c r="O81" s="125"/>
      <c r="P81" s="125"/>
      <c r="Q81" s="125"/>
      <c r="R81" s="125"/>
      <c r="S81" s="117">
        <f t="shared" si="3"/>
        <v>0</v>
      </c>
      <c r="T81" s="121" t="str">
        <f t="shared" si="2"/>
        <v/>
      </c>
    </row>
    <row r="82" spans="2:20" s="104" customFormat="1" ht="13.9" customHeight="1">
      <c r="B82" s="117">
        <v>61</v>
      </c>
      <c r="C82" s="123"/>
      <c r="D82" s="123"/>
      <c r="E82" s="124"/>
      <c r="F82" s="124"/>
      <c r="G82" s="124">
        <f t="shared" si="0"/>
        <v>0</v>
      </c>
      <c r="H82" s="124">
        <f t="shared" si="1"/>
        <v>0</v>
      </c>
      <c r="I82" s="125"/>
      <c r="J82" s="125"/>
      <c r="K82" s="125"/>
      <c r="L82" s="125"/>
      <c r="M82" s="125"/>
      <c r="N82" s="125"/>
      <c r="O82" s="125"/>
      <c r="P82" s="125"/>
      <c r="Q82" s="125"/>
      <c r="R82" s="125"/>
      <c r="S82" s="117">
        <f t="shared" si="3"/>
        <v>0</v>
      </c>
      <c r="T82" s="121" t="str">
        <f t="shared" si="2"/>
        <v/>
      </c>
    </row>
    <row r="83" spans="2:20" s="104" customFormat="1" ht="13.9" customHeight="1">
      <c r="B83" s="122">
        <v>62</v>
      </c>
      <c r="C83" s="123"/>
      <c r="D83" s="123"/>
      <c r="E83" s="124"/>
      <c r="F83" s="124"/>
      <c r="G83" s="124">
        <f t="shared" si="0"/>
        <v>0</v>
      </c>
      <c r="H83" s="124">
        <f t="shared" si="1"/>
        <v>0</v>
      </c>
      <c r="I83" s="125"/>
      <c r="J83" s="125"/>
      <c r="K83" s="125"/>
      <c r="L83" s="125"/>
      <c r="M83" s="125"/>
      <c r="N83" s="125"/>
      <c r="O83" s="125"/>
      <c r="P83" s="125"/>
      <c r="Q83" s="125"/>
      <c r="R83" s="125"/>
      <c r="S83" s="117">
        <f t="shared" si="3"/>
        <v>0</v>
      </c>
      <c r="T83" s="121" t="str">
        <f t="shared" si="2"/>
        <v/>
      </c>
    </row>
    <row r="84" spans="2:20" s="104" customFormat="1" ht="13.9" customHeight="1">
      <c r="B84" s="117">
        <v>63</v>
      </c>
      <c r="C84" s="123"/>
      <c r="D84" s="123"/>
      <c r="E84" s="124"/>
      <c r="F84" s="124"/>
      <c r="G84" s="124">
        <f t="shared" si="0"/>
        <v>0</v>
      </c>
      <c r="H84" s="124">
        <f t="shared" si="1"/>
        <v>0</v>
      </c>
      <c r="I84" s="125"/>
      <c r="J84" s="125"/>
      <c r="K84" s="125"/>
      <c r="L84" s="125"/>
      <c r="M84" s="125"/>
      <c r="N84" s="125"/>
      <c r="O84" s="125"/>
      <c r="P84" s="125"/>
      <c r="Q84" s="125"/>
      <c r="R84" s="125"/>
      <c r="S84" s="117">
        <f t="shared" si="3"/>
        <v>0</v>
      </c>
      <c r="T84" s="121" t="str">
        <f t="shared" si="2"/>
        <v/>
      </c>
    </row>
    <row r="85" spans="2:20" s="104" customFormat="1" ht="13.9" customHeight="1">
      <c r="B85" s="122">
        <v>64</v>
      </c>
      <c r="C85" s="123"/>
      <c r="D85" s="123"/>
      <c r="E85" s="124"/>
      <c r="F85" s="124"/>
      <c r="G85" s="124">
        <f t="shared" si="0"/>
        <v>0</v>
      </c>
      <c r="H85" s="124">
        <f t="shared" si="1"/>
        <v>0</v>
      </c>
      <c r="I85" s="125"/>
      <c r="J85" s="125"/>
      <c r="K85" s="125"/>
      <c r="L85" s="125"/>
      <c r="M85" s="125"/>
      <c r="N85" s="125"/>
      <c r="O85" s="125"/>
      <c r="P85" s="125"/>
      <c r="Q85" s="125"/>
      <c r="R85" s="125"/>
      <c r="S85" s="117">
        <f t="shared" si="3"/>
        <v>0</v>
      </c>
      <c r="T85" s="121" t="str">
        <f t="shared" si="2"/>
        <v/>
      </c>
    </row>
    <row r="86" spans="2:20" s="104" customFormat="1" ht="13.9" customHeight="1">
      <c r="B86" s="117">
        <v>65</v>
      </c>
      <c r="C86" s="123"/>
      <c r="D86" s="123"/>
      <c r="E86" s="124"/>
      <c r="F86" s="124"/>
      <c r="G86" s="124">
        <f t="shared" si="0"/>
        <v>0</v>
      </c>
      <c r="H86" s="124">
        <f t="shared" si="1"/>
        <v>0</v>
      </c>
      <c r="I86" s="125"/>
      <c r="J86" s="125"/>
      <c r="K86" s="125"/>
      <c r="L86" s="125"/>
      <c r="M86" s="125"/>
      <c r="N86" s="125"/>
      <c r="O86" s="125"/>
      <c r="P86" s="125"/>
      <c r="Q86" s="125"/>
      <c r="R86" s="125"/>
      <c r="S86" s="117">
        <f t="shared" si="3"/>
        <v>0</v>
      </c>
      <c r="T86" s="121" t="str">
        <f t="shared" si="2"/>
        <v/>
      </c>
    </row>
    <row r="87" spans="2:20" s="104" customFormat="1" ht="13.9" customHeight="1">
      <c r="B87" s="122">
        <v>66</v>
      </c>
      <c r="C87" s="123"/>
      <c r="D87" s="123"/>
      <c r="E87" s="124"/>
      <c r="F87" s="124"/>
      <c r="G87" s="124">
        <f t="shared" si="0"/>
        <v>0</v>
      </c>
      <c r="H87" s="124">
        <f t="shared" si="1"/>
        <v>0</v>
      </c>
      <c r="I87" s="125"/>
      <c r="J87" s="125"/>
      <c r="K87" s="125"/>
      <c r="L87" s="125"/>
      <c r="M87" s="125"/>
      <c r="N87" s="125"/>
      <c r="O87" s="125"/>
      <c r="P87" s="125"/>
      <c r="Q87" s="125"/>
      <c r="R87" s="125"/>
      <c r="S87" s="117">
        <f t="shared" ref="S87:S138" si="4">SUM(COUNTIF(I87:R87,CONCATENATE("&lt;",LEFT(H87,7))),COUNTIF(I87:R87,CONCATENATE("&gt;",LEFT(G87,7))))</f>
        <v>0</v>
      </c>
      <c r="T87" s="121" t="str">
        <f t="shared" si="2"/>
        <v/>
      </c>
    </row>
    <row r="88" spans="2:20" s="104" customFormat="1" ht="13.9" customHeight="1">
      <c r="B88" s="117">
        <v>67</v>
      </c>
      <c r="C88" s="123"/>
      <c r="D88" s="123"/>
      <c r="E88" s="124"/>
      <c r="F88" s="124"/>
      <c r="G88" s="124">
        <f t="shared" si="0"/>
        <v>0</v>
      </c>
      <c r="H88" s="124">
        <f t="shared" si="1"/>
        <v>0</v>
      </c>
      <c r="I88" s="125"/>
      <c r="J88" s="125"/>
      <c r="K88" s="125"/>
      <c r="L88" s="125"/>
      <c r="M88" s="125"/>
      <c r="N88" s="125"/>
      <c r="O88" s="125"/>
      <c r="P88" s="125"/>
      <c r="Q88" s="125"/>
      <c r="R88" s="125"/>
      <c r="S88" s="117">
        <f t="shared" si="4"/>
        <v>0</v>
      </c>
      <c r="T88" s="121" t="str">
        <f t="shared" si="2"/>
        <v/>
      </c>
    </row>
    <row r="89" spans="2:20" s="104" customFormat="1" ht="13.9" customHeight="1">
      <c r="B89" s="122">
        <v>68</v>
      </c>
      <c r="C89" s="123"/>
      <c r="D89" s="123"/>
      <c r="E89" s="124"/>
      <c r="F89" s="124"/>
      <c r="G89" s="124">
        <f t="shared" si="0"/>
        <v>0</v>
      </c>
      <c r="H89" s="124">
        <f t="shared" si="1"/>
        <v>0</v>
      </c>
      <c r="I89" s="125"/>
      <c r="J89" s="125"/>
      <c r="K89" s="125"/>
      <c r="L89" s="125"/>
      <c r="M89" s="125"/>
      <c r="N89" s="125"/>
      <c r="O89" s="125"/>
      <c r="P89" s="125"/>
      <c r="Q89" s="125"/>
      <c r="R89" s="125"/>
      <c r="S89" s="117">
        <f t="shared" si="4"/>
        <v>0</v>
      </c>
      <c r="T89" s="121" t="str">
        <f t="shared" si="2"/>
        <v/>
      </c>
    </row>
    <row r="90" spans="2:20" s="104" customFormat="1" ht="13.9" customHeight="1">
      <c r="B90" s="117">
        <v>69</v>
      </c>
      <c r="C90" s="123"/>
      <c r="D90" s="123"/>
      <c r="E90" s="124"/>
      <c r="F90" s="124"/>
      <c r="G90" s="124">
        <f t="shared" si="0"/>
        <v>0</v>
      </c>
      <c r="H90" s="124">
        <f t="shared" si="1"/>
        <v>0</v>
      </c>
      <c r="I90" s="125"/>
      <c r="J90" s="125"/>
      <c r="K90" s="125"/>
      <c r="L90" s="125"/>
      <c r="M90" s="125"/>
      <c r="N90" s="125"/>
      <c r="O90" s="125"/>
      <c r="P90" s="125"/>
      <c r="Q90" s="125"/>
      <c r="R90" s="125"/>
      <c r="S90" s="117">
        <f t="shared" si="4"/>
        <v>0</v>
      </c>
      <c r="T90" s="121" t="str">
        <f t="shared" si="2"/>
        <v/>
      </c>
    </row>
    <row r="91" spans="2:20" s="104" customFormat="1" ht="13.9" customHeight="1">
      <c r="B91" s="122">
        <v>70</v>
      </c>
      <c r="C91" s="123"/>
      <c r="D91" s="123"/>
      <c r="E91" s="124"/>
      <c r="F91" s="124"/>
      <c r="G91" s="124">
        <f t="shared" si="0"/>
        <v>0</v>
      </c>
      <c r="H91" s="124">
        <f t="shared" si="1"/>
        <v>0</v>
      </c>
      <c r="I91" s="125"/>
      <c r="J91" s="125"/>
      <c r="K91" s="125"/>
      <c r="L91" s="125"/>
      <c r="M91" s="125"/>
      <c r="N91" s="125"/>
      <c r="O91" s="125"/>
      <c r="P91" s="125"/>
      <c r="Q91" s="125"/>
      <c r="R91" s="125"/>
      <c r="S91" s="117">
        <f t="shared" si="4"/>
        <v>0</v>
      </c>
      <c r="T91" s="121" t="str">
        <f t="shared" si="2"/>
        <v/>
      </c>
    </row>
    <row r="92" spans="2:20" s="104" customFormat="1" ht="13.9" customHeight="1">
      <c r="B92" s="117">
        <v>71</v>
      </c>
      <c r="C92" s="123"/>
      <c r="D92" s="123"/>
      <c r="E92" s="124"/>
      <c r="F92" s="124"/>
      <c r="G92" s="124">
        <f t="shared" si="0"/>
        <v>0</v>
      </c>
      <c r="H92" s="124">
        <f t="shared" si="1"/>
        <v>0</v>
      </c>
      <c r="I92" s="125"/>
      <c r="J92" s="125"/>
      <c r="K92" s="125"/>
      <c r="L92" s="125"/>
      <c r="M92" s="125"/>
      <c r="N92" s="125"/>
      <c r="O92" s="125"/>
      <c r="P92" s="125"/>
      <c r="Q92" s="125"/>
      <c r="R92" s="125"/>
      <c r="S92" s="117">
        <f t="shared" si="4"/>
        <v>0</v>
      </c>
      <c r="T92" s="121" t="str">
        <f t="shared" si="2"/>
        <v/>
      </c>
    </row>
    <row r="93" spans="2:20" s="104" customFormat="1" ht="13.9" customHeight="1">
      <c r="B93" s="122">
        <v>72</v>
      </c>
      <c r="C93" s="123"/>
      <c r="D93" s="123"/>
      <c r="E93" s="124"/>
      <c r="F93" s="124"/>
      <c r="G93" s="124">
        <f t="shared" si="0"/>
        <v>0</v>
      </c>
      <c r="H93" s="124">
        <f t="shared" si="1"/>
        <v>0</v>
      </c>
      <c r="I93" s="125"/>
      <c r="J93" s="125"/>
      <c r="K93" s="125"/>
      <c r="L93" s="125"/>
      <c r="M93" s="125"/>
      <c r="N93" s="125"/>
      <c r="O93" s="125"/>
      <c r="P93" s="125"/>
      <c r="Q93" s="125"/>
      <c r="R93" s="125"/>
      <c r="S93" s="117">
        <f t="shared" si="4"/>
        <v>0</v>
      </c>
      <c r="T93" s="121" t="str">
        <f t="shared" si="2"/>
        <v/>
      </c>
    </row>
    <row r="94" spans="2:20" s="104" customFormat="1" ht="13.9" customHeight="1">
      <c r="B94" s="117">
        <v>73</v>
      </c>
      <c r="C94" s="123"/>
      <c r="D94" s="123"/>
      <c r="E94" s="124"/>
      <c r="F94" s="124"/>
      <c r="G94" s="124">
        <f t="shared" si="0"/>
        <v>0</v>
      </c>
      <c r="H94" s="124">
        <f t="shared" si="1"/>
        <v>0</v>
      </c>
      <c r="I94" s="125"/>
      <c r="J94" s="125"/>
      <c r="K94" s="125"/>
      <c r="L94" s="125"/>
      <c r="M94" s="125"/>
      <c r="N94" s="125"/>
      <c r="O94" s="125"/>
      <c r="P94" s="125"/>
      <c r="Q94" s="125"/>
      <c r="R94" s="125"/>
      <c r="S94" s="117">
        <f t="shared" si="4"/>
        <v>0</v>
      </c>
      <c r="T94" s="121" t="str">
        <f t="shared" si="2"/>
        <v/>
      </c>
    </row>
    <row r="95" spans="2:20" s="104" customFormat="1" ht="13.9" customHeight="1">
      <c r="B95" s="122">
        <v>74</v>
      </c>
      <c r="C95" s="123"/>
      <c r="D95" s="123"/>
      <c r="E95" s="124"/>
      <c r="F95" s="124"/>
      <c r="G95" s="124">
        <f t="shared" si="0"/>
        <v>0</v>
      </c>
      <c r="H95" s="124">
        <f t="shared" si="1"/>
        <v>0</v>
      </c>
      <c r="I95" s="125"/>
      <c r="J95" s="125"/>
      <c r="K95" s="125"/>
      <c r="L95" s="125"/>
      <c r="M95" s="125"/>
      <c r="N95" s="125"/>
      <c r="O95" s="125"/>
      <c r="P95" s="125"/>
      <c r="Q95" s="125"/>
      <c r="R95" s="125"/>
      <c r="S95" s="117">
        <f t="shared" si="4"/>
        <v>0</v>
      </c>
      <c r="T95" s="121" t="str">
        <f t="shared" si="2"/>
        <v/>
      </c>
    </row>
    <row r="96" spans="2:20" s="104" customFormat="1" ht="13.9" customHeight="1">
      <c r="B96" s="117">
        <v>75</v>
      </c>
      <c r="C96" s="123"/>
      <c r="D96" s="123"/>
      <c r="E96" s="124"/>
      <c r="F96" s="124"/>
      <c r="G96" s="124">
        <f t="shared" si="0"/>
        <v>0</v>
      </c>
      <c r="H96" s="124">
        <f t="shared" si="1"/>
        <v>0</v>
      </c>
      <c r="I96" s="125"/>
      <c r="J96" s="125"/>
      <c r="K96" s="125"/>
      <c r="L96" s="125"/>
      <c r="M96" s="125"/>
      <c r="N96" s="125"/>
      <c r="O96" s="125"/>
      <c r="P96" s="125"/>
      <c r="Q96" s="125"/>
      <c r="R96" s="125"/>
      <c r="S96" s="117">
        <f t="shared" si="4"/>
        <v>0</v>
      </c>
      <c r="T96" s="121" t="str">
        <f t="shared" si="2"/>
        <v/>
      </c>
    </row>
    <row r="97" spans="2:20" s="104" customFormat="1" ht="13.9" customHeight="1">
      <c r="B97" s="122">
        <v>76</v>
      </c>
      <c r="C97" s="123"/>
      <c r="D97" s="123"/>
      <c r="E97" s="124"/>
      <c r="F97" s="124"/>
      <c r="G97" s="124">
        <f t="shared" si="0"/>
        <v>0</v>
      </c>
      <c r="H97" s="124">
        <f t="shared" si="1"/>
        <v>0</v>
      </c>
      <c r="I97" s="125"/>
      <c r="J97" s="125"/>
      <c r="K97" s="125"/>
      <c r="L97" s="125"/>
      <c r="M97" s="125"/>
      <c r="N97" s="125"/>
      <c r="O97" s="125"/>
      <c r="P97" s="125"/>
      <c r="Q97" s="125"/>
      <c r="R97" s="125"/>
      <c r="S97" s="117">
        <f t="shared" si="4"/>
        <v>0</v>
      </c>
      <c r="T97" s="121" t="str">
        <f t="shared" si="2"/>
        <v/>
      </c>
    </row>
    <row r="98" spans="2:20" s="104" customFormat="1" ht="13.9" customHeight="1">
      <c r="B98" s="117">
        <v>77</v>
      </c>
      <c r="C98" s="123"/>
      <c r="D98" s="123"/>
      <c r="E98" s="124"/>
      <c r="F98" s="124"/>
      <c r="G98" s="124">
        <f t="shared" si="0"/>
        <v>0</v>
      </c>
      <c r="H98" s="124">
        <f t="shared" si="1"/>
        <v>0</v>
      </c>
      <c r="I98" s="125"/>
      <c r="J98" s="125"/>
      <c r="K98" s="125"/>
      <c r="L98" s="125"/>
      <c r="M98" s="125"/>
      <c r="N98" s="125"/>
      <c r="O98" s="125"/>
      <c r="P98" s="125"/>
      <c r="Q98" s="125"/>
      <c r="R98" s="125"/>
      <c r="S98" s="117">
        <f t="shared" si="4"/>
        <v>0</v>
      </c>
      <c r="T98" s="121" t="str">
        <f t="shared" si="2"/>
        <v/>
      </c>
    </row>
    <row r="99" spans="2:20" s="104" customFormat="1" ht="13.9" customHeight="1">
      <c r="B99" s="122">
        <v>78</v>
      </c>
      <c r="C99" s="123"/>
      <c r="D99" s="123"/>
      <c r="E99" s="124"/>
      <c r="F99" s="124"/>
      <c r="G99" s="124">
        <f t="shared" si="0"/>
        <v>0</v>
      </c>
      <c r="H99" s="124">
        <f t="shared" si="1"/>
        <v>0</v>
      </c>
      <c r="I99" s="125"/>
      <c r="J99" s="125"/>
      <c r="K99" s="125"/>
      <c r="L99" s="125"/>
      <c r="M99" s="125"/>
      <c r="N99" s="125"/>
      <c r="O99" s="125"/>
      <c r="P99" s="125"/>
      <c r="Q99" s="125"/>
      <c r="R99" s="125"/>
      <c r="S99" s="117">
        <f t="shared" si="4"/>
        <v>0</v>
      </c>
      <c r="T99" s="121" t="str">
        <f t="shared" si="2"/>
        <v/>
      </c>
    </row>
    <row r="100" spans="2:20" s="104" customFormat="1" ht="13.9" customHeight="1">
      <c r="B100" s="117">
        <v>79</v>
      </c>
      <c r="C100" s="123"/>
      <c r="D100" s="123"/>
      <c r="E100" s="124"/>
      <c r="F100" s="124"/>
      <c r="G100" s="124">
        <f t="shared" si="0"/>
        <v>0</v>
      </c>
      <c r="H100" s="124">
        <f t="shared" si="1"/>
        <v>0</v>
      </c>
      <c r="I100" s="125"/>
      <c r="J100" s="125"/>
      <c r="K100" s="125"/>
      <c r="L100" s="125"/>
      <c r="M100" s="125"/>
      <c r="N100" s="125"/>
      <c r="O100" s="125"/>
      <c r="P100" s="125"/>
      <c r="Q100" s="125"/>
      <c r="R100" s="125"/>
      <c r="S100" s="117">
        <f t="shared" si="4"/>
        <v>0</v>
      </c>
      <c r="T100" s="121" t="str">
        <f t="shared" si="2"/>
        <v/>
      </c>
    </row>
    <row r="101" spans="2:20" s="104" customFormat="1" ht="13.9" customHeight="1">
      <c r="B101" s="122">
        <v>80</v>
      </c>
      <c r="C101" s="123"/>
      <c r="D101" s="123"/>
      <c r="E101" s="124"/>
      <c r="F101" s="124"/>
      <c r="G101" s="124">
        <f t="shared" si="0"/>
        <v>0</v>
      </c>
      <c r="H101" s="124">
        <f t="shared" si="1"/>
        <v>0</v>
      </c>
      <c r="I101" s="125"/>
      <c r="J101" s="125"/>
      <c r="K101" s="125"/>
      <c r="L101" s="125"/>
      <c r="M101" s="125"/>
      <c r="N101" s="125"/>
      <c r="O101" s="125"/>
      <c r="P101" s="125"/>
      <c r="Q101" s="125"/>
      <c r="R101" s="125"/>
      <c r="S101" s="117">
        <f t="shared" si="4"/>
        <v>0</v>
      </c>
      <c r="T101" s="121" t="str">
        <f t="shared" si="2"/>
        <v/>
      </c>
    </row>
    <row r="102" spans="2:20" s="104" customFormat="1" ht="13.9" customHeight="1">
      <c r="B102" s="117">
        <v>81</v>
      </c>
      <c r="C102" s="123"/>
      <c r="D102" s="123"/>
      <c r="E102" s="124"/>
      <c r="F102" s="124"/>
      <c r="G102" s="124">
        <f t="shared" si="0"/>
        <v>0</v>
      </c>
      <c r="H102" s="124">
        <f t="shared" si="1"/>
        <v>0</v>
      </c>
      <c r="I102" s="125"/>
      <c r="J102" s="125"/>
      <c r="K102" s="125"/>
      <c r="L102" s="125"/>
      <c r="M102" s="125"/>
      <c r="N102" s="125"/>
      <c r="O102" s="125"/>
      <c r="P102" s="125"/>
      <c r="Q102" s="125"/>
      <c r="R102" s="125"/>
      <c r="S102" s="117">
        <f t="shared" si="4"/>
        <v>0</v>
      </c>
      <c r="T102" s="121" t="str">
        <f t="shared" si="2"/>
        <v/>
      </c>
    </row>
    <row r="103" spans="2:20" s="104" customFormat="1" ht="13.9" customHeight="1">
      <c r="B103" s="122">
        <v>82</v>
      </c>
      <c r="C103" s="123"/>
      <c r="D103" s="123"/>
      <c r="E103" s="124"/>
      <c r="F103" s="124"/>
      <c r="G103" s="124">
        <f t="shared" si="0"/>
        <v>0</v>
      </c>
      <c r="H103" s="124">
        <f t="shared" si="1"/>
        <v>0</v>
      </c>
      <c r="I103" s="125"/>
      <c r="J103" s="125"/>
      <c r="K103" s="125"/>
      <c r="L103" s="125"/>
      <c r="M103" s="125"/>
      <c r="N103" s="125"/>
      <c r="O103" s="125"/>
      <c r="P103" s="125"/>
      <c r="Q103" s="125"/>
      <c r="R103" s="125"/>
      <c r="S103" s="117">
        <f t="shared" si="4"/>
        <v>0</v>
      </c>
      <c r="T103" s="121" t="str">
        <f t="shared" si="2"/>
        <v/>
      </c>
    </row>
    <row r="104" spans="2:20" s="104" customFormat="1" ht="13.9" customHeight="1">
      <c r="B104" s="117">
        <v>83</v>
      </c>
      <c r="C104" s="123"/>
      <c r="D104" s="123"/>
      <c r="E104" s="124"/>
      <c r="F104" s="124"/>
      <c r="G104" s="124">
        <f t="shared" si="0"/>
        <v>0</v>
      </c>
      <c r="H104" s="124">
        <f t="shared" si="1"/>
        <v>0</v>
      </c>
      <c r="I104" s="125"/>
      <c r="J104" s="125"/>
      <c r="K104" s="125"/>
      <c r="L104" s="125"/>
      <c r="M104" s="125"/>
      <c r="N104" s="125"/>
      <c r="O104" s="125"/>
      <c r="P104" s="125"/>
      <c r="Q104" s="125"/>
      <c r="R104" s="125"/>
      <c r="S104" s="117">
        <f t="shared" si="4"/>
        <v>0</v>
      </c>
      <c r="T104" s="121" t="str">
        <f t="shared" si="2"/>
        <v/>
      </c>
    </row>
    <row r="105" spans="2:20" s="104" customFormat="1" ht="13.9" customHeight="1">
      <c r="B105" s="122">
        <v>84</v>
      </c>
      <c r="C105" s="123"/>
      <c r="D105" s="123"/>
      <c r="E105" s="124"/>
      <c r="F105" s="124"/>
      <c r="G105" s="124">
        <f t="shared" si="0"/>
        <v>0</v>
      </c>
      <c r="H105" s="124">
        <f t="shared" si="1"/>
        <v>0</v>
      </c>
      <c r="I105" s="125"/>
      <c r="J105" s="125"/>
      <c r="K105" s="125"/>
      <c r="L105" s="125"/>
      <c r="M105" s="125"/>
      <c r="N105" s="125"/>
      <c r="O105" s="125"/>
      <c r="P105" s="125"/>
      <c r="Q105" s="125"/>
      <c r="R105" s="125"/>
      <c r="S105" s="117">
        <f t="shared" si="4"/>
        <v>0</v>
      </c>
      <c r="T105" s="121" t="str">
        <f t="shared" si="2"/>
        <v/>
      </c>
    </row>
    <row r="106" spans="2:20" s="104" customFormat="1" ht="13.9" customHeight="1">
      <c r="B106" s="117">
        <v>85</v>
      </c>
      <c r="C106" s="123"/>
      <c r="D106" s="123"/>
      <c r="E106" s="124"/>
      <c r="F106" s="124"/>
      <c r="G106" s="124">
        <f t="shared" si="0"/>
        <v>0</v>
      </c>
      <c r="H106" s="124">
        <f t="shared" si="1"/>
        <v>0</v>
      </c>
      <c r="I106" s="125"/>
      <c r="J106" s="125"/>
      <c r="K106" s="125"/>
      <c r="L106" s="125"/>
      <c r="M106" s="125"/>
      <c r="N106" s="125"/>
      <c r="O106" s="125"/>
      <c r="P106" s="125"/>
      <c r="Q106" s="125"/>
      <c r="R106" s="125"/>
      <c r="S106" s="117">
        <f t="shared" si="4"/>
        <v>0</v>
      </c>
      <c r="T106" s="121" t="str">
        <f t="shared" si="2"/>
        <v/>
      </c>
    </row>
    <row r="107" spans="2:20" s="104" customFormat="1" ht="13.9" customHeight="1">
      <c r="B107" s="122">
        <v>86</v>
      </c>
      <c r="C107" s="123"/>
      <c r="D107" s="123"/>
      <c r="E107" s="124"/>
      <c r="F107" s="124"/>
      <c r="G107" s="124">
        <f t="shared" si="0"/>
        <v>0</v>
      </c>
      <c r="H107" s="124">
        <f t="shared" si="1"/>
        <v>0</v>
      </c>
      <c r="I107" s="125"/>
      <c r="J107" s="125"/>
      <c r="K107" s="125"/>
      <c r="L107" s="125"/>
      <c r="M107" s="125"/>
      <c r="N107" s="125"/>
      <c r="O107" s="125"/>
      <c r="P107" s="125"/>
      <c r="Q107" s="125"/>
      <c r="R107" s="125"/>
      <c r="S107" s="117">
        <f t="shared" si="4"/>
        <v>0</v>
      </c>
      <c r="T107" s="121" t="str">
        <f t="shared" si="2"/>
        <v/>
      </c>
    </row>
    <row r="108" spans="2:20" s="104" customFormat="1" ht="13.9" customHeight="1">
      <c r="B108" s="117">
        <v>87</v>
      </c>
      <c r="C108" s="123"/>
      <c r="D108" s="123"/>
      <c r="E108" s="124"/>
      <c r="F108" s="124"/>
      <c r="G108" s="124">
        <f t="shared" si="0"/>
        <v>0</v>
      </c>
      <c r="H108" s="124">
        <f t="shared" si="1"/>
        <v>0</v>
      </c>
      <c r="I108" s="125"/>
      <c r="J108" s="125"/>
      <c r="K108" s="125"/>
      <c r="L108" s="125"/>
      <c r="M108" s="125"/>
      <c r="N108" s="125"/>
      <c r="O108" s="125"/>
      <c r="P108" s="125"/>
      <c r="Q108" s="125"/>
      <c r="R108" s="125"/>
      <c r="S108" s="117">
        <f t="shared" si="4"/>
        <v>0</v>
      </c>
      <c r="T108" s="121" t="str">
        <f t="shared" si="2"/>
        <v/>
      </c>
    </row>
    <row r="109" spans="2:20" s="104" customFormat="1" ht="13.9" customHeight="1">
      <c r="B109" s="122">
        <v>88</v>
      </c>
      <c r="C109" s="123"/>
      <c r="D109" s="123"/>
      <c r="E109" s="124"/>
      <c r="F109" s="124"/>
      <c r="G109" s="124">
        <f t="shared" si="0"/>
        <v>0</v>
      </c>
      <c r="H109" s="124">
        <f t="shared" si="1"/>
        <v>0</v>
      </c>
      <c r="I109" s="125"/>
      <c r="J109" s="125"/>
      <c r="K109" s="125"/>
      <c r="L109" s="125"/>
      <c r="M109" s="125"/>
      <c r="N109" s="125"/>
      <c r="O109" s="125"/>
      <c r="P109" s="125"/>
      <c r="Q109" s="125"/>
      <c r="R109" s="125"/>
      <c r="S109" s="117">
        <f t="shared" si="4"/>
        <v>0</v>
      </c>
      <c r="T109" s="121" t="str">
        <f t="shared" si="2"/>
        <v/>
      </c>
    </row>
    <row r="110" spans="2:20" s="104" customFormat="1" ht="13.9" customHeight="1">
      <c r="B110" s="117">
        <v>89</v>
      </c>
      <c r="C110" s="123"/>
      <c r="D110" s="123"/>
      <c r="E110" s="124"/>
      <c r="F110" s="124"/>
      <c r="G110" s="124">
        <f t="shared" si="0"/>
        <v>0</v>
      </c>
      <c r="H110" s="124">
        <f t="shared" si="1"/>
        <v>0</v>
      </c>
      <c r="I110" s="125"/>
      <c r="J110" s="125"/>
      <c r="K110" s="125"/>
      <c r="L110" s="125"/>
      <c r="M110" s="125"/>
      <c r="N110" s="125"/>
      <c r="O110" s="125"/>
      <c r="P110" s="125"/>
      <c r="Q110" s="125"/>
      <c r="R110" s="125"/>
      <c r="S110" s="117">
        <f t="shared" si="4"/>
        <v>0</v>
      </c>
      <c r="T110" s="121" t="str">
        <f t="shared" si="2"/>
        <v/>
      </c>
    </row>
    <row r="111" spans="2:20" s="104" customFormat="1" ht="13.9" customHeight="1">
      <c r="B111" s="122">
        <v>90</v>
      </c>
      <c r="C111" s="123"/>
      <c r="D111" s="123"/>
      <c r="E111" s="124"/>
      <c r="F111" s="124"/>
      <c r="G111" s="124">
        <f t="shared" si="0"/>
        <v>0</v>
      </c>
      <c r="H111" s="124">
        <f t="shared" si="1"/>
        <v>0</v>
      </c>
      <c r="I111" s="125"/>
      <c r="J111" s="125"/>
      <c r="K111" s="125"/>
      <c r="L111" s="125"/>
      <c r="M111" s="125"/>
      <c r="N111" s="125"/>
      <c r="O111" s="125"/>
      <c r="P111" s="125"/>
      <c r="Q111" s="125"/>
      <c r="R111" s="125"/>
      <c r="S111" s="117">
        <f t="shared" si="4"/>
        <v>0</v>
      </c>
      <c r="T111" s="121" t="str">
        <f t="shared" si="2"/>
        <v/>
      </c>
    </row>
    <row r="112" spans="2:20" s="104" customFormat="1" ht="13.9" customHeight="1">
      <c r="B112" s="117">
        <v>91</v>
      </c>
      <c r="C112" s="123"/>
      <c r="D112" s="123"/>
      <c r="E112" s="124"/>
      <c r="F112" s="124"/>
      <c r="G112" s="124">
        <f t="shared" si="0"/>
        <v>0</v>
      </c>
      <c r="H112" s="124">
        <f t="shared" si="1"/>
        <v>0</v>
      </c>
      <c r="I112" s="125"/>
      <c r="J112" s="125"/>
      <c r="K112" s="125"/>
      <c r="L112" s="125"/>
      <c r="M112" s="125"/>
      <c r="N112" s="125"/>
      <c r="O112" s="125"/>
      <c r="P112" s="125"/>
      <c r="Q112" s="125"/>
      <c r="R112" s="125"/>
      <c r="S112" s="117">
        <f t="shared" si="4"/>
        <v>0</v>
      </c>
      <c r="T112" s="121" t="str">
        <f t="shared" si="2"/>
        <v/>
      </c>
    </row>
    <row r="113" spans="2:29" s="104" customFormat="1" ht="13.9" customHeight="1">
      <c r="B113" s="122">
        <v>92</v>
      </c>
      <c r="C113" s="123"/>
      <c r="D113" s="123"/>
      <c r="E113" s="124"/>
      <c r="F113" s="124"/>
      <c r="G113" s="124">
        <f t="shared" si="0"/>
        <v>0</v>
      </c>
      <c r="H113" s="124">
        <f t="shared" si="1"/>
        <v>0</v>
      </c>
      <c r="I113" s="125"/>
      <c r="J113" s="125"/>
      <c r="K113" s="125"/>
      <c r="L113" s="125"/>
      <c r="M113" s="125"/>
      <c r="N113" s="125"/>
      <c r="O113" s="125"/>
      <c r="P113" s="125"/>
      <c r="Q113" s="125"/>
      <c r="R113" s="125"/>
      <c r="S113" s="117">
        <f t="shared" si="4"/>
        <v>0</v>
      </c>
      <c r="T113" s="121" t="str">
        <f t="shared" si="2"/>
        <v/>
      </c>
    </row>
    <row r="114" spans="2:29" s="104" customFormat="1" ht="13.9" customHeight="1">
      <c r="B114" s="117">
        <v>93</v>
      </c>
      <c r="C114" s="123"/>
      <c r="D114" s="123"/>
      <c r="E114" s="124"/>
      <c r="F114" s="124"/>
      <c r="G114" s="124">
        <f t="shared" si="0"/>
        <v>0</v>
      </c>
      <c r="H114" s="124">
        <f t="shared" si="1"/>
        <v>0</v>
      </c>
      <c r="I114" s="125"/>
      <c r="J114" s="125"/>
      <c r="K114" s="125"/>
      <c r="L114" s="125"/>
      <c r="M114" s="125"/>
      <c r="N114" s="125"/>
      <c r="O114" s="125"/>
      <c r="P114" s="125"/>
      <c r="Q114" s="125"/>
      <c r="R114" s="125"/>
      <c r="S114" s="117">
        <f t="shared" si="4"/>
        <v>0</v>
      </c>
      <c r="T114" s="121" t="str">
        <f t="shared" si="2"/>
        <v/>
      </c>
    </row>
    <row r="115" spans="2:29" s="104" customFormat="1" ht="13.9" customHeight="1">
      <c r="B115" s="122">
        <v>94</v>
      </c>
      <c r="C115" s="123"/>
      <c r="D115" s="123"/>
      <c r="E115" s="124"/>
      <c r="F115" s="124"/>
      <c r="G115" s="124">
        <f t="shared" si="0"/>
        <v>0</v>
      </c>
      <c r="H115" s="124">
        <f t="shared" si="1"/>
        <v>0</v>
      </c>
      <c r="I115" s="125"/>
      <c r="J115" s="125"/>
      <c r="K115" s="125"/>
      <c r="L115" s="125"/>
      <c r="M115" s="125"/>
      <c r="N115" s="125"/>
      <c r="O115" s="125"/>
      <c r="P115" s="125"/>
      <c r="Q115" s="125"/>
      <c r="R115" s="125"/>
      <c r="S115" s="117">
        <f t="shared" si="4"/>
        <v>0</v>
      </c>
      <c r="T115" s="121" t="str">
        <f t="shared" si="2"/>
        <v/>
      </c>
    </row>
    <row r="116" spans="2:29" s="104" customFormat="1" ht="13.9" customHeight="1">
      <c r="B116" s="117">
        <v>95</v>
      </c>
      <c r="C116" s="123"/>
      <c r="D116" s="123"/>
      <c r="E116" s="124"/>
      <c r="F116" s="124"/>
      <c r="G116" s="124">
        <f t="shared" si="0"/>
        <v>0</v>
      </c>
      <c r="H116" s="124">
        <f t="shared" si="1"/>
        <v>0</v>
      </c>
      <c r="I116" s="125"/>
      <c r="J116" s="125"/>
      <c r="K116" s="125"/>
      <c r="L116" s="125"/>
      <c r="M116" s="125"/>
      <c r="N116" s="125"/>
      <c r="O116" s="125"/>
      <c r="P116" s="125"/>
      <c r="Q116" s="125"/>
      <c r="R116" s="125"/>
      <c r="S116" s="117">
        <f t="shared" si="4"/>
        <v>0</v>
      </c>
      <c r="T116" s="121" t="str">
        <f t="shared" si="2"/>
        <v/>
      </c>
    </row>
    <row r="117" spans="2:29" s="104" customFormat="1" ht="13.9" customHeight="1">
      <c r="B117" s="122">
        <v>96</v>
      </c>
      <c r="C117" s="123"/>
      <c r="D117" s="123"/>
      <c r="E117" s="124"/>
      <c r="F117" s="124"/>
      <c r="G117" s="124">
        <f t="shared" si="0"/>
        <v>0</v>
      </c>
      <c r="H117" s="124">
        <f t="shared" si="1"/>
        <v>0</v>
      </c>
      <c r="I117" s="125"/>
      <c r="J117" s="125"/>
      <c r="K117" s="125"/>
      <c r="L117" s="125"/>
      <c r="M117" s="125"/>
      <c r="N117" s="125"/>
      <c r="O117" s="125"/>
      <c r="P117" s="125"/>
      <c r="Q117" s="125"/>
      <c r="R117" s="125"/>
      <c r="S117" s="117">
        <f t="shared" si="4"/>
        <v>0</v>
      </c>
      <c r="T117" s="121" t="str">
        <f t="shared" si="2"/>
        <v/>
      </c>
    </row>
    <row r="118" spans="2:29" s="104" customFormat="1" ht="13.9" customHeight="1">
      <c r="B118" s="117">
        <v>97</v>
      </c>
      <c r="C118" s="123"/>
      <c r="D118" s="123"/>
      <c r="E118" s="124"/>
      <c r="F118" s="124"/>
      <c r="G118" s="124">
        <f t="shared" si="0"/>
        <v>0</v>
      </c>
      <c r="H118" s="124">
        <f t="shared" si="1"/>
        <v>0</v>
      </c>
      <c r="I118" s="125"/>
      <c r="J118" s="125"/>
      <c r="K118" s="125"/>
      <c r="L118" s="125"/>
      <c r="M118" s="125"/>
      <c r="N118" s="125"/>
      <c r="O118" s="125"/>
      <c r="P118" s="125"/>
      <c r="Q118" s="125"/>
      <c r="R118" s="125"/>
      <c r="S118" s="117">
        <f t="shared" si="4"/>
        <v>0</v>
      </c>
      <c r="T118" s="121" t="str">
        <f t="shared" si="2"/>
        <v/>
      </c>
    </row>
    <row r="119" spans="2:29" s="104" customFormat="1" ht="13.9" customHeight="1">
      <c r="B119" s="122">
        <v>98</v>
      </c>
      <c r="C119" s="123"/>
      <c r="D119" s="123"/>
      <c r="E119" s="124"/>
      <c r="F119" s="124"/>
      <c r="G119" s="124">
        <f t="shared" si="0"/>
        <v>0</v>
      </c>
      <c r="H119" s="124">
        <f t="shared" si="1"/>
        <v>0</v>
      </c>
      <c r="I119" s="125"/>
      <c r="J119" s="125"/>
      <c r="K119" s="125"/>
      <c r="L119" s="125"/>
      <c r="M119" s="125"/>
      <c r="N119" s="125"/>
      <c r="O119" s="125"/>
      <c r="P119" s="125"/>
      <c r="Q119" s="125"/>
      <c r="R119" s="125"/>
      <c r="S119" s="117">
        <f t="shared" si="4"/>
        <v>0</v>
      </c>
      <c r="T119" s="121" t="str">
        <f t="shared" si="2"/>
        <v/>
      </c>
    </row>
    <row r="120" spans="2:29" s="104" customFormat="1" ht="13.9" customHeight="1">
      <c r="B120" s="117">
        <v>99</v>
      </c>
      <c r="C120" s="123"/>
      <c r="D120" s="123"/>
      <c r="E120" s="124"/>
      <c r="F120" s="124"/>
      <c r="G120" s="124">
        <f t="shared" si="0"/>
        <v>0</v>
      </c>
      <c r="H120" s="124">
        <f t="shared" si="1"/>
        <v>0</v>
      </c>
      <c r="I120" s="125"/>
      <c r="J120" s="125"/>
      <c r="K120" s="125"/>
      <c r="L120" s="125"/>
      <c r="M120" s="125"/>
      <c r="N120" s="125"/>
      <c r="O120" s="125"/>
      <c r="P120" s="125"/>
      <c r="Q120" s="125"/>
      <c r="R120" s="125"/>
      <c r="S120" s="117">
        <f t="shared" si="4"/>
        <v>0</v>
      </c>
      <c r="T120" s="121" t="str">
        <f t="shared" si="2"/>
        <v/>
      </c>
    </row>
    <row r="121" spans="2:29" s="104" customFormat="1" ht="13.9" customHeight="1">
      <c r="B121" s="122">
        <v>100</v>
      </c>
      <c r="C121" s="123"/>
      <c r="D121" s="123"/>
      <c r="E121" s="124"/>
      <c r="F121" s="124"/>
      <c r="G121" s="124">
        <f t="shared" si="0"/>
        <v>0</v>
      </c>
      <c r="H121" s="124">
        <f t="shared" si="1"/>
        <v>0</v>
      </c>
      <c r="I121" s="125"/>
      <c r="J121" s="125"/>
      <c r="K121" s="125"/>
      <c r="L121" s="125"/>
      <c r="M121" s="125"/>
      <c r="N121" s="125"/>
      <c r="O121" s="125"/>
      <c r="P121" s="125"/>
      <c r="Q121" s="125"/>
      <c r="R121" s="125"/>
      <c r="S121" s="117">
        <f t="shared" si="4"/>
        <v>0</v>
      </c>
      <c r="T121" s="121" t="str">
        <f t="shared" si="2"/>
        <v/>
      </c>
    </row>
    <row r="122" spans="2:29" s="104" customFormat="1" ht="13">
      <c r="B122" s="939" t="s">
        <v>41</v>
      </c>
      <c r="C122" s="939"/>
      <c r="D122" s="939"/>
      <c r="E122" s="108"/>
      <c r="F122" s="108"/>
      <c r="G122" s="126">
        <f t="shared" si="0"/>
        <v>0</v>
      </c>
      <c r="H122" s="126">
        <f t="shared" si="1"/>
        <v>0</v>
      </c>
      <c r="I122" s="127"/>
      <c r="J122" s="127"/>
      <c r="K122" s="127"/>
      <c r="L122" s="127"/>
      <c r="M122" s="127"/>
      <c r="N122" s="127"/>
      <c r="O122" s="127"/>
      <c r="P122" s="127"/>
      <c r="Q122" s="127"/>
      <c r="R122" s="127"/>
      <c r="S122" s="108" t="s">
        <v>40</v>
      </c>
      <c r="T122" s="108" t="s">
        <v>178</v>
      </c>
      <c r="W122" s="128"/>
      <c r="X122" s="128"/>
      <c r="Y122" s="128"/>
      <c r="Z122" s="128"/>
      <c r="AA122" s="128"/>
      <c r="AB122" s="128"/>
      <c r="AC122" s="128"/>
    </row>
    <row r="123" spans="2:29" s="104" customFormat="1" ht="13.9" customHeight="1">
      <c r="B123" s="122"/>
      <c r="C123" s="123"/>
      <c r="D123" s="123"/>
      <c r="E123" s="124"/>
      <c r="F123" s="124"/>
      <c r="G123" s="124">
        <f t="shared" si="0"/>
        <v>0</v>
      </c>
      <c r="H123" s="124">
        <f t="shared" si="1"/>
        <v>0</v>
      </c>
      <c r="I123" s="125"/>
      <c r="J123" s="125"/>
      <c r="K123" s="125"/>
      <c r="L123" s="125"/>
      <c r="M123" s="125"/>
      <c r="N123" s="125"/>
      <c r="O123" s="125"/>
      <c r="P123" s="125"/>
      <c r="Q123" s="125"/>
      <c r="R123" s="125"/>
      <c r="S123" s="117">
        <f t="shared" si="4"/>
        <v>0</v>
      </c>
      <c r="T123" s="129" t="str">
        <f t="shared" ref="T123:T130" si="5">IFERROR(MIN((G123-AVERAGE(I123:R123))/(3*STDEV(I123:R123)),(AVERAGE(I123:R123)-H123)/(3*STDEV(I123:R123))),"")</f>
        <v/>
      </c>
      <c r="W123" s="128"/>
      <c r="X123" s="128"/>
      <c r="Y123" s="128"/>
      <c r="Z123" s="128"/>
      <c r="AA123" s="128"/>
      <c r="AB123" s="128"/>
      <c r="AC123" s="128"/>
    </row>
    <row r="124" spans="2:29" s="104" customFormat="1" ht="13.9" customHeight="1">
      <c r="B124" s="122"/>
      <c r="C124" s="123"/>
      <c r="D124" s="123"/>
      <c r="E124" s="124"/>
      <c r="F124" s="124"/>
      <c r="G124" s="124">
        <f t="shared" si="0"/>
        <v>0</v>
      </c>
      <c r="H124" s="124">
        <f t="shared" si="1"/>
        <v>0</v>
      </c>
      <c r="I124" s="125"/>
      <c r="J124" s="125"/>
      <c r="K124" s="125"/>
      <c r="L124" s="125"/>
      <c r="M124" s="125"/>
      <c r="N124" s="125"/>
      <c r="O124" s="125"/>
      <c r="P124" s="125"/>
      <c r="Q124" s="125"/>
      <c r="R124" s="125"/>
      <c r="S124" s="117">
        <f t="shared" si="4"/>
        <v>0</v>
      </c>
      <c r="T124" s="129" t="str">
        <f t="shared" si="5"/>
        <v/>
      </c>
      <c r="W124" s="128"/>
      <c r="X124" s="128"/>
      <c r="Y124" s="128"/>
      <c r="Z124" s="128"/>
      <c r="AA124" s="128"/>
      <c r="AB124" s="128"/>
      <c r="AC124" s="128"/>
    </row>
    <row r="125" spans="2:29" s="104" customFormat="1" ht="13.9" customHeight="1">
      <c r="B125" s="122"/>
      <c r="C125" s="123"/>
      <c r="D125" s="123"/>
      <c r="E125" s="124"/>
      <c r="F125" s="124"/>
      <c r="G125" s="124">
        <f t="shared" si="0"/>
        <v>0</v>
      </c>
      <c r="H125" s="124">
        <f t="shared" si="1"/>
        <v>0</v>
      </c>
      <c r="I125" s="125"/>
      <c r="J125" s="125"/>
      <c r="K125" s="125"/>
      <c r="L125" s="125"/>
      <c r="M125" s="125"/>
      <c r="N125" s="125"/>
      <c r="O125" s="125"/>
      <c r="P125" s="125"/>
      <c r="Q125" s="125"/>
      <c r="R125" s="125"/>
      <c r="S125" s="117">
        <f t="shared" si="4"/>
        <v>0</v>
      </c>
      <c r="T125" s="129" t="str">
        <f t="shared" si="5"/>
        <v/>
      </c>
      <c r="W125" s="128"/>
      <c r="X125" s="128"/>
      <c r="Y125" s="128"/>
      <c r="Z125" s="128"/>
      <c r="AA125" s="128"/>
      <c r="AB125" s="128"/>
      <c r="AC125" s="128"/>
    </row>
    <row r="126" spans="2:29" s="104" customFormat="1" ht="13.9" customHeight="1">
      <c r="B126" s="122"/>
      <c r="C126" s="123"/>
      <c r="D126" s="123"/>
      <c r="E126" s="124"/>
      <c r="F126" s="124"/>
      <c r="G126" s="124">
        <f t="shared" si="0"/>
        <v>0</v>
      </c>
      <c r="H126" s="124">
        <f t="shared" si="1"/>
        <v>0</v>
      </c>
      <c r="I126" s="125"/>
      <c r="J126" s="125"/>
      <c r="K126" s="125"/>
      <c r="L126" s="125"/>
      <c r="M126" s="125"/>
      <c r="N126" s="125"/>
      <c r="O126" s="125"/>
      <c r="P126" s="125"/>
      <c r="Q126" s="125"/>
      <c r="R126" s="125"/>
      <c r="S126" s="117">
        <f t="shared" si="4"/>
        <v>0</v>
      </c>
      <c r="T126" s="129" t="str">
        <f t="shared" si="5"/>
        <v/>
      </c>
      <c r="W126" s="128"/>
      <c r="X126" s="128"/>
      <c r="Y126" s="128"/>
      <c r="Z126" s="128"/>
      <c r="AA126" s="128"/>
      <c r="AB126" s="128"/>
      <c r="AC126" s="128"/>
    </row>
    <row r="127" spans="2:29" s="104" customFormat="1" ht="13.9" customHeight="1">
      <c r="B127" s="122"/>
      <c r="C127" s="123"/>
      <c r="D127" s="123"/>
      <c r="E127" s="124"/>
      <c r="F127" s="124"/>
      <c r="G127" s="124">
        <f t="shared" si="0"/>
        <v>0</v>
      </c>
      <c r="H127" s="124">
        <f t="shared" si="1"/>
        <v>0</v>
      </c>
      <c r="I127" s="125"/>
      <c r="J127" s="125"/>
      <c r="K127" s="125"/>
      <c r="L127" s="125"/>
      <c r="M127" s="125"/>
      <c r="N127" s="125"/>
      <c r="O127" s="125"/>
      <c r="P127" s="125"/>
      <c r="Q127" s="125"/>
      <c r="R127" s="125"/>
      <c r="S127" s="117">
        <f t="shared" si="4"/>
        <v>0</v>
      </c>
      <c r="T127" s="129" t="str">
        <f t="shared" si="5"/>
        <v/>
      </c>
      <c r="W127" s="128"/>
      <c r="X127" s="128"/>
      <c r="Y127" s="128"/>
      <c r="Z127" s="128"/>
      <c r="AA127" s="128"/>
      <c r="AB127" s="128"/>
      <c r="AC127" s="128"/>
    </row>
    <row r="128" spans="2:29" s="104" customFormat="1" ht="13.9" customHeight="1">
      <c r="B128" s="122"/>
      <c r="C128" s="123"/>
      <c r="D128" s="123"/>
      <c r="E128" s="124"/>
      <c r="F128" s="124"/>
      <c r="G128" s="124">
        <f t="shared" si="0"/>
        <v>0</v>
      </c>
      <c r="H128" s="124">
        <f t="shared" si="1"/>
        <v>0</v>
      </c>
      <c r="I128" s="125"/>
      <c r="J128" s="125"/>
      <c r="K128" s="125"/>
      <c r="L128" s="125"/>
      <c r="M128" s="125"/>
      <c r="N128" s="125"/>
      <c r="O128" s="125"/>
      <c r="P128" s="125"/>
      <c r="Q128" s="125"/>
      <c r="R128" s="125"/>
      <c r="S128" s="117">
        <f t="shared" si="4"/>
        <v>0</v>
      </c>
      <c r="T128" s="129" t="str">
        <f t="shared" si="5"/>
        <v/>
      </c>
      <c r="W128" s="128"/>
      <c r="X128" s="128"/>
      <c r="Y128" s="128"/>
      <c r="Z128" s="128"/>
      <c r="AA128" s="128"/>
      <c r="AB128" s="128"/>
      <c r="AC128" s="128"/>
    </row>
    <row r="129" spans="2:83" s="104" customFormat="1" ht="13.9" customHeight="1">
      <c r="B129" s="122"/>
      <c r="C129" s="123"/>
      <c r="D129" s="123"/>
      <c r="E129" s="124"/>
      <c r="F129" s="124"/>
      <c r="G129" s="124">
        <f t="shared" si="0"/>
        <v>0</v>
      </c>
      <c r="H129" s="124">
        <f t="shared" si="1"/>
        <v>0</v>
      </c>
      <c r="I129" s="125"/>
      <c r="J129" s="125"/>
      <c r="K129" s="125"/>
      <c r="L129" s="125"/>
      <c r="M129" s="125"/>
      <c r="N129" s="125"/>
      <c r="O129" s="125"/>
      <c r="P129" s="125"/>
      <c r="Q129" s="125"/>
      <c r="R129" s="125"/>
      <c r="S129" s="117">
        <f t="shared" si="4"/>
        <v>0</v>
      </c>
      <c r="T129" s="129" t="str">
        <f t="shared" si="5"/>
        <v/>
      </c>
      <c r="W129" s="128"/>
      <c r="X129" s="128"/>
      <c r="Y129" s="128"/>
      <c r="Z129" s="128"/>
      <c r="AA129" s="128"/>
      <c r="AB129" s="128"/>
      <c r="AC129" s="128"/>
    </row>
    <row r="130" spans="2:83" s="104" customFormat="1" ht="13.9" customHeight="1">
      <c r="B130" s="122"/>
      <c r="C130" s="123"/>
      <c r="D130" s="123"/>
      <c r="E130" s="124"/>
      <c r="F130" s="124"/>
      <c r="G130" s="124">
        <f t="shared" si="0"/>
        <v>0</v>
      </c>
      <c r="H130" s="124">
        <f t="shared" si="1"/>
        <v>0</v>
      </c>
      <c r="I130" s="125"/>
      <c r="J130" s="125"/>
      <c r="K130" s="125"/>
      <c r="L130" s="125"/>
      <c r="M130" s="125"/>
      <c r="N130" s="125"/>
      <c r="O130" s="125"/>
      <c r="P130" s="125"/>
      <c r="Q130" s="125"/>
      <c r="R130" s="125"/>
      <c r="S130" s="117">
        <f t="shared" si="4"/>
        <v>0</v>
      </c>
      <c r="T130" s="129" t="str">
        <f t="shared" si="5"/>
        <v/>
      </c>
    </row>
    <row r="131" spans="2:83" s="104" customFormat="1" ht="13">
      <c r="B131" s="939" t="s">
        <v>42</v>
      </c>
      <c r="C131" s="939"/>
      <c r="D131" s="939"/>
      <c r="E131" s="108"/>
      <c r="F131" s="108"/>
      <c r="G131" s="126">
        <f t="shared" si="0"/>
        <v>0</v>
      </c>
      <c r="H131" s="126">
        <f t="shared" si="1"/>
        <v>0</v>
      </c>
      <c r="I131" s="127"/>
      <c r="J131" s="127"/>
      <c r="K131" s="127"/>
      <c r="L131" s="127"/>
      <c r="M131" s="127"/>
      <c r="N131" s="127"/>
      <c r="O131" s="127"/>
      <c r="P131" s="127"/>
      <c r="Q131" s="127"/>
      <c r="R131" s="127"/>
      <c r="S131" s="108" t="s">
        <v>40</v>
      </c>
      <c r="T131" s="108" t="s">
        <v>178</v>
      </c>
    </row>
    <row r="132" spans="2:83" s="104" customFormat="1" ht="13.9" customHeight="1">
      <c r="B132" s="122"/>
      <c r="C132" s="123"/>
      <c r="D132" s="123"/>
      <c r="E132" s="124"/>
      <c r="F132" s="124"/>
      <c r="G132" s="124">
        <f t="shared" si="0"/>
        <v>0</v>
      </c>
      <c r="H132" s="124">
        <f t="shared" si="1"/>
        <v>0</v>
      </c>
      <c r="I132" s="130"/>
      <c r="J132" s="130"/>
      <c r="K132" s="130"/>
      <c r="L132" s="130"/>
      <c r="M132" s="130"/>
      <c r="N132" s="130"/>
      <c r="O132" s="130"/>
      <c r="P132" s="130"/>
      <c r="Q132" s="130"/>
      <c r="R132" s="130"/>
      <c r="S132" s="117">
        <f t="shared" si="4"/>
        <v>0</v>
      </c>
      <c r="T132" s="129" t="str">
        <f t="shared" ref="T132:T138" si="6">IFERROR(MIN((G132-AVERAGE(I132:R132))/(3*STDEV(I132:R132)),(AVERAGE(I132:R132)-H132)/(3*STDEV(I132:R132))),"")</f>
        <v/>
      </c>
    </row>
    <row r="133" spans="2:83" s="104" customFormat="1" ht="13.9" customHeight="1">
      <c r="B133" s="122"/>
      <c r="C133" s="123"/>
      <c r="D133" s="123"/>
      <c r="E133" s="124"/>
      <c r="F133" s="124"/>
      <c r="G133" s="124">
        <f t="shared" si="0"/>
        <v>0</v>
      </c>
      <c r="H133" s="124">
        <f t="shared" si="1"/>
        <v>0</v>
      </c>
      <c r="I133" s="130"/>
      <c r="J133" s="130"/>
      <c r="K133" s="130"/>
      <c r="L133" s="130"/>
      <c r="M133" s="130"/>
      <c r="N133" s="130"/>
      <c r="O133" s="130"/>
      <c r="P133" s="130"/>
      <c r="Q133" s="130"/>
      <c r="R133" s="130"/>
      <c r="S133" s="117">
        <f t="shared" si="4"/>
        <v>0</v>
      </c>
      <c r="T133" s="129" t="str">
        <f t="shared" si="6"/>
        <v/>
      </c>
    </row>
    <row r="134" spans="2:83" s="104" customFormat="1" ht="13.9" customHeight="1">
      <c r="B134" s="122"/>
      <c r="C134" s="123"/>
      <c r="D134" s="123"/>
      <c r="E134" s="124"/>
      <c r="F134" s="124"/>
      <c r="G134" s="124">
        <f t="shared" si="0"/>
        <v>0</v>
      </c>
      <c r="H134" s="124">
        <f t="shared" si="1"/>
        <v>0</v>
      </c>
      <c r="I134" s="130"/>
      <c r="J134" s="130"/>
      <c r="K134" s="130"/>
      <c r="L134" s="130"/>
      <c r="M134" s="130"/>
      <c r="N134" s="130"/>
      <c r="O134" s="130"/>
      <c r="P134" s="130"/>
      <c r="Q134" s="130"/>
      <c r="R134" s="130"/>
      <c r="S134" s="117">
        <f t="shared" si="4"/>
        <v>0</v>
      </c>
      <c r="T134" s="129" t="str">
        <f t="shared" si="6"/>
        <v/>
      </c>
    </row>
    <row r="135" spans="2:83" s="104" customFormat="1" ht="13.9" customHeight="1">
      <c r="B135" s="122"/>
      <c r="C135" s="123"/>
      <c r="D135" s="123"/>
      <c r="E135" s="124"/>
      <c r="F135" s="124"/>
      <c r="G135" s="124">
        <f t="shared" si="0"/>
        <v>0</v>
      </c>
      <c r="H135" s="124">
        <f t="shared" si="1"/>
        <v>0</v>
      </c>
      <c r="I135" s="130"/>
      <c r="J135" s="130"/>
      <c r="K135" s="130"/>
      <c r="L135" s="130"/>
      <c r="M135" s="130"/>
      <c r="N135" s="130"/>
      <c r="O135" s="130"/>
      <c r="P135" s="130"/>
      <c r="Q135" s="130"/>
      <c r="R135" s="130"/>
      <c r="S135" s="117">
        <f t="shared" si="4"/>
        <v>0</v>
      </c>
      <c r="T135" s="129" t="str">
        <f t="shared" si="6"/>
        <v/>
      </c>
    </row>
    <row r="136" spans="2:83" s="104" customFormat="1" ht="13.9" customHeight="1">
      <c r="B136" s="122"/>
      <c r="C136" s="123"/>
      <c r="D136" s="123"/>
      <c r="E136" s="124"/>
      <c r="F136" s="124"/>
      <c r="G136" s="124">
        <f t="shared" si="0"/>
        <v>0</v>
      </c>
      <c r="H136" s="124">
        <f t="shared" si="1"/>
        <v>0</v>
      </c>
      <c r="I136" s="130"/>
      <c r="J136" s="130"/>
      <c r="K136" s="130"/>
      <c r="L136" s="130"/>
      <c r="M136" s="130"/>
      <c r="N136" s="130"/>
      <c r="O136" s="130"/>
      <c r="P136" s="130"/>
      <c r="Q136" s="130"/>
      <c r="R136" s="130"/>
      <c r="S136" s="117">
        <f t="shared" si="4"/>
        <v>0</v>
      </c>
      <c r="T136" s="129" t="str">
        <f t="shared" si="6"/>
        <v/>
      </c>
    </row>
    <row r="137" spans="2:83" s="104" customFormat="1" ht="13.9" customHeight="1">
      <c r="B137" s="122"/>
      <c r="C137" s="123"/>
      <c r="D137" s="123"/>
      <c r="E137" s="124"/>
      <c r="F137" s="124"/>
      <c r="G137" s="124">
        <f t="shared" si="0"/>
        <v>0</v>
      </c>
      <c r="H137" s="124">
        <f t="shared" si="1"/>
        <v>0</v>
      </c>
      <c r="I137" s="130"/>
      <c r="J137" s="130"/>
      <c r="K137" s="130"/>
      <c r="L137" s="130"/>
      <c r="M137" s="130"/>
      <c r="N137" s="130"/>
      <c r="O137" s="130"/>
      <c r="P137" s="130"/>
      <c r="Q137" s="130"/>
      <c r="R137" s="130"/>
      <c r="S137" s="117">
        <f t="shared" si="4"/>
        <v>0</v>
      </c>
      <c r="T137" s="129" t="str">
        <f t="shared" si="6"/>
        <v/>
      </c>
    </row>
    <row r="138" spans="2:83" s="104" customFormat="1" ht="13.9" customHeight="1">
      <c r="B138" s="122"/>
      <c r="C138" s="123"/>
      <c r="D138" s="123"/>
      <c r="E138" s="124"/>
      <c r="F138" s="124"/>
      <c r="G138" s="124">
        <f t="shared" si="0"/>
        <v>0</v>
      </c>
      <c r="H138" s="124">
        <f t="shared" si="1"/>
        <v>0</v>
      </c>
      <c r="I138" s="130"/>
      <c r="J138" s="130"/>
      <c r="K138" s="130"/>
      <c r="L138" s="130"/>
      <c r="M138" s="130"/>
      <c r="N138" s="130"/>
      <c r="O138" s="130"/>
      <c r="P138" s="130"/>
      <c r="Q138" s="130"/>
      <c r="R138" s="130"/>
      <c r="S138" s="117">
        <f t="shared" si="4"/>
        <v>0</v>
      </c>
      <c r="T138" s="129" t="str">
        <f t="shared" si="6"/>
        <v/>
      </c>
    </row>
    <row r="139" spans="2:83" s="104" customFormat="1" ht="13.9" customHeight="1">
      <c r="S139" s="106"/>
    </row>
    <row r="140" spans="2:83" s="104" customFormat="1" ht="13.9" customHeight="1">
      <c r="B140" s="131" t="s">
        <v>43</v>
      </c>
      <c r="F140" s="131"/>
    </row>
    <row r="141" spans="2:83" ht="13.9" customHeight="1">
      <c r="B141" s="940"/>
      <c r="C141" s="940"/>
      <c r="D141" s="940"/>
      <c r="E141" s="940"/>
      <c r="F141" s="940"/>
      <c r="G141" s="940"/>
      <c r="H141" s="940"/>
      <c r="I141" s="940"/>
      <c r="J141" s="940"/>
      <c r="K141" s="940"/>
      <c r="L141" s="940"/>
      <c r="M141" s="940"/>
      <c r="N141" s="940"/>
      <c r="O141" s="940"/>
      <c r="P141" s="940"/>
      <c r="Q141" s="940"/>
      <c r="R141" s="940"/>
      <c r="S141" s="940"/>
      <c r="T141" s="940"/>
      <c r="AF141" s="104"/>
      <c r="AG141" s="104"/>
      <c r="AH141" s="104"/>
      <c r="AI141" s="104"/>
      <c r="AJ141" s="104"/>
      <c r="AK141" s="104"/>
      <c r="AL141" s="104"/>
      <c r="AM141" s="104"/>
      <c r="AN141" s="104"/>
      <c r="AO141" s="104"/>
      <c r="AP141" s="104"/>
      <c r="AQ141" s="104"/>
      <c r="AR141" s="104"/>
      <c r="AS141" s="104"/>
      <c r="AT141" s="104"/>
      <c r="AU141" s="104"/>
      <c r="AV141" s="104"/>
      <c r="AW141" s="104"/>
      <c r="AX141" s="104"/>
      <c r="AY141" s="104"/>
      <c r="AZ141" s="104"/>
      <c r="BA141" s="104"/>
      <c r="BB141" s="104"/>
      <c r="BC141" s="104"/>
      <c r="BD141" s="104"/>
      <c r="BE141" s="104"/>
      <c r="BF141" s="104"/>
      <c r="BG141" s="104"/>
      <c r="BH141" s="104"/>
      <c r="BI141" s="104"/>
      <c r="BJ141" s="104"/>
      <c r="BK141" s="104"/>
      <c r="BL141" s="104"/>
      <c r="BM141" s="104"/>
      <c r="BN141" s="104"/>
      <c r="BO141" s="104"/>
      <c r="BP141" s="104"/>
      <c r="BQ141" s="104"/>
      <c r="BR141" s="104"/>
      <c r="BS141" s="104"/>
      <c r="BT141" s="104"/>
      <c r="BU141" s="104"/>
      <c r="BV141" s="104"/>
      <c r="BW141" s="104"/>
      <c r="BX141" s="104"/>
      <c r="BY141" s="104"/>
      <c r="BZ141" s="104"/>
      <c r="CA141" s="104"/>
      <c r="CB141" s="104"/>
      <c r="CC141" s="104"/>
      <c r="CD141" s="104"/>
      <c r="CE141" s="104"/>
    </row>
    <row r="142" spans="2:83" ht="13.9" customHeight="1">
      <c r="B142" s="940"/>
      <c r="C142" s="940"/>
      <c r="D142" s="940"/>
      <c r="E142" s="940"/>
      <c r="F142" s="940"/>
      <c r="G142" s="940"/>
      <c r="H142" s="940"/>
      <c r="I142" s="940"/>
      <c r="J142" s="940"/>
      <c r="K142" s="940"/>
      <c r="L142" s="940"/>
      <c r="M142" s="940"/>
      <c r="N142" s="940"/>
      <c r="O142" s="940"/>
      <c r="P142" s="940"/>
      <c r="Q142" s="940"/>
      <c r="R142" s="940"/>
      <c r="S142" s="940"/>
      <c r="T142" s="940"/>
      <c r="AF142" s="104"/>
      <c r="AG142" s="104"/>
      <c r="AH142" s="104"/>
      <c r="AI142" s="104"/>
      <c r="AJ142" s="104"/>
      <c r="AK142" s="104"/>
      <c r="AL142" s="104"/>
      <c r="AM142" s="104"/>
      <c r="AN142" s="104"/>
      <c r="AO142" s="104"/>
      <c r="AP142" s="104"/>
      <c r="AQ142" s="104"/>
      <c r="AR142" s="104"/>
      <c r="AS142" s="104"/>
      <c r="AT142" s="104"/>
      <c r="AU142" s="104"/>
      <c r="AV142" s="104"/>
      <c r="AW142" s="104"/>
      <c r="AX142" s="104"/>
      <c r="AY142" s="104"/>
      <c r="AZ142" s="104"/>
      <c r="BA142" s="104"/>
      <c r="BB142" s="104"/>
      <c r="BC142" s="104"/>
      <c r="BD142" s="104"/>
      <c r="BE142" s="104"/>
      <c r="BF142" s="104"/>
      <c r="BG142" s="104"/>
      <c r="BH142" s="104"/>
      <c r="BI142" s="104"/>
      <c r="BJ142" s="104"/>
      <c r="BK142" s="104"/>
      <c r="BL142" s="104"/>
      <c r="BM142" s="104"/>
      <c r="BN142" s="104"/>
      <c r="BO142" s="104"/>
      <c r="BP142" s="104"/>
      <c r="BQ142" s="104"/>
      <c r="BR142" s="104"/>
      <c r="BS142" s="104"/>
      <c r="BT142" s="104"/>
      <c r="BU142" s="104"/>
      <c r="BV142" s="104"/>
      <c r="BW142" s="104"/>
      <c r="BX142" s="104"/>
      <c r="BY142" s="104"/>
      <c r="BZ142" s="104"/>
      <c r="CA142" s="104"/>
      <c r="CB142" s="104"/>
      <c r="CC142" s="104"/>
      <c r="CD142" s="104"/>
      <c r="CE142" s="104"/>
    </row>
    <row r="143" spans="2:83" ht="13.9" customHeight="1">
      <c r="B143" s="940"/>
      <c r="C143" s="940"/>
      <c r="D143" s="940"/>
      <c r="E143" s="940"/>
      <c r="F143" s="940"/>
      <c r="G143" s="940"/>
      <c r="H143" s="940"/>
      <c r="I143" s="940"/>
      <c r="J143" s="940"/>
      <c r="K143" s="940"/>
      <c r="L143" s="940"/>
      <c r="M143" s="940"/>
      <c r="N143" s="940"/>
      <c r="O143" s="940"/>
      <c r="P143" s="940"/>
      <c r="Q143" s="940"/>
      <c r="R143" s="940"/>
      <c r="S143" s="940"/>
      <c r="T143" s="940"/>
      <c r="AF143" s="104"/>
      <c r="AG143" s="104"/>
      <c r="AH143" s="104"/>
      <c r="AI143" s="104"/>
      <c r="AJ143" s="104"/>
      <c r="AK143" s="104"/>
      <c r="AL143" s="104"/>
      <c r="AM143" s="104"/>
      <c r="AN143" s="104"/>
      <c r="AO143" s="104"/>
      <c r="AP143" s="104"/>
      <c r="AQ143" s="104"/>
      <c r="AR143" s="104"/>
      <c r="AS143" s="104"/>
      <c r="AT143" s="104"/>
      <c r="AU143" s="104"/>
      <c r="AV143" s="104"/>
      <c r="AW143" s="104"/>
      <c r="AX143" s="104"/>
      <c r="AY143" s="104"/>
      <c r="AZ143" s="104"/>
      <c r="BA143" s="104"/>
      <c r="BB143" s="104"/>
      <c r="BC143" s="104"/>
      <c r="BD143" s="104"/>
      <c r="BE143" s="104"/>
      <c r="BF143" s="104"/>
      <c r="BG143" s="104"/>
      <c r="BH143" s="104"/>
      <c r="BI143" s="104"/>
      <c r="BJ143" s="104"/>
      <c r="BK143" s="104"/>
      <c r="BL143" s="104"/>
      <c r="BM143" s="104"/>
      <c r="BN143" s="104"/>
      <c r="BO143" s="104"/>
      <c r="BP143" s="104"/>
      <c r="BQ143" s="104"/>
      <c r="BR143" s="104"/>
      <c r="BS143" s="104"/>
      <c r="BT143" s="104"/>
      <c r="BU143" s="104"/>
      <c r="BV143" s="104"/>
      <c r="BW143" s="104"/>
      <c r="BX143" s="104"/>
      <c r="BY143" s="104"/>
      <c r="BZ143" s="104"/>
      <c r="CA143" s="104"/>
      <c r="CB143" s="104"/>
      <c r="CC143" s="104"/>
      <c r="CD143" s="104"/>
      <c r="CE143" s="104"/>
    </row>
    <row r="144" spans="2:83" ht="13.9" customHeight="1">
      <c r="B144" s="106"/>
      <c r="C144" s="106"/>
      <c r="D144" s="106"/>
      <c r="E144" s="106"/>
      <c r="F144" s="106"/>
      <c r="G144" s="106"/>
      <c r="H144" s="106"/>
      <c r="I144" s="106"/>
      <c r="J144" s="106"/>
      <c r="K144" s="106"/>
      <c r="L144" s="106"/>
      <c r="M144" s="106"/>
      <c r="N144" s="106"/>
      <c r="O144" s="106"/>
      <c r="P144" s="106"/>
      <c r="Q144" s="106"/>
      <c r="R144" s="106"/>
      <c r="T144" s="106"/>
      <c r="AF144" s="104"/>
      <c r="AG144" s="104"/>
      <c r="AH144" s="104"/>
      <c r="AI144" s="104"/>
      <c r="AJ144" s="104"/>
      <c r="AK144" s="104"/>
      <c r="AL144" s="104"/>
      <c r="AM144" s="104"/>
      <c r="AN144" s="104"/>
      <c r="AO144" s="104"/>
      <c r="AP144" s="104"/>
      <c r="AQ144" s="104"/>
      <c r="AR144" s="104"/>
      <c r="AS144" s="104"/>
      <c r="AT144" s="104"/>
      <c r="AU144" s="104"/>
      <c r="AV144" s="104"/>
      <c r="AW144" s="104"/>
      <c r="AX144" s="104"/>
      <c r="AY144" s="104"/>
      <c r="AZ144" s="104"/>
      <c r="BA144" s="104"/>
      <c r="BB144" s="104"/>
      <c r="BC144" s="104"/>
      <c r="BD144" s="104"/>
      <c r="BE144" s="104"/>
      <c r="BF144" s="104"/>
      <c r="BG144" s="104"/>
      <c r="BH144" s="104"/>
      <c r="BI144" s="104"/>
      <c r="BJ144" s="104"/>
      <c r="BK144" s="104"/>
      <c r="BL144" s="104"/>
      <c r="BM144" s="104"/>
      <c r="BN144" s="104"/>
      <c r="BO144" s="104"/>
      <c r="BP144" s="104"/>
      <c r="BQ144" s="104"/>
      <c r="BR144" s="104"/>
      <c r="BS144" s="104"/>
      <c r="BT144" s="104"/>
      <c r="BU144" s="104"/>
      <c r="BV144" s="104"/>
      <c r="BW144" s="104"/>
      <c r="BX144" s="104"/>
      <c r="BY144" s="104"/>
      <c r="BZ144" s="104"/>
      <c r="CA144" s="104"/>
      <c r="CB144" s="104"/>
      <c r="CC144" s="104"/>
      <c r="CD144" s="104"/>
      <c r="CE144" s="104"/>
    </row>
    <row r="145" spans="2:83" ht="13.9" customHeight="1">
      <c r="B145" s="131" t="s">
        <v>262</v>
      </c>
      <c r="F145" s="131"/>
      <c r="AF145" s="104"/>
      <c r="AG145" s="104"/>
      <c r="AH145" s="104"/>
      <c r="AI145" s="104"/>
      <c r="AJ145" s="104"/>
      <c r="AK145" s="104"/>
      <c r="AL145" s="104"/>
      <c r="AM145" s="104"/>
      <c r="AN145" s="104"/>
      <c r="AO145" s="104"/>
      <c r="AP145" s="104"/>
      <c r="AQ145" s="104"/>
      <c r="AR145" s="104"/>
      <c r="AS145" s="104"/>
      <c r="AT145" s="104"/>
      <c r="AU145" s="104"/>
      <c r="AV145" s="104"/>
      <c r="AW145" s="104"/>
      <c r="AX145" s="104"/>
      <c r="AY145" s="104"/>
      <c r="AZ145" s="104"/>
      <c r="BA145" s="104"/>
      <c r="BB145" s="104"/>
      <c r="BC145" s="104"/>
      <c r="BD145" s="104"/>
      <c r="BE145" s="104"/>
      <c r="BF145" s="104"/>
      <c r="BG145" s="104"/>
      <c r="BH145" s="104"/>
      <c r="BI145" s="104"/>
      <c r="BJ145" s="104"/>
      <c r="BK145" s="104"/>
      <c r="BL145" s="104"/>
      <c r="BM145" s="104"/>
      <c r="BN145" s="104"/>
      <c r="BO145" s="104"/>
      <c r="BP145" s="104"/>
      <c r="BQ145" s="104"/>
      <c r="BR145" s="104"/>
      <c r="BS145" s="104"/>
      <c r="BT145" s="104"/>
      <c r="BU145" s="104"/>
      <c r="BV145" s="104"/>
      <c r="BW145" s="104"/>
      <c r="BX145" s="104"/>
      <c r="BY145" s="104"/>
      <c r="BZ145" s="104"/>
      <c r="CA145" s="104"/>
      <c r="CB145" s="104"/>
      <c r="CC145" s="104"/>
      <c r="CD145" s="104"/>
      <c r="CE145" s="104"/>
    </row>
    <row r="146" spans="2:83" ht="13.9" customHeight="1">
      <c r="B146" s="940"/>
      <c r="C146" s="940"/>
      <c r="D146" s="940"/>
      <c r="E146" s="940"/>
      <c r="F146" s="940"/>
      <c r="G146" s="940"/>
      <c r="H146" s="940"/>
      <c r="I146" s="940"/>
      <c r="J146" s="940"/>
      <c r="K146" s="940"/>
      <c r="L146" s="940"/>
      <c r="M146" s="940"/>
      <c r="N146" s="940"/>
      <c r="O146" s="940"/>
      <c r="P146" s="940"/>
      <c r="Q146" s="940"/>
      <c r="R146" s="940"/>
      <c r="S146" s="940"/>
      <c r="T146" s="940"/>
      <c r="V146" s="321"/>
      <c r="AF146" s="104"/>
      <c r="AG146" s="104"/>
      <c r="AH146" s="104"/>
      <c r="AI146" s="104"/>
      <c r="AJ146" s="104"/>
      <c r="AK146" s="104"/>
      <c r="AL146" s="104"/>
      <c r="AM146" s="104"/>
      <c r="AN146" s="104"/>
      <c r="AO146" s="104"/>
      <c r="AP146" s="104"/>
      <c r="AQ146" s="104"/>
      <c r="AR146" s="104"/>
      <c r="AS146" s="104"/>
      <c r="AT146" s="104"/>
      <c r="AU146" s="104"/>
      <c r="AV146" s="104"/>
      <c r="AW146" s="104"/>
      <c r="AX146" s="104"/>
      <c r="AY146" s="104"/>
      <c r="AZ146" s="104"/>
      <c r="BA146" s="104"/>
      <c r="BB146" s="104"/>
      <c r="BC146" s="104"/>
      <c r="BD146" s="104"/>
      <c r="BE146" s="104"/>
      <c r="BF146" s="104"/>
      <c r="BG146" s="104"/>
      <c r="BH146" s="104"/>
      <c r="BI146" s="104"/>
      <c r="BJ146" s="104"/>
      <c r="BK146" s="104"/>
      <c r="BL146" s="104"/>
      <c r="BM146" s="104"/>
      <c r="BN146" s="104"/>
      <c r="BO146" s="104"/>
      <c r="BP146" s="104"/>
      <c r="BQ146" s="104"/>
      <c r="BR146" s="104"/>
      <c r="BS146" s="104"/>
      <c r="BT146" s="104"/>
      <c r="BU146" s="104"/>
      <c r="BV146" s="104"/>
      <c r="BW146" s="104"/>
      <c r="BX146" s="104"/>
      <c r="BY146" s="104"/>
      <c r="BZ146" s="104"/>
      <c r="CA146" s="104"/>
      <c r="CB146" s="104"/>
      <c r="CC146" s="104"/>
      <c r="CD146" s="104"/>
      <c r="CE146" s="104"/>
    </row>
    <row r="147" spans="2:83" ht="13.9" customHeight="1">
      <c r="B147" s="940"/>
      <c r="C147" s="940"/>
      <c r="D147" s="940"/>
      <c r="E147" s="940"/>
      <c r="F147" s="940"/>
      <c r="G147" s="940"/>
      <c r="H147" s="940"/>
      <c r="I147" s="940"/>
      <c r="J147" s="940"/>
      <c r="K147" s="940"/>
      <c r="L147" s="940"/>
      <c r="M147" s="940"/>
      <c r="N147" s="940"/>
      <c r="O147" s="940"/>
      <c r="P147" s="940"/>
      <c r="Q147" s="940"/>
      <c r="R147" s="940"/>
      <c r="S147" s="940"/>
      <c r="T147" s="940"/>
    </row>
    <row r="148" spans="2:83" ht="13.9" customHeight="1">
      <c r="B148" s="940"/>
      <c r="C148" s="940"/>
      <c r="D148" s="940"/>
      <c r="E148" s="940"/>
      <c r="F148" s="940"/>
      <c r="G148" s="940"/>
      <c r="H148" s="940"/>
      <c r="I148" s="940"/>
      <c r="J148" s="940"/>
      <c r="K148" s="940"/>
      <c r="L148" s="940"/>
      <c r="M148" s="940"/>
      <c r="N148" s="940"/>
      <c r="O148" s="940"/>
      <c r="P148" s="940"/>
      <c r="Q148" s="940"/>
      <c r="R148" s="940"/>
      <c r="S148" s="940"/>
      <c r="T148" s="940"/>
      <c r="U148" s="132"/>
    </row>
    <row r="155" spans="2:83" ht="13.9" customHeight="1">
      <c r="B155" s="106"/>
      <c r="C155" s="106"/>
      <c r="D155" s="106"/>
      <c r="E155" s="107"/>
      <c r="F155" s="106"/>
      <c r="G155" s="106"/>
      <c r="H155" s="106"/>
      <c r="I155" s="106"/>
      <c r="J155" s="106"/>
      <c r="K155" s="106"/>
      <c r="L155" s="106"/>
      <c r="M155" s="106"/>
      <c r="N155" s="106"/>
      <c r="O155" s="106"/>
      <c r="P155" s="106"/>
      <c r="Q155" s="106"/>
      <c r="R155" s="106"/>
    </row>
    <row r="156" spans="2:83" s="106" customFormat="1" ht="13.9" customHeight="1">
      <c r="E156" s="107"/>
      <c r="T156" s="104"/>
    </row>
    <row r="157" spans="2:83" s="106" customFormat="1" ht="13.9" customHeight="1">
      <c r="T157" s="104"/>
    </row>
    <row r="164" spans="2:20" s="106" customFormat="1" ht="13.9" customHeight="1">
      <c r="B164" s="104"/>
      <c r="C164" s="104"/>
      <c r="D164" s="104"/>
      <c r="E164" s="104"/>
      <c r="F164" s="938"/>
      <c r="G164" s="938"/>
      <c r="H164" s="938"/>
      <c r="I164" s="938"/>
      <c r="J164" s="938"/>
      <c r="K164" s="938"/>
      <c r="L164" s="938"/>
      <c r="M164" s="938"/>
      <c r="N164" s="938"/>
      <c r="O164" s="938"/>
      <c r="P164" s="938"/>
      <c r="Q164" s="938"/>
      <c r="R164" s="938"/>
      <c r="T164" s="104"/>
    </row>
  </sheetData>
  <dataConsolidate link="1"/>
  <mergeCells count="26">
    <mergeCell ref="A1:T1"/>
    <mergeCell ref="P15:T15"/>
    <mergeCell ref="P10:T10"/>
    <mergeCell ref="P11:T11"/>
    <mergeCell ref="P12:T12"/>
    <mergeCell ref="P13:T13"/>
    <mergeCell ref="P14:T14"/>
    <mergeCell ref="M6:O6"/>
    <mergeCell ref="P6:T6"/>
    <mergeCell ref="P7:T7"/>
    <mergeCell ref="P8:T8"/>
    <mergeCell ref="P9:T9"/>
    <mergeCell ref="E5:L5"/>
    <mergeCell ref="F164:R164"/>
    <mergeCell ref="B20:D20"/>
    <mergeCell ref="E20:F20"/>
    <mergeCell ref="B122:D122"/>
    <mergeCell ref="B131:D131"/>
    <mergeCell ref="B146:T148"/>
    <mergeCell ref="B141:T143"/>
    <mergeCell ref="M18:O18"/>
    <mergeCell ref="P18:Q18"/>
    <mergeCell ref="B5:D17"/>
    <mergeCell ref="M5:O5"/>
    <mergeCell ref="P5:T5"/>
    <mergeCell ref="P16:T16"/>
  </mergeCells>
  <conditionalFormatting sqref="I123:R130">
    <cfRule type="cellIs" dxfId="505" priority="13" stopIfTrue="1" operator="greaterThan">
      <formula>$E123</formula>
    </cfRule>
    <cfRule type="cellIs" dxfId="504" priority="14" stopIfTrue="1" operator="lessThan">
      <formula>$F123</formula>
    </cfRule>
  </conditionalFormatting>
  <conditionalFormatting sqref="I131:R131 N22:R87 N90:R90 I91:R121 W122:AC129">
    <cfRule type="cellIs" dxfId="503" priority="15" stopIfTrue="1" operator="greaterThan">
      <formula>$D22+$E22</formula>
    </cfRule>
    <cfRule type="cellIs" dxfId="502" priority="16" stopIfTrue="1" operator="lessThan">
      <formula>$D22+$F22</formula>
    </cfRule>
  </conditionalFormatting>
  <conditionalFormatting sqref="T123:T130 T132:T138 T22:T121">
    <cfRule type="cellIs" dxfId="501" priority="17" stopIfTrue="1" operator="lessThan">
      <formula>$T$18</formula>
    </cfRule>
  </conditionalFormatting>
  <conditionalFormatting sqref="S22:S121 S123:S130 S132:S138">
    <cfRule type="cellIs" dxfId="500" priority="18" stopIfTrue="1" operator="greaterThanOrEqual">
      <formula>1</formula>
    </cfRule>
  </conditionalFormatting>
  <conditionalFormatting sqref="I132:R138">
    <cfRule type="cellIs" dxfId="499" priority="19" stopIfTrue="1" operator="equal">
      <formula>"NOK"</formula>
    </cfRule>
  </conditionalFormatting>
  <conditionalFormatting sqref="N89:R89">
    <cfRule type="cellIs" dxfId="498" priority="9" stopIfTrue="1" operator="greaterThan">
      <formula>$D89+$E89</formula>
    </cfRule>
    <cfRule type="cellIs" dxfId="497" priority="10" stopIfTrue="1" operator="lessThan">
      <formula>$D89+$F89</formula>
    </cfRule>
  </conditionalFormatting>
  <conditionalFormatting sqref="N88:R88">
    <cfRule type="cellIs" dxfId="496" priority="11" stopIfTrue="1" operator="greaterThan">
      <formula>$D88+$E88</formula>
    </cfRule>
    <cfRule type="cellIs" dxfId="495" priority="12" stopIfTrue="1" operator="lessThan">
      <formula>$D88+$F88</formula>
    </cfRule>
  </conditionalFormatting>
  <conditionalFormatting sqref="I90:M90 I22:M87">
    <cfRule type="cellIs" dxfId="494" priority="7" stopIfTrue="1" operator="greaterThan">
      <formula>$D22+$E22</formula>
    </cfRule>
    <cfRule type="cellIs" dxfId="493" priority="8" stopIfTrue="1" operator="lessThan">
      <formula>$D22+$F22</formula>
    </cfRule>
  </conditionalFormatting>
  <conditionalFormatting sqref="I89:M89">
    <cfRule type="cellIs" dxfId="492" priority="3" stopIfTrue="1" operator="greaterThan">
      <formula>$D89+$E89</formula>
    </cfRule>
    <cfRule type="cellIs" dxfId="491" priority="4" stopIfTrue="1" operator="lessThan">
      <formula>$D89+$F89</formula>
    </cfRule>
  </conditionalFormatting>
  <conditionalFormatting sqref="I88:M88">
    <cfRule type="cellIs" dxfId="490" priority="5" stopIfTrue="1" operator="greaterThan">
      <formula>$D88+$E88</formula>
    </cfRule>
    <cfRule type="cellIs" dxfId="489" priority="6" stopIfTrue="1" operator="lessThan">
      <formula>$D88+$F88</formula>
    </cfRule>
  </conditionalFormatting>
  <pageMargins left="1" right="1" top="1" bottom="1" header="0.5" footer="0.5"/>
  <pageSetup paperSize="9" scale="47" fitToHeight="0" orientation="landscape" r:id="rId1"/>
  <headerFooter>
    <oddHeader>&amp;RPPAP MOMG and MOPT</oddHeader>
    <oddFooter xml:space="preserve">&amp;RRev 02 09/08/2020
</oddFooter>
  </headerFooter>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0"/>
  </sheetPr>
  <dimension ref="A1:O20"/>
  <sheetViews>
    <sheetView showGridLines="0" zoomScaleNormal="100" workbookViewId="0">
      <selection activeCell="K18" sqref="K18"/>
    </sheetView>
  </sheetViews>
  <sheetFormatPr defaultColWidth="5.58203125" defaultRowHeight="12.5"/>
  <cols>
    <col min="1" max="1" width="13.5" style="12" customWidth="1"/>
    <col min="2" max="2" width="14.5" style="12" customWidth="1"/>
    <col min="3" max="5" width="13.5" style="12" customWidth="1"/>
    <col min="6" max="6" width="9" style="12" customWidth="1"/>
    <col min="7" max="7" width="5.58203125" style="12" customWidth="1"/>
    <col min="8" max="8" width="0" style="12" hidden="1" customWidth="1"/>
    <col min="9" max="16384" width="5.58203125" style="12"/>
  </cols>
  <sheetData>
    <row r="1" spans="1:15" ht="14.25" customHeight="1">
      <c r="A1" s="69"/>
      <c r="B1" s="925" t="s">
        <v>82</v>
      </c>
      <c r="C1" s="925"/>
      <c r="D1" s="925"/>
      <c r="E1" s="925"/>
      <c r="F1" s="925"/>
      <c r="G1" s="925"/>
      <c r="H1" s="925"/>
      <c r="I1" s="925"/>
      <c r="J1" s="925"/>
      <c r="K1" s="925"/>
      <c r="L1" s="925"/>
      <c r="M1" s="69"/>
      <c r="N1" s="69"/>
    </row>
    <row r="2" spans="1:15" ht="13">
      <c r="A2" s="69"/>
      <c r="B2" s="925"/>
      <c r="C2" s="925"/>
      <c r="D2" s="925"/>
      <c r="E2" s="925"/>
      <c r="F2" s="925"/>
      <c r="G2" s="925"/>
      <c r="H2" s="925"/>
      <c r="I2" s="925"/>
      <c r="J2" s="925"/>
      <c r="K2" s="925"/>
      <c r="L2" s="925"/>
      <c r="M2" s="69"/>
      <c r="N2" s="69"/>
    </row>
    <row r="3" spans="1:15" ht="13">
      <c r="A3" s="72"/>
      <c r="B3" s="925"/>
      <c r="C3" s="925"/>
      <c r="D3" s="925"/>
      <c r="E3" s="925"/>
      <c r="F3" s="925"/>
      <c r="G3" s="925"/>
      <c r="H3" s="925"/>
      <c r="I3" s="925"/>
      <c r="J3" s="925"/>
      <c r="K3" s="925"/>
      <c r="L3" s="925"/>
      <c r="M3" s="69"/>
      <c r="N3" s="69"/>
    </row>
    <row r="4" spans="1:15" ht="13">
      <c r="A4" s="72"/>
      <c r="B4" s="69"/>
      <c r="C4" s="74"/>
      <c r="D4" s="74"/>
      <c r="E4" s="74"/>
      <c r="F4" s="69"/>
      <c r="G4" s="69"/>
      <c r="H4" s="88" t="s">
        <v>2</v>
      </c>
      <c r="I4" s="69"/>
      <c r="J4" s="69"/>
      <c r="K4" s="69"/>
      <c r="L4" s="69"/>
      <c r="M4" s="69"/>
      <c r="N4" s="69"/>
    </row>
    <row r="5" spans="1:15" ht="13">
      <c r="A5" s="69"/>
      <c r="B5" s="69"/>
      <c r="C5" s="69"/>
      <c r="D5" s="69"/>
      <c r="E5" s="69"/>
      <c r="F5" s="69"/>
      <c r="G5" s="69"/>
      <c r="H5" s="69"/>
      <c r="I5" s="69"/>
      <c r="J5" s="69"/>
      <c r="K5" s="69"/>
      <c r="L5" s="69"/>
      <c r="M5" s="69"/>
      <c r="N5" s="69"/>
    </row>
    <row r="6" spans="1:15" ht="13">
      <c r="A6" s="69"/>
      <c r="B6" s="69"/>
      <c r="C6" s="69"/>
      <c r="D6" s="69"/>
      <c r="E6" s="69"/>
      <c r="F6" s="69"/>
      <c r="G6" s="69"/>
      <c r="H6" s="69"/>
      <c r="I6" s="69"/>
      <c r="J6" s="69"/>
      <c r="K6" s="69"/>
      <c r="L6" s="69"/>
      <c r="M6" s="69"/>
      <c r="N6" s="69"/>
    </row>
    <row r="7" spans="1:15">
      <c r="A7" s="944" t="s">
        <v>407</v>
      </c>
      <c r="B7" s="944"/>
      <c r="C7" s="944"/>
      <c r="D7" s="944"/>
      <c r="E7" s="944"/>
      <c r="F7" s="944"/>
      <c r="G7" s="944"/>
      <c r="H7" s="944"/>
      <c r="I7" s="944"/>
      <c r="J7" s="944"/>
      <c r="K7" s="944"/>
      <c r="L7" s="944"/>
      <c r="M7" s="944"/>
      <c r="N7" s="944"/>
      <c r="O7" s="13"/>
    </row>
    <row r="8" spans="1:15">
      <c r="A8" s="944"/>
      <c r="B8" s="944"/>
      <c r="C8" s="944"/>
      <c r="D8" s="944"/>
      <c r="E8" s="944"/>
      <c r="F8" s="944"/>
      <c r="G8" s="944"/>
      <c r="H8" s="944"/>
      <c r="I8" s="944"/>
      <c r="J8" s="944"/>
      <c r="K8" s="944"/>
      <c r="L8" s="944"/>
      <c r="M8" s="944"/>
      <c r="N8" s="944"/>
    </row>
    <row r="9" spans="1:15">
      <c r="A9" s="944"/>
      <c r="B9" s="944"/>
      <c r="C9" s="944"/>
      <c r="D9" s="944"/>
      <c r="E9" s="944"/>
      <c r="F9" s="944"/>
      <c r="G9" s="944"/>
      <c r="H9" s="944"/>
      <c r="I9" s="944"/>
      <c r="J9" s="944"/>
      <c r="K9" s="944"/>
      <c r="L9" s="944"/>
      <c r="M9" s="944"/>
      <c r="N9" s="944"/>
    </row>
    <row r="10" spans="1:15">
      <c r="A10" s="944"/>
      <c r="B10" s="944"/>
      <c r="C10" s="944"/>
      <c r="D10" s="944"/>
      <c r="E10" s="944"/>
      <c r="F10" s="944"/>
      <c r="G10" s="944"/>
      <c r="H10" s="944"/>
      <c r="I10" s="944"/>
      <c r="J10" s="944"/>
      <c r="K10" s="944"/>
      <c r="L10" s="944"/>
      <c r="M10" s="944"/>
      <c r="N10" s="944"/>
    </row>
    <row r="11" spans="1:15">
      <c r="A11" s="944"/>
      <c r="B11" s="944"/>
      <c r="C11" s="944"/>
      <c r="D11" s="944"/>
      <c r="E11" s="944"/>
      <c r="F11" s="944"/>
      <c r="G11" s="944"/>
      <c r="H11" s="944"/>
      <c r="I11" s="944"/>
      <c r="J11" s="944"/>
      <c r="K11" s="944"/>
      <c r="L11" s="944"/>
      <c r="M11" s="944"/>
      <c r="N11" s="944"/>
    </row>
    <row r="12" spans="1:15">
      <c r="A12" s="944"/>
      <c r="B12" s="944"/>
      <c r="C12" s="944"/>
      <c r="D12" s="944"/>
      <c r="E12" s="944"/>
      <c r="F12" s="944"/>
      <c r="G12" s="944"/>
      <c r="H12" s="944"/>
      <c r="I12" s="944"/>
      <c r="J12" s="944"/>
      <c r="K12" s="944"/>
      <c r="L12" s="944"/>
      <c r="M12" s="944"/>
      <c r="N12" s="944"/>
    </row>
    <row r="13" spans="1:15">
      <c r="A13" s="944"/>
      <c r="B13" s="944"/>
      <c r="C13" s="944"/>
      <c r="D13" s="944"/>
      <c r="E13" s="944"/>
      <c r="F13" s="944"/>
      <c r="G13" s="944"/>
      <c r="H13" s="944"/>
      <c r="I13" s="944"/>
      <c r="J13" s="944"/>
      <c r="K13" s="944"/>
      <c r="L13" s="944"/>
      <c r="M13" s="944"/>
      <c r="N13" s="944"/>
    </row>
    <row r="14" spans="1:15">
      <c r="A14" s="944"/>
      <c r="B14" s="944"/>
      <c r="C14" s="944"/>
      <c r="D14" s="944"/>
      <c r="E14" s="944"/>
      <c r="F14" s="944"/>
      <c r="G14" s="944"/>
      <c r="H14" s="944"/>
      <c r="I14" s="944"/>
      <c r="J14" s="944"/>
      <c r="K14" s="944"/>
      <c r="L14" s="944"/>
      <c r="M14" s="944"/>
      <c r="N14" s="944"/>
    </row>
    <row r="18" spans="3:7" ht="18">
      <c r="C18" s="30"/>
    </row>
    <row r="20" spans="3:7" ht="18">
      <c r="G20" s="30"/>
    </row>
  </sheetData>
  <mergeCells count="2">
    <mergeCell ref="B1:L3"/>
    <mergeCell ref="A7:N14"/>
  </mergeCells>
  <pageMargins left="1" right="1" top="1" bottom="1" header="0.5" footer="0.5"/>
  <pageSetup paperSize="9" scale="47" orientation="landscape" r:id="rId1"/>
  <headerFooter>
    <oddHeader>&amp;RPPAP MOMG and MOPT</oddHeader>
    <oddFooter xml:space="preserve">&amp;RRev 02 09/08/2020
</oddFooter>
  </headerFooter>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5E754-8F03-47ED-AF1F-6F3D9EB876E9}">
  <sheetPr codeName="Sheet12"/>
  <dimension ref="A1:G22"/>
  <sheetViews>
    <sheetView showGridLines="0" zoomScaleNormal="100" workbookViewId="0">
      <selection activeCell="K18" sqref="K18"/>
    </sheetView>
  </sheetViews>
  <sheetFormatPr defaultColWidth="2.08203125" defaultRowHeight="12.5"/>
  <cols>
    <col min="1" max="1" width="26.33203125" style="26" customWidth="1"/>
    <col min="2" max="2" width="78.33203125" style="26" customWidth="1"/>
    <col min="3" max="3" width="20.75" style="26" customWidth="1"/>
    <col min="4" max="16384" width="2.08203125" style="26"/>
  </cols>
  <sheetData>
    <row r="1" spans="1:3" ht="27.75" customHeight="1">
      <c r="A1" s="134"/>
      <c r="B1" s="332" t="s">
        <v>286</v>
      </c>
    </row>
    <row r="2" spans="1:3" ht="15.75" customHeight="1" thickBot="1">
      <c r="A2" s="135"/>
      <c r="B2" s="136"/>
    </row>
    <row r="3" spans="1:3" ht="14.5">
      <c r="A3" s="137" t="s">
        <v>179</v>
      </c>
      <c r="B3" s="138"/>
    </row>
    <row r="4" spans="1:3" ht="26">
      <c r="A4" s="139" t="s">
        <v>276</v>
      </c>
      <c r="B4" s="140"/>
      <c r="C4" s="266"/>
    </row>
    <row r="5" spans="1:3" ht="26">
      <c r="A5" s="322" t="s">
        <v>275</v>
      </c>
      <c r="B5" s="140"/>
      <c r="C5" s="266"/>
    </row>
    <row r="6" spans="1:3" ht="28.5" customHeight="1">
      <c r="A6" s="141" t="s">
        <v>26</v>
      </c>
      <c r="B6" s="142"/>
      <c r="C6" s="266"/>
    </row>
    <row r="7" spans="1:3" ht="205.5" customHeight="1">
      <c r="A7" s="143" t="s">
        <v>177</v>
      </c>
      <c r="B7" s="144" t="s">
        <v>274</v>
      </c>
    </row>
    <row r="8" spans="1:3" ht="18" customHeight="1" thickBot="1">
      <c r="A8" s="145"/>
      <c r="B8" s="146"/>
    </row>
    <row r="9" spans="1:3" ht="14.5">
      <c r="A9" s="137" t="s">
        <v>171</v>
      </c>
      <c r="B9" s="147"/>
    </row>
    <row r="10" spans="1:3" ht="26">
      <c r="A10" s="139" t="s">
        <v>276</v>
      </c>
      <c r="B10" s="148"/>
    </row>
    <row r="11" spans="1:3" ht="26">
      <c r="A11" s="322" t="s">
        <v>285</v>
      </c>
      <c r="B11" s="148"/>
    </row>
    <row r="12" spans="1:3" ht="69" customHeight="1">
      <c r="A12" s="143"/>
      <c r="B12" s="148" t="s">
        <v>172</v>
      </c>
    </row>
    <row r="13" spans="1:3" ht="27" customHeight="1">
      <c r="A13" s="141" t="s">
        <v>26</v>
      </c>
      <c r="B13" s="142"/>
    </row>
    <row r="14" spans="1:3" ht="27" customHeight="1" thickBot="1">
      <c r="A14" s="145"/>
      <c r="B14" s="146"/>
    </row>
    <row r="15" spans="1:3" ht="27" customHeight="1">
      <c r="A15" s="149"/>
      <c r="B15" s="149"/>
    </row>
    <row r="16" spans="1:3" ht="14.5">
      <c r="A16" s="150" t="s">
        <v>173</v>
      </c>
      <c r="B16" s="151" t="s">
        <v>175</v>
      </c>
    </row>
    <row r="17" spans="1:7" ht="14.5">
      <c r="A17" s="150" t="s">
        <v>174</v>
      </c>
      <c r="B17" s="151" t="s">
        <v>175</v>
      </c>
    </row>
    <row r="18" spans="1:7" ht="14.5">
      <c r="A18" s="150" t="s">
        <v>176</v>
      </c>
      <c r="B18" s="151" t="s">
        <v>175</v>
      </c>
    </row>
    <row r="19" spans="1:7" ht="59.25" customHeight="1">
      <c r="A19" s="27"/>
      <c r="B19" s="27"/>
    </row>
    <row r="20" spans="1:7" ht="18">
      <c r="A20" s="27"/>
      <c r="B20" s="27"/>
      <c r="C20" s="32"/>
    </row>
    <row r="22" spans="1:7" ht="18">
      <c r="G22" s="32"/>
    </row>
  </sheetData>
  <pageMargins left="1" right="1" top="1" bottom="1" header="0.5" footer="0.5"/>
  <pageSetup paperSize="9" scale="47" orientation="portrait" r:id="rId1"/>
  <headerFooter>
    <oddHeader>&amp;RPPAP MOMG and MOPT</oddHeader>
    <oddFooter xml:space="preserve">&amp;RRev 02 09/08/2020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0049" r:id="rId4" name="Check Box 1">
              <controlPr defaultSize="0" autoFill="0" autoLine="0" autoPict="0">
                <anchor moveWithCells="1">
                  <from>
                    <xdr:col>1</xdr:col>
                    <xdr:colOff>146050</xdr:colOff>
                    <xdr:row>6</xdr:row>
                    <xdr:rowOff>2603500</xdr:rowOff>
                  </from>
                  <to>
                    <xdr:col>1</xdr:col>
                    <xdr:colOff>1047750</xdr:colOff>
                    <xdr:row>7</xdr:row>
                    <xdr:rowOff>209550</xdr:rowOff>
                  </to>
                </anchor>
              </controlPr>
            </control>
          </mc:Choice>
        </mc:AlternateContent>
        <mc:AlternateContent xmlns:mc="http://schemas.openxmlformats.org/markup-compatibility/2006">
          <mc:Choice Requires="x14">
            <control shapeId="130050" r:id="rId5" name="Check Box 2">
              <controlPr defaultSize="0" autoFill="0" autoLine="0" autoPict="0">
                <anchor moveWithCells="1">
                  <from>
                    <xdr:col>1</xdr:col>
                    <xdr:colOff>1238250</xdr:colOff>
                    <xdr:row>7</xdr:row>
                    <xdr:rowOff>0</xdr:rowOff>
                  </from>
                  <to>
                    <xdr:col>1</xdr:col>
                    <xdr:colOff>3213100</xdr:colOff>
                    <xdr:row>7</xdr:row>
                    <xdr:rowOff>209550</xdr:rowOff>
                  </to>
                </anchor>
              </controlPr>
            </control>
          </mc:Choice>
        </mc:AlternateContent>
        <mc:AlternateContent xmlns:mc="http://schemas.openxmlformats.org/markup-compatibility/2006">
          <mc:Choice Requires="x14">
            <control shapeId="130051" r:id="rId6" name="Check Box 3">
              <controlPr defaultSize="0" autoFill="0" autoLine="0" autoPict="0">
                <anchor moveWithCells="1">
                  <from>
                    <xdr:col>1</xdr:col>
                    <xdr:colOff>2070100</xdr:colOff>
                    <xdr:row>13</xdr:row>
                    <xdr:rowOff>50800</xdr:rowOff>
                  </from>
                  <to>
                    <xdr:col>1</xdr:col>
                    <xdr:colOff>2971800</xdr:colOff>
                    <xdr:row>13</xdr:row>
                    <xdr:rowOff>266700</xdr:rowOff>
                  </to>
                </anchor>
              </controlPr>
            </control>
          </mc:Choice>
        </mc:AlternateContent>
        <mc:AlternateContent xmlns:mc="http://schemas.openxmlformats.org/markup-compatibility/2006">
          <mc:Choice Requires="x14">
            <control shapeId="130052" r:id="rId7" name="Check Box 4">
              <controlPr defaultSize="0" autoFill="0" autoLine="0" autoPict="0">
                <anchor moveWithCells="1">
                  <from>
                    <xdr:col>1</xdr:col>
                    <xdr:colOff>3143250</xdr:colOff>
                    <xdr:row>13</xdr:row>
                    <xdr:rowOff>50800</xdr:rowOff>
                  </from>
                  <to>
                    <xdr:col>1</xdr:col>
                    <xdr:colOff>4489450</xdr:colOff>
                    <xdr:row>13</xdr:row>
                    <xdr:rowOff>279400</xdr:rowOff>
                  </to>
                </anchor>
              </controlPr>
            </control>
          </mc:Choice>
        </mc:AlternateContent>
        <mc:AlternateContent xmlns:mc="http://schemas.openxmlformats.org/markup-compatibility/2006">
          <mc:Choice Requires="x14">
            <control shapeId="130053" r:id="rId8" name="Check Box 5">
              <controlPr defaultSize="0" autoFill="0" autoLine="0" autoPict="0">
                <anchor moveWithCells="1">
                  <from>
                    <xdr:col>1</xdr:col>
                    <xdr:colOff>57150</xdr:colOff>
                    <xdr:row>13</xdr:row>
                    <xdr:rowOff>19050</xdr:rowOff>
                  </from>
                  <to>
                    <xdr:col>1</xdr:col>
                    <xdr:colOff>2070100</xdr:colOff>
                    <xdr:row>13</xdr:row>
                    <xdr:rowOff>260350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AED75-07EB-40C1-90C3-412ED32DA7A3}">
  <sheetPr>
    <tabColor theme="0"/>
  </sheetPr>
  <dimension ref="A1:AW49"/>
  <sheetViews>
    <sheetView showGridLines="0" zoomScaleNormal="100" workbookViewId="0">
      <selection activeCell="K18" sqref="K18"/>
    </sheetView>
  </sheetViews>
  <sheetFormatPr defaultColWidth="2.08203125" defaultRowHeight="14"/>
  <cols>
    <col min="1" max="32" width="2.08203125" style="178" customWidth="1"/>
    <col min="33" max="33" width="1.08203125" style="178" customWidth="1"/>
    <col min="34" max="38" width="2.08203125" style="178"/>
    <col min="39" max="39" width="11.9140625" style="178" customWidth="1"/>
    <col min="40" max="240" width="2.08203125" style="178"/>
    <col min="241" max="288" width="2.08203125" style="178" customWidth="1"/>
    <col min="289" max="289" width="1.08203125" style="178" customWidth="1"/>
    <col min="290" max="496" width="2.08203125" style="178"/>
    <col min="497" max="544" width="2.08203125" style="178" customWidth="1"/>
    <col min="545" max="545" width="1.08203125" style="178" customWidth="1"/>
    <col min="546" max="752" width="2.08203125" style="178"/>
    <col min="753" max="800" width="2.08203125" style="178" customWidth="1"/>
    <col min="801" max="801" width="1.08203125" style="178" customWidth="1"/>
    <col min="802" max="1008" width="2.08203125" style="178"/>
    <col min="1009" max="1056" width="2.08203125" style="178" customWidth="1"/>
    <col min="1057" max="1057" width="1.08203125" style="178" customWidth="1"/>
    <col min="1058" max="1264" width="2.08203125" style="178"/>
    <col min="1265" max="1312" width="2.08203125" style="178" customWidth="1"/>
    <col min="1313" max="1313" width="1.08203125" style="178" customWidth="1"/>
    <col min="1314" max="1520" width="2.08203125" style="178"/>
    <col min="1521" max="1568" width="2.08203125" style="178" customWidth="1"/>
    <col min="1569" max="1569" width="1.08203125" style="178" customWidth="1"/>
    <col min="1570" max="1776" width="2.08203125" style="178"/>
    <col min="1777" max="1824" width="2.08203125" style="178" customWidth="1"/>
    <col min="1825" max="1825" width="1.08203125" style="178" customWidth="1"/>
    <col min="1826" max="2032" width="2.08203125" style="178"/>
    <col min="2033" max="2080" width="2.08203125" style="178" customWidth="1"/>
    <col min="2081" max="2081" width="1.08203125" style="178" customWidth="1"/>
    <col min="2082" max="2288" width="2.08203125" style="178"/>
    <col min="2289" max="2336" width="2.08203125" style="178" customWidth="1"/>
    <col min="2337" max="2337" width="1.08203125" style="178" customWidth="1"/>
    <col min="2338" max="2544" width="2.08203125" style="178"/>
    <col min="2545" max="2592" width="2.08203125" style="178" customWidth="1"/>
    <col min="2593" max="2593" width="1.08203125" style="178" customWidth="1"/>
    <col min="2594" max="2800" width="2.08203125" style="178"/>
    <col min="2801" max="2848" width="2.08203125" style="178" customWidth="1"/>
    <col min="2849" max="2849" width="1.08203125" style="178" customWidth="1"/>
    <col min="2850" max="3056" width="2.08203125" style="178"/>
    <col min="3057" max="3104" width="2.08203125" style="178" customWidth="1"/>
    <col min="3105" max="3105" width="1.08203125" style="178" customWidth="1"/>
    <col min="3106" max="3312" width="2.08203125" style="178"/>
    <col min="3313" max="3360" width="2.08203125" style="178" customWidth="1"/>
    <col min="3361" max="3361" width="1.08203125" style="178" customWidth="1"/>
    <col min="3362" max="3568" width="2.08203125" style="178"/>
    <col min="3569" max="3616" width="2.08203125" style="178" customWidth="1"/>
    <col min="3617" max="3617" width="1.08203125" style="178" customWidth="1"/>
    <col min="3618" max="3824" width="2.08203125" style="178"/>
    <col min="3825" max="3872" width="2.08203125" style="178" customWidth="1"/>
    <col min="3873" max="3873" width="1.08203125" style="178" customWidth="1"/>
    <col min="3874" max="4080" width="2.08203125" style="178"/>
    <col min="4081" max="4128" width="2.08203125" style="178" customWidth="1"/>
    <col min="4129" max="4129" width="1.08203125" style="178" customWidth="1"/>
    <col min="4130" max="4336" width="2.08203125" style="178"/>
    <col min="4337" max="4384" width="2.08203125" style="178" customWidth="1"/>
    <col min="4385" max="4385" width="1.08203125" style="178" customWidth="1"/>
    <col min="4386" max="4592" width="2.08203125" style="178"/>
    <col min="4593" max="4640" width="2.08203125" style="178" customWidth="1"/>
    <col min="4641" max="4641" width="1.08203125" style="178" customWidth="1"/>
    <col min="4642" max="4848" width="2.08203125" style="178"/>
    <col min="4849" max="4896" width="2.08203125" style="178" customWidth="1"/>
    <col min="4897" max="4897" width="1.08203125" style="178" customWidth="1"/>
    <col min="4898" max="5104" width="2.08203125" style="178"/>
    <col min="5105" max="5152" width="2.08203125" style="178" customWidth="1"/>
    <col min="5153" max="5153" width="1.08203125" style="178" customWidth="1"/>
    <col min="5154" max="5360" width="2.08203125" style="178"/>
    <col min="5361" max="5408" width="2.08203125" style="178" customWidth="1"/>
    <col min="5409" max="5409" width="1.08203125" style="178" customWidth="1"/>
    <col min="5410" max="5616" width="2.08203125" style="178"/>
    <col min="5617" max="5664" width="2.08203125" style="178" customWidth="1"/>
    <col min="5665" max="5665" width="1.08203125" style="178" customWidth="1"/>
    <col min="5666" max="5872" width="2.08203125" style="178"/>
    <col min="5873" max="5920" width="2.08203125" style="178" customWidth="1"/>
    <col min="5921" max="5921" width="1.08203125" style="178" customWidth="1"/>
    <col min="5922" max="6128" width="2.08203125" style="178"/>
    <col min="6129" max="6176" width="2.08203125" style="178" customWidth="1"/>
    <col min="6177" max="6177" width="1.08203125" style="178" customWidth="1"/>
    <col min="6178" max="6384" width="2.08203125" style="178"/>
    <col min="6385" max="6432" width="2.08203125" style="178" customWidth="1"/>
    <col min="6433" max="6433" width="1.08203125" style="178" customWidth="1"/>
    <col min="6434" max="6640" width="2.08203125" style="178"/>
    <col min="6641" max="6688" width="2.08203125" style="178" customWidth="1"/>
    <col min="6689" max="6689" width="1.08203125" style="178" customWidth="1"/>
    <col min="6690" max="6896" width="2.08203125" style="178"/>
    <col min="6897" max="6944" width="2.08203125" style="178" customWidth="1"/>
    <col min="6945" max="6945" width="1.08203125" style="178" customWidth="1"/>
    <col min="6946" max="7152" width="2.08203125" style="178"/>
    <col min="7153" max="7200" width="2.08203125" style="178" customWidth="1"/>
    <col min="7201" max="7201" width="1.08203125" style="178" customWidth="1"/>
    <col min="7202" max="7408" width="2.08203125" style="178"/>
    <col min="7409" max="7456" width="2.08203125" style="178" customWidth="1"/>
    <col min="7457" max="7457" width="1.08203125" style="178" customWidth="1"/>
    <col min="7458" max="7664" width="2.08203125" style="178"/>
    <col min="7665" max="7712" width="2.08203125" style="178" customWidth="1"/>
    <col min="7713" max="7713" width="1.08203125" style="178" customWidth="1"/>
    <col min="7714" max="7920" width="2.08203125" style="178"/>
    <col min="7921" max="7968" width="2.08203125" style="178" customWidth="1"/>
    <col min="7969" max="7969" width="1.08203125" style="178" customWidth="1"/>
    <col min="7970" max="8176" width="2.08203125" style="178"/>
    <col min="8177" max="8224" width="2.08203125" style="178" customWidth="1"/>
    <col min="8225" max="8225" width="1.08203125" style="178" customWidth="1"/>
    <col min="8226" max="8432" width="2.08203125" style="178"/>
    <col min="8433" max="8480" width="2.08203125" style="178" customWidth="1"/>
    <col min="8481" max="8481" width="1.08203125" style="178" customWidth="1"/>
    <col min="8482" max="8688" width="2.08203125" style="178"/>
    <col min="8689" max="8736" width="2.08203125" style="178" customWidth="1"/>
    <col min="8737" max="8737" width="1.08203125" style="178" customWidth="1"/>
    <col min="8738" max="8944" width="2.08203125" style="178"/>
    <col min="8945" max="8992" width="2.08203125" style="178" customWidth="1"/>
    <col min="8993" max="8993" width="1.08203125" style="178" customWidth="1"/>
    <col min="8994" max="9200" width="2.08203125" style="178"/>
    <col min="9201" max="9248" width="2.08203125" style="178" customWidth="1"/>
    <col min="9249" max="9249" width="1.08203125" style="178" customWidth="1"/>
    <col min="9250" max="9456" width="2.08203125" style="178"/>
    <col min="9457" max="9504" width="2.08203125" style="178" customWidth="1"/>
    <col min="9505" max="9505" width="1.08203125" style="178" customWidth="1"/>
    <col min="9506" max="9712" width="2.08203125" style="178"/>
    <col min="9713" max="9760" width="2.08203125" style="178" customWidth="1"/>
    <col min="9761" max="9761" width="1.08203125" style="178" customWidth="1"/>
    <col min="9762" max="9968" width="2.08203125" style="178"/>
    <col min="9969" max="10016" width="2.08203125" style="178" customWidth="1"/>
    <col min="10017" max="10017" width="1.08203125" style="178" customWidth="1"/>
    <col min="10018" max="10224" width="2.08203125" style="178"/>
    <col min="10225" max="10272" width="2.08203125" style="178" customWidth="1"/>
    <col min="10273" max="10273" width="1.08203125" style="178" customWidth="1"/>
    <col min="10274" max="10480" width="2.08203125" style="178"/>
    <col min="10481" max="10528" width="2.08203125" style="178" customWidth="1"/>
    <col min="10529" max="10529" width="1.08203125" style="178" customWidth="1"/>
    <col min="10530" max="10736" width="2.08203125" style="178"/>
    <col min="10737" max="10784" width="2.08203125" style="178" customWidth="1"/>
    <col min="10785" max="10785" width="1.08203125" style="178" customWidth="1"/>
    <col min="10786" max="10992" width="2.08203125" style="178"/>
    <col min="10993" max="11040" width="2.08203125" style="178" customWidth="1"/>
    <col min="11041" max="11041" width="1.08203125" style="178" customWidth="1"/>
    <col min="11042" max="11248" width="2.08203125" style="178"/>
    <col min="11249" max="11296" width="2.08203125" style="178" customWidth="1"/>
    <col min="11297" max="11297" width="1.08203125" style="178" customWidth="1"/>
    <col min="11298" max="11504" width="2.08203125" style="178"/>
    <col min="11505" max="11552" width="2.08203125" style="178" customWidth="1"/>
    <col min="11553" max="11553" width="1.08203125" style="178" customWidth="1"/>
    <col min="11554" max="11760" width="2.08203125" style="178"/>
    <col min="11761" max="11808" width="2.08203125" style="178" customWidth="1"/>
    <col min="11809" max="11809" width="1.08203125" style="178" customWidth="1"/>
    <col min="11810" max="12016" width="2.08203125" style="178"/>
    <col min="12017" max="12064" width="2.08203125" style="178" customWidth="1"/>
    <col min="12065" max="12065" width="1.08203125" style="178" customWidth="1"/>
    <col min="12066" max="12272" width="2.08203125" style="178"/>
    <col min="12273" max="12320" width="2.08203125" style="178" customWidth="1"/>
    <col min="12321" max="12321" width="1.08203125" style="178" customWidth="1"/>
    <col min="12322" max="12528" width="2.08203125" style="178"/>
    <col min="12529" max="12576" width="2.08203125" style="178" customWidth="1"/>
    <col min="12577" max="12577" width="1.08203125" style="178" customWidth="1"/>
    <col min="12578" max="12784" width="2.08203125" style="178"/>
    <col min="12785" max="12832" width="2.08203125" style="178" customWidth="1"/>
    <col min="12833" max="12833" width="1.08203125" style="178" customWidth="1"/>
    <col min="12834" max="13040" width="2.08203125" style="178"/>
    <col min="13041" max="13088" width="2.08203125" style="178" customWidth="1"/>
    <col min="13089" max="13089" width="1.08203125" style="178" customWidth="1"/>
    <col min="13090" max="13296" width="2.08203125" style="178"/>
    <col min="13297" max="13344" width="2.08203125" style="178" customWidth="1"/>
    <col min="13345" max="13345" width="1.08203125" style="178" customWidth="1"/>
    <col min="13346" max="13552" width="2.08203125" style="178"/>
    <col min="13553" max="13600" width="2.08203125" style="178" customWidth="1"/>
    <col min="13601" max="13601" width="1.08203125" style="178" customWidth="1"/>
    <col min="13602" max="13808" width="2.08203125" style="178"/>
    <col min="13809" max="13856" width="2.08203125" style="178" customWidth="1"/>
    <col min="13857" max="13857" width="1.08203125" style="178" customWidth="1"/>
    <col min="13858" max="14064" width="2.08203125" style="178"/>
    <col min="14065" max="14112" width="2.08203125" style="178" customWidth="1"/>
    <col min="14113" max="14113" width="1.08203125" style="178" customWidth="1"/>
    <col min="14114" max="14320" width="2.08203125" style="178"/>
    <col min="14321" max="14368" width="2.08203125" style="178" customWidth="1"/>
    <col min="14369" max="14369" width="1.08203125" style="178" customWidth="1"/>
    <col min="14370" max="14576" width="2.08203125" style="178"/>
    <col min="14577" max="14624" width="2.08203125" style="178" customWidth="1"/>
    <col min="14625" max="14625" width="1.08203125" style="178" customWidth="1"/>
    <col min="14626" max="14832" width="2.08203125" style="178"/>
    <col min="14833" max="14880" width="2.08203125" style="178" customWidth="1"/>
    <col min="14881" max="14881" width="1.08203125" style="178" customWidth="1"/>
    <col min="14882" max="15088" width="2.08203125" style="178"/>
    <col min="15089" max="15136" width="2.08203125" style="178" customWidth="1"/>
    <col min="15137" max="15137" width="1.08203125" style="178" customWidth="1"/>
    <col min="15138" max="15344" width="2.08203125" style="178"/>
    <col min="15345" max="15392" width="2.08203125" style="178" customWidth="1"/>
    <col min="15393" max="15393" width="1.08203125" style="178" customWidth="1"/>
    <col min="15394" max="15600" width="2.08203125" style="178"/>
    <col min="15601" max="15648" width="2.08203125" style="178" customWidth="1"/>
    <col min="15649" max="15649" width="1.08203125" style="178" customWidth="1"/>
    <col min="15650" max="15856" width="2.08203125" style="178"/>
    <col min="15857" max="15904" width="2.08203125" style="178" customWidth="1"/>
    <col min="15905" max="15905" width="1.08203125" style="178" customWidth="1"/>
    <col min="15906" max="16112" width="2.08203125" style="178"/>
    <col min="16113" max="16160" width="2.08203125" style="178" customWidth="1"/>
    <col min="16161" max="16161" width="1.08203125" style="178" customWidth="1"/>
    <col min="16162" max="16384" width="2.08203125" style="178"/>
  </cols>
  <sheetData>
    <row r="1" spans="1:49" ht="15" customHeight="1">
      <c r="A1" s="209"/>
      <c r="B1" s="210"/>
      <c r="C1" s="210"/>
      <c r="D1" s="210"/>
      <c r="E1" s="210"/>
      <c r="F1" s="210"/>
      <c r="G1" s="210"/>
      <c r="H1" s="210"/>
      <c r="I1" s="948" t="s">
        <v>186</v>
      </c>
      <c r="J1" s="949"/>
      <c r="K1" s="949"/>
      <c r="L1" s="949"/>
      <c r="M1" s="949"/>
      <c r="N1" s="949"/>
      <c r="O1" s="949"/>
      <c r="P1" s="949"/>
      <c r="Q1" s="949"/>
      <c r="R1" s="949"/>
      <c r="S1" s="949"/>
      <c r="T1" s="949"/>
      <c r="U1" s="949"/>
      <c r="V1" s="949"/>
      <c r="W1" s="949"/>
      <c r="X1" s="949"/>
      <c r="Y1" s="949"/>
      <c r="Z1" s="949"/>
      <c r="AA1" s="949"/>
      <c r="AB1" s="949"/>
      <c r="AC1" s="949"/>
      <c r="AD1" s="949"/>
      <c r="AE1" s="949"/>
      <c r="AF1" s="949"/>
      <c r="AG1" s="949"/>
      <c r="AH1" s="949"/>
      <c r="AI1" s="949"/>
      <c r="AJ1" s="949"/>
      <c r="AK1" s="949"/>
      <c r="AL1" s="949"/>
      <c r="AM1" s="206"/>
      <c r="AN1" s="177"/>
      <c r="AO1" s="177"/>
      <c r="AP1" s="177"/>
      <c r="AQ1" s="177"/>
      <c r="AR1" s="177"/>
      <c r="AS1" s="177"/>
      <c r="AT1" s="177"/>
      <c r="AU1" s="177"/>
      <c r="AV1" s="177"/>
      <c r="AW1" s="177"/>
    </row>
    <row r="2" spans="1:49" ht="15" customHeight="1">
      <c r="A2" s="211"/>
      <c r="B2" s="183"/>
      <c r="C2" s="183"/>
      <c r="D2" s="183"/>
      <c r="E2" s="183"/>
      <c r="F2" s="183"/>
      <c r="G2" s="183"/>
      <c r="H2" s="183"/>
      <c r="I2" s="950"/>
      <c r="J2" s="951"/>
      <c r="K2" s="951"/>
      <c r="L2" s="951"/>
      <c r="M2" s="951"/>
      <c r="N2" s="951"/>
      <c r="O2" s="951"/>
      <c r="P2" s="951"/>
      <c r="Q2" s="951"/>
      <c r="R2" s="951"/>
      <c r="S2" s="951"/>
      <c r="T2" s="951"/>
      <c r="U2" s="951"/>
      <c r="V2" s="951"/>
      <c r="W2" s="951"/>
      <c r="X2" s="951"/>
      <c r="Y2" s="951"/>
      <c r="Z2" s="951"/>
      <c r="AA2" s="951"/>
      <c r="AB2" s="951"/>
      <c r="AC2" s="951"/>
      <c r="AD2" s="951"/>
      <c r="AE2" s="951"/>
      <c r="AF2" s="951"/>
      <c r="AG2" s="951"/>
      <c r="AH2" s="951"/>
      <c r="AI2" s="951"/>
      <c r="AJ2" s="951"/>
      <c r="AK2" s="951"/>
      <c r="AL2" s="951"/>
      <c r="AM2" s="207"/>
      <c r="AN2" s="177"/>
      <c r="AO2" s="177"/>
      <c r="AP2" s="177"/>
      <c r="AQ2" s="177"/>
      <c r="AR2" s="177"/>
      <c r="AS2" s="177"/>
      <c r="AT2" s="177"/>
      <c r="AU2" s="177"/>
      <c r="AV2" s="177"/>
      <c r="AW2" s="177"/>
    </row>
    <row r="3" spans="1:49" ht="15" customHeight="1">
      <c r="A3" s="211"/>
      <c r="B3" s="183"/>
      <c r="C3" s="183"/>
      <c r="D3" s="183"/>
      <c r="E3" s="183"/>
      <c r="F3" s="183"/>
      <c r="G3" s="183"/>
      <c r="H3" s="183"/>
      <c r="I3" s="950"/>
      <c r="J3" s="951"/>
      <c r="K3" s="951"/>
      <c r="L3" s="951"/>
      <c r="M3" s="951"/>
      <c r="N3" s="951"/>
      <c r="O3" s="951"/>
      <c r="P3" s="951"/>
      <c r="Q3" s="951"/>
      <c r="R3" s="951"/>
      <c r="S3" s="951"/>
      <c r="T3" s="951"/>
      <c r="U3" s="951"/>
      <c r="V3" s="951"/>
      <c r="W3" s="951"/>
      <c r="X3" s="951"/>
      <c r="Y3" s="951"/>
      <c r="Z3" s="951"/>
      <c r="AA3" s="951"/>
      <c r="AB3" s="951"/>
      <c r="AC3" s="951"/>
      <c r="AD3" s="951"/>
      <c r="AE3" s="951"/>
      <c r="AF3" s="951"/>
      <c r="AG3" s="951"/>
      <c r="AH3" s="951"/>
      <c r="AI3" s="951"/>
      <c r="AJ3" s="951"/>
      <c r="AK3" s="951"/>
      <c r="AL3" s="951"/>
      <c r="AM3" s="207"/>
      <c r="AN3" s="177"/>
      <c r="AO3" s="177"/>
      <c r="AP3" s="177"/>
      <c r="AQ3" s="177"/>
      <c r="AR3" s="177"/>
      <c r="AS3" s="177"/>
      <c r="AT3" s="177"/>
      <c r="AU3" s="177"/>
      <c r="AV3" s="177"/>
      <c r="AW3" s="177"/>
    </row>
    <row r="4" spans="1:49" ht="15.75" customHeight="1" thickBot="1">
      <c r="A4" s="212"/>
      <c r="B4" s="179"/>
      <c r="C4" s="179"/>
      <c r="D4" s="179"/>
      <c r="E4" s="179"/>
      <c r="F4" s="179"/>
      <c r="G4" s="179"/>
      <c r="H4" s="179"/>
      <c r="I4" s="952"/>
      <c r="J4" s="953"/>
      <c r="K4" s="953"/>
      <c r="L4" s="953"/>
      <c r="M4" s="953"/>
      <c r="N4" s="953"/>
      <c r="O4" s="953"/>
      <c r="P4" s="953"/>
      <c r="Q4" s="953"/>
      <c r="R4" s="953"/>
      <c r="S4" s="953"/>
      <c r="T4" s="953"/>
      <c r="U4" s="953"/>
      <c r="V4" s="953"/>
      <c r="W4" s="953"/>
      <c r="X4" s="953"/>
      <c r="Y4" s="953"/>
      <c r="Z4" s="953"/>
      <c r="AA4" s="953"/>
      <c r="AB4" s="953"/>
      <c r="AC4" s="953"/>
      <c r="AD4" s="953"/>
      <c r="AE4" s="953"/>
      <c r="AF4" s="953"/>
      <c r="AG4" s="953"/>
      <c r="AH4" s="953"/>
      <c r="AI4" s="953"/>
      <c r="AJ4" s="953"/>
      <c r="AK4" s="953"/>
      <c r="AL4" s="953"/>
      <c r="AM4" s="208"/>
      <c r="AN4" s="177"/>
      <c r="AO4" s="177"/>
      <c r="AP4" s="177"/>
      <c r="AQ4" s="177"/>
      <c r="AR4" s="177"/>
      <c r="AS4" s="177"/>
      <c r="AT4" s="177"/>
      <c r="AU4" s="177"/>
      <c r="AV4" s="177"/>
      <c r="AW4" s="177"/>
    </row>
    <row r="5" spans="1:49">
      <c r="A5" s="213"/>
      <c r="B5" s="214"/>
      <c r="C5" s="214"/>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6"/>
      <c r="AH5" s="216"/>
      <c r="AI5" s="216"/>
      <c r="AJ5" s="216"/>
      <c r="AK5" s="216"/>
      <c r="AL5" s="216"/>
      <c r="AM5" s="207"/>
      <c r="AN5" s="177"/>
      <c r="AO5" s="177"/>
      <c r="AP5" s="177"/>
      <c r="AQ5" s="177"/>
      <c r="AR5" s="177"/>
      <c r="AS5" s="177"/>
      <c r="AT5" s="177"/>
      <c r="AU5" s="177"/>
      <c r="AV5" s="177"/>
      <c r="AW5" s="177"/>
    </row>
    <row r="6" spans="1:49">
      <c r="A6" s="192" t="s">
        <v>263</v>
      </c>
      <c r="B6" s="184"/>
      <c r="C6" s="184"/>
      <c r="D6" s="184"/>
      <c r="E6" s="184"/>
      <c r="F6" s="184"/>
      <c r="G6" s="184"/>
      <c r="H6" s="184"/>
      <c r="I6" s="184"/>
      <c r="J6" s="184"/>
      <c r="K6" s="184"/>
      <c r="L6" s="184"/>
      <c r="M6" s="184"/>
      <c r="N6" s="184"/>
      <c r="O6" s="184"/>
      <c r="P6" s="184"/>
      <c r="Q6" s="184"/>
      <c r="R6" s="185"/>
      <c r="S6" s="185"/>
      <c r="T6" s="185"/>
      <c r="U6" s="185"/>
      <c r="V6" s="185"/>
      <c r="W6" s="185"/>
      <c r="X6" s="185"/>
      <c r="Y6" s="185"/>
      <c r="Z6" s="185"/>
      <c r="AA6" s="185"/>
      <c r="AB6" s="185"/>
      <c r="AC6" s="185"/>
      <c r="AD6" s="185"/>
      <c r="AE6" s="185"/>
      <c r="AF6" s="185"/>
      <c r="AG6" s="193"/>
      <c r="AH6" s="185"/>
      <c r="AI6" s="185"/>
      <c r="AJ6" s="185"/>
      <c r="AK6" s="185"/>
      <c r="AL6" s="185"/>
      <c r="AM6" s="194"/>
      <c r="AN6" s="263"/>
      <c r="AO6" s="186"/>
      <c r="AP6" s="186"/>
      <c r="AQ6" s="186"/>
      <c r="AR6" s="186"/>
      <c r="AS6" s="180"/>
      <c r="AT6" s="180"/>
      <c r="AU6" s="180"/>
      <c r="AV6" s="180"/>
      <c r="AW6" s="180"/>
    </row>
    <row r="7" spans="1:49">
      <c r="A7" s="195"/>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6"/>
      <c r="AH7" s="191"/>
      <c r="AI7" s="191"/>
      <c r="AJ7" s="191"/>
      <c r="AK7" s="191"/>
      <c r="AL7" s="191"/>
      <c r="AM7" s="197"/>
      <c r="AN7" s="186"/>
      <c r="AO7" s="186"/>
      <c r="AP7" s="186"/>
      <c r="AQ7" s="186"/>
      <c r="AR7" s="186"/>
      <c r="AS7" s="180"/>
      <c r="AT7" s="180"/>
      <c r="AU7" s="180"/>
      <c r="AV7" s="180"/>
      <c r="AW7" s="180"/>
    </row>
    <row r="8" spans="1:49">
      <c r="A8" s="195"/>
      <c r="B8" s="191"/>
      <c r="C8" s="191"/>
      <c r="D8" s="191"/>
      <c r="E8" s="191"/>
      <c r="F8" s="198"/>
      <c r="G8" s="199"/>
      <c r="H8" s="199"/>
      <c r="I8" s="199"/>
      <c r="J8" s="199"/>
      <c r="K8" s="191"/>
      <c r="L8" s="191"/>
      <c r="M8" s="191"/>
      <c r="N8" s="199"/>
      <c r="O8" s="200"/>
      <c r="P8" s="201"/>
      <c r="Q8" s="199"/>
      <c r="R8" s="191"/>
      <c r="S8" s="191"/>
      <c r="T8" s="191"/>
      <c r="U8" s="191"/>
      <c r="V8" s="191"/>
      <c r="W8" s="191"/>
      <c r="X8" s="191"/>
      <c r="Y8" s="191"/>
      <c r="Z8" s="191"/>
      <c r="AA8" s="191"/>
      <c r="AB8" s="191"/>
      <c r="AC8" s="191"/>
      <c r="AD8" s="191"/>
      <c r="AE8" s="200"/>
      <c r="AF8" s="201"/>
      <c r="AG8" s="196"/>
      <c r="AH8" s="191"/>
      <c r="AI8" s="191"/>
      <c r="AJ8" s="191"/>
      <c r="AK8" s="191"/>
      <c r="AL8" s="191"/>
      <c r="AM8" s="197"/>
      <c r="AN8" s="186"/>
      <c r="AO8" s="186"/>
      <c r="AP8" s="186"/>
      <c r="AQ8" s="186"/>
      <c r="AR8" s="186"/>
      <c r="AS8" s="180"/>
      <c r="AT8" s="180"/>
      <c r="AU8" s="180"/>
      <c r="AV8" s="180"/>
      <c r="AW8" s="180"/>
    </row>
    <row r="9" spans="1:49">
      <c r="A9" s="195"/>
      <c r="B9" s="191"/>
      <c r="C9" s="191"/>
      <c r="D9" s="191"/>
      <c r="E9" s="191"/>
      <c r="F9" s="198"/>
      <c r="G9" s="199"/>
      <c r="H9" s="199"/>
      <c r="I9" s="199"/>
      <c r="J9" s="199"/>
      <c r="K9" s="191"/>
      <c r="L9" s="191"/>
      <c r="M9" s="191"/>
      <c r="N9" s="199"/>
      <c r="O9" s="200"/>
      <c r="P9" s="201"/>
      <c r="Q9" s="199"/>
      <c r="R9" s="191"/>
      <c r="S9" s="191"/>
      <c r="T9" s="191"/>
      <c r="U9" s="191"/>
      <c r="V9" s="191"/>
      <c r="W9" s="191"/>
      <c r="X9" s="191"/>
      <c r="Y9" s="191"/>
      <c r="Z9" s="191"/>
      <c r="AA9" s="191"/>
      <c r="AB9" s="191"/>
      <c r="AC9" s="191"/>
      <c r="AD9" s="191"/>
      <c r="AE9" s="200"/>
      <c r="AF9" s="201"/>
      <c r="AG9" s="196"/>
      <c r="AH9" s="191"/>
      <c r="AI9" s="191"/>
      <c r="AJ9" s="191"/>
      <c r="AK9" s="191"/>
      <c r="AL9" s="191"/>
      <c r="AM9" s="197"/>
      <c r="AN9" s="263"/>
      <c r="AO9" s="263"/>
      <c r="AP9" s="186"/>
      <c r="AQ9" s="186"/>
      <c r="AR9" s="186"/>
      <c r="AS9" s="180"/>
      <c r="AT9" s="180"/>
      <c r="AU9" s="180"/>
      <c r="AV9" s="180"/>
      <c r="AW9" s="180"/>
    </row>
    <row r="10" spans="1:49">
      <c r="A10" s="195"/>
      <c r="B10" s="191"/>
      <c r="C10" s="191"/>
      <c r="D10" s="191"/>
      <c r="E10" s="191"/>
      <c r="F10" s="198"/>
      <c r="G10" s="199"/>
      <c r="H10" s="199"/>
      <c r="I10" s="199"/>
      <c r="J10" s="199"/>
      <c r="K10" s="191"/>
      <c r="L10" s="191"/>
      <c r="M10" s="191"/>
      <c r="N10" s="199"/>
      <c r="O10" s="200"/>
      <c r="P10" s="201"/>
      <c r="Q10" s="199"/>
      <c r="R10" s="191"/>
      <c r="S10" s="191"/>
      <c r="T10" s="191"/>
      <c r="U10" s="191"/>
      <c r="V10" s="191"/>
      <c r="W10" s="191"/>
      <c r="X10" s="191"/>
      <c r="Y10" s="191"/>
      <c r="Z10" s="191"/>
      <c r="AA10" s="191"/>
      <c r="AB10" s="191"/>
      <c r="AC10" s="191"/>
      <c r="AD10" s="191"/>
      <c r="AE10" s="200"/>
      <c r="AF10" s="201"/>
      <c r="AG10" s="196"/>
      <c r="AH10" s="191"/>
      <c r="AI10" s="191"/>
      <c r="AJ10" s="191"/>
      <c r="AK10" s="191"/>
      <c r="AL10" s="191"/>
      <c r="AM10" s="197"/>
      <c r="AN10" s="263"/>
      <c r="AO10" s="263"/>
      <c r="AP10" s="186"/>
      <c r="AQ10" s="186"/>
      <c r="AR10" s="186"/>
      <c r="AS10" s="180"/>
      <c r="AT10" s="180"/>
      <c r="AU10" s="180"/>
      <c r="AV10" s="180"/>
      <c r="AW10" s="180"/>
    </row>
    <row r="11" spans="1:49">
      <c r="A11" s="195"/>
      <c r="B11" s="191"/>
      <c r="C11" s="191"/>
      <c r="D11" s="191"/>
      <c r="E11" s="191"/>
      <c r="F11" s="198"/>
      <c r="G11" s="199"/>
      <c r="H11" s="199"/>
      <c r="I11" s="199"/>
      <c r="J11" s="199"/>
      <c r="K11" s="191"/>
      <c r="L11" s="191"/>
      <c r="M11" s="191"/>
      <c r="N11" s="199"/>
      <c r="O11" s="200"/>
      <c r="P11" s="201"/>
      <c r="Q11" s="199"/>
      <c r="R11" s="191"/>
      <c r="S11" s="191"/>
      <c r="T11" s="191"/>
      <c r="U11" s="191"/>
      <c r="V11" s="191"/>
      <c r="W11" s="191"/>
      <c r="X11" s="191"/>
      <c r="Y11" s="191"/>
      <c r="Z11" s="187"/>
      <c r="AA11" s="187"/>
      <c r="AB11" s="187"/>
      <c r="AC11" s="187"/>
      <c r="AD11" s="187"/>
      <c r="AE11" s="187"/>
      <c r="AF11" s="187"/>
      <c r="AG11" s="196"/>
      <c r="AH11" s="191"/>
      <c r="AI11" s="191"/>
      <c r="AJ11" s="191"/>
      <c r="AK11" s="191"/>
      <c r="AL11" s="191"/>
      <c r="AM11" s="197"/>
      <c r="AN11" s="263"/>
      <c r="AO11" s="263"/>
      <c r="AP11" s="186"/>
      <c r="AQ11" s="186"/>
      <c r="AR11" s="186"/>
      <c r="AS11" s="180"/>
      <c r="AT11" s="180"/>
      <c r="AU11" s="180"/>
      <c r="AV11" s="180"/>
      <c r="AW11" s="180"/>
    </row>
    <row r="12" spans="1:49">
      <c r="A12" s="195"/>
      <c r="B12" s="191"/>
      <c r="C12" s="191"/>
      <c r="D12" s="191"/>
      <c r="E12" s="191"/>
      <c r="F12" s="198"/>
      <c r="G12" s="199"/>
      <c r="H12" s="199"/>
      <c r="I12" s="199"/>
      <c r="J12" s="199"/>
      <c r="K12" s="191"/>
      <c r="L12" s="191"/>
      <c r="M12" s="191"/>
      <c r="N12" s="199"/>
      <c r="O12" s="200"/>
      <c r="P12" s="201"/>
      <c r="Q12" s="199"/>
      <c r="R12" s="191"/>
      <c r="S12" s="191"/>
      <c r="T12" s="191"/>
      <c r="U12" s="191"/>
      <c r="V12" s="191"/>
      <c r="W12" s="191"/>
      <c r="X12" s="191"/>
      <c r="Y12" s="191"/>
      <c r="Z12" s="187"/>
      <c r="AA12" s="187"/>
      <c r="AB12" s="187"/>
      <c r="AC12" s="187"/>
      <c r="AD12" s="187"/>
      <c r="AE12" s="187"/>
      <c r="AF12" s="187"/>
      <c r="AG12" s="196"/>
      <c r="AH12" s="191"/>
      <c r="AI12" s="191"/>
      <c r="AJ12" s="191"/>
      <c r="AK12" s="191"/>
      <c r="AL12" s="191"/>
      <c r="AM12" s="197"/>
      <c r="AN12" s="263"/>
      <c r="AO12" s="263"/>
      <c r="AP12" s="186"/>
      <c r="AQ12" s="186"/>
      <c r="AR12" s="186"/>
      <c r="AS12" s="180"/>
      <c r="AT12" s="180"/>
      <c r="AU12" s="180"/>
      <c r="AV12" s="180"/>
      <c r="AW12" s="180"/>
    </row>
    <row r="13" spans="1:49">
      <c r="A13" s="195"/>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6"/>
      <c r="AH13" s="191"/>
      <c r="AI13" s="191"/>
      <c r="AJ13" s="191"/>
      <c r="AK13" s="191"/>
      <c r="AL13" s="191"/>
      <c r="AM13" s="197"/>
      <c r="AN13" s="263"/>
      <c r="AO13" s="263"/>
      <c r="AP13" s="186"/>
      <c r="AQ13" s="186"/>
      <c r="AR13" s="186"/>
      <c r="AS13" s="180"/>
      <c r="AT13" s="180"/>
      <c r="AU13" s="180"/>
      <c r="AV13" s="180"/>
      <c r="AW13" s="180"/>
    </row>
    <row r="14" spans="1:49">
      <c r="A14" s="195"/>
      <c r="B14" s="191"/>
      <c r="C14" s="191"/>
      <c r="D14" s="191"/>
      <c r="E14" s="199"/>
      <c r="F14" s="199"/>
      <c r="G14" s="199"/>
      <c r="H14" s="199"/>
      <c r="I14" s="199"/>
      <c r="J14" s="199"/>
      <c r="K14" s="199"/>
      <c r="L14" s="199"/>
      <c r="M14" s="199"/>
      <c r="N14" s="191"/>
      <c r="O14" s="191"/>
      <c r="P14" s="191"/>
      <c r="Q14" s="191"/>
      <c r="R14" s="191"/>
      <c r="S14" s="202"/>
      <c r="T14" s="191"/>
      <c r="U14" s="191"/>
      <c r="V14" s="191"/>
      <c r="W14" s="202"/>
      <c r="X14" s="191"/>
      <c r="Y14" s="191"/>
      <c r="Z14" s="191"/>
      <c r="AA14" s="191"/>
      <c r="AB14" s="191"/>
      <c r="AC14" s="191"/>
      <c r="AD14" s="191"/>
      <c r="AE14" s="191"/>
      <c r="AF14" s="191"/>
      <c r="AG14" s="196"/>
      <c r="AH14" s="191"/>
      <c r="AI14" s="191"/>
      <c r="AJ14" s="191"/>
      <c r="AK14" s="191"/>
      <c r="AL14" s="191"/>
      <c r="AM14" s="197"/>
      <c r="AN14" s="186"/>
      <c r="AO14" s="186"/>
      <c r="AP14" s="186"/>
      <c r="AQ14" s="186"/>
      <c r="AR14" s="186"/>
      <c r="AS14" s="180"/>
      <c r="AT14" s="180"/>
      <c r="AU14" s="180"/>
      <c r="AV14" s="180"/>
      <c r="AW14" s="180"/>
    </row>
    <row r="15" spans="1:49">
      <c r="A15" s="195"/>
      <c r="B15" s="191"/>
      <c r="C15" s="191"/>
      <c r="D15" s="191"/>
      <c r="E15" s="323" t="s">
        <v>264</v>
      </c>
      <c r="F15" s="191"/>
      <c r="G15" s="191"/>
      <c r="H15" s="191"/>
      <c r="I15" s="191"/>
      <c r="J15" s="191"/>
      <c r="K15" s="191"/>
      <c r="L15" s="191"/>
      <c r="M15" s="191"/>
      <c r="N15" s="191"/>
      <c r="O15" s="191"/>
      <c r="P15" s="191"/>
      <c r="Q15" s="191"/>
      <c r="R15" s="191"/>
      <c r="S15" s="191"/>
      <c r="T15" s="188"/>
      <c r="U15" s="188"/>
      <c r="V15" s="188"/>
      <c r="W15" s="188"/>
      <c r="X15" s="188"/>
      <c r="Y15" s="188"/>
      <c r="Z15" s="188"/>
      <c r="AA15" s="191"/>
      <c r="AB15" s="191"/>
      <c r="AC15" s="191"/>
      <c r="AD15" s="191"/>
      <c r="AE15" s="191"/>
      <c r="AF15" s="191"/>
      <c r="AG15" s="196"/>
      <c r="AH15" s="191"/>
      <c r="AI15" s="191"/>
      <c r="AJ15" s="191"/>
      <c r="AK15" s="191"/>
      <c r="AL15" s="191"/>
      <c r="AM15" s="197"/>
      <c r="AN15" s="263"/>
      <c r="AO15" s="186"/>
      <c r="AP15" s="186"/>
      <c r="AQ15" s="186"/>
      <c r="AR15" s="186"/>
      <c r="AS15" s="180"/>
      <c r="AT15" s="180"/>
      <c r="AU15" s="180"/>
      <c r="AV15" s="180"/>
      <c r="AW15" s="180"/>
    </row>
    <row r="16" spans="1:49">
      <c r="A16" s="195"/>
      <c r="B16" s="191"/>
      <c r="C16" s="191"/>
      <c r="D16" s="191"/>
      <c r="E16" s="323"/>
      <c r="F16" s="191"/>
      <c r="G16" s="191"/>
      <c r="H16" s="191"/>
      <c r="I16" s="191"/>
      <c r="J16" s="191"/>
      <c r="K16" s="191"/>
      <c r="L16" s="191"/>
      <c r="M16" s="191"/>
      <c r="N16" s="191"/>
      <c r="O16" s="191"/>
      <c r="P16" s="191"/>
      <c r="Q16" s="191"/>
      <c r="R16" s="191"/>
      <c r="S16" s="191"/>
      <c r="T16" s="185"/>
      <c r="U16" s="185"/>
      <c r="V16" s="185"/>
      <c r="W16" s="185"/>
      <c r="X16" s="185"/>
      <c r="Y16" s="185"/>
      <c r="Z16" s="185"/>
      <c r="AA16" s="191"/>
      <c r="AB16" s="191"/>
      <c r="AC16" s="191"/>
      <c r="AD16" s="191"/>
      <c r="AE16" s="191"/>
      <c r="AF16" s="191"/>
      <c r="AG16" s="196"/>
      <c r="AH16" s="191"/>
      <c r="AI16" s="191"/>
      <c r="AJ16" s="191"/>
      <c r="AK16" s="191"/>
      <c r="AL16" s="191"/>
      <c r="AM16" s="197"/>
      <c r="AN16" s="263"/>
      <c r="AO16" s="186"/>
      <c r="AP16" s="186"/>
      <c r="AQ16" s="186"/>
      <c r="AR16" s="186"/>
      <c r="AS16" s="180"/>
      <c r="AT16" s="180"/>
      <c r="AU16" s="180"/>
      <c r="AV16" s="180"/>
      <c r="AW16" s="180"/>
    </row>
    <row r="17" spans="1:49">
      <c r="A17" s="195"/>
      <c r="B17" s="191"/>
      <c r="C17" s="191"/>
      <c r="D17" s="191"/>
      <c r="E17" s="323" t="s">
        <v>265</v>
      </c>
      <c r="F17" s="191"/>
      <c r="G17" s="191"/>
      <c r="H17" s="191"/>
      <c r="I17" s="191"/>
      <c r="J17" s="191"/>
      <c r="K17" s="191"/>
      <c r="L17" s="191"/>
      <c r="M17" s="191"/>
      <c r="N17" s="191"/>
      <c r="O17" s="191"/>
      <c r="P17" s="191"/>
      <c r="Q17" s="191"/>
      <c r="R17" s="191"/>
      <c r="S17" s="191"/>
      <c r="T17" s="188"/>
      <c r="U17" s="188"/>
      <c r="V17" s="188"/>
      <c r="W17" s="188"/>
      <c r="X17" s="188"/>
      <c r="Y17" s="188"/>
      <c r="Z17" s="188"/>
      <c r="AA17" s="191"/>
      <c r="AB17" s="191"/>
      <c r="AC17" s="191"/>
      <c r="AD17" s="191"/>
      <c r="AE17" s="191"/>
      <c r="AF17" s="191"/>
      <c r="AG17" s="196"/>
      <c r="AH17" s="191"/>
      <c r="AI17" s="191"/>
      <c r="AJ17" s="191"/>
      <c r="AK17" s="191"/>
      <c r="AL17" s="191"/>
      <c r="AM17" s="197"/>
      <c r="AN17" s="263"/>
      <c r="AO17" s="186"/>
      <c r="AP17" s="186"/>
      <c r="AQ17" s="186"/>
      <c r="AR17" s="186"/>
      <c r="AS17" s="180"/>
      <c r="AT17" s="180"/>
      <c r="AU17" s="180"/>
      <c r="AV17" s="180"/>
      <c r="AW17" s="180"/>
    </row>
    <row r="18" spans="1:49">
      <c r="A18" s="203"/>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204"/>
      <c r="AH18" s="188"/>
      <c r="AI18" s="188"/>
      <c r="AJ18" s="188"/>
      <c r="AK18" s="188"/>
      <c r="AL18" s="188"/>
      <c r="AM18" s="205"/>
      <c r="AN18" s="263"/>
      <c r="AO18" s="186"/>
      <c r="AP18" s="186"/>
      <c r="AQ18" s="186"/>
      <c r="AR18" s="186"/>
      <c r="AS18" s="180"/>
      <c r="AT18" s="180"/>
      <c r="AU18" s="180"/>
      <c r="AV18" s="180"/>
      <c r="AW18" s="180"/>
    </row>
    <row r="19" spans="1:49" customFormat="1">
      <c r="A19" s="217"/>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9"/>
    </row>
    <row r="20" spans="1:49">
      <c r="A20" s="192" t="s">
        <v>266</v>
      </c>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93"/>
      <c r="AH20" s="185"/>
      <c r="AI20" s="185"/>
      <c r="AJ20" s="185"/>
      <c r="AK20" s="185"/>
      <c r="AL20" s="185"/>
      <c r="AM20" s="194"/>
      <c r="AN20" s="263"/>
      <c r="AO20" s="186"/>
      <c r="AP20" s="186"/>
      <c r="AQ20" s="186"/>
      <c r="AR20" s="186"/>
      <c r="AS20" s="180"/>
      <c r="AT20" s="180"/>
      <c r="AU20" s="180"/>
      <c r="AV20" s="180"/>
      <c r="AW20" s="180"/>
    </row>
    <row r="21" spans="1:49">
      <c r="A21" s="195"/>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6"/>
      <c r="AH21" s="191"/>
      <c r="AI21" s="191"/>
      <c r="AJ21" s="191"/>
      <c r="AK21" s="191"/>
      <c r="AL21" s="191"/>
      <c r="AM21" s="197"/>
      <c r="AN21" s="263"/>
      <c r="AO21" s="186"/>
      <c r="AP21" s="186"/>
      <c r="AQ21" s="186"/>
      <c r="AR21" s="186"/>
      <c r="AS21" s="180"/>
      <c r="AT21" s="180"/>
      <c r="AU21" s="180"/>
      <c r="AV21" s="180"/>
      <c r="AW21" s="180"/>
    </row>
    <row r="22" spans="1:49">
      <c r="A22" s="195"/>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6"/>
      <c r="AH22" s="191"/>
      <c r="AI22" s="191"/>
      <c r="AJ22" s="191"/>
      <c r="AK22" s="191"/>
      <c r="AL22" s="191"/>
      <c r="AM22" s="197"/>
      <c r="AN22" s="263"/>
      <c r="AO22" s="186"/>
      <c r="AP22" s="186"/>
      <c r="AQ22" s="186"/>
      <c r="AR22" s="186"/>
      <c r="AS22" s="180"/>
      <c r="AT22" s="180"/>
      <c r="AU22" s="180"/>
      <c r="AV22" s="180"/>
      <c r="AW22" s="180"/>
    </row>
    <row r="23" spans="1:49">
      <c r="A23" s="195"/>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6"/>
      <c r="AH23" s="191"/>
      <c r="AI23" s="191"/>
      <c r="AJ23" s="191"/>
      <c r="AK23" s="191"/>
      <c r="AL23" s="191"/>
      <c r="AM23" s="197"/>
      <c r="AN23" s="263"/>
      <c r="AO23" s="186"/>
      <c r="AP23" s="186"/>
      <c r="AQ23" s="186"/>
      <c r="AR23" s="186"/>
      <c r="AS23" s="180"/>
      <c r="AT23" s="180"/>
      <c r="AU23" s="180"/>
      <c r="AV23" s="180"/>
      <c r="AW23" s="180"/>
    </row>
    <row r="24" spans="1:49">
      <c r="A24" s="195"/>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6"/>
      <c r="AH24" s="191"/>
      <c r="AI24" s="191"/>
      <c r="AJ24" s="191"/>
      <c r="AK24" s="191"/>
      <c r="AL24" s="191"/>
      <c r="AM24" s="197"/>
      <c r="AN24" s="263"/>
      <c r="AO24" s="186"/>
      <c r="AP24" s="186"/>
      <c r="AQ24" s="186"/>
      <c r="AR24" s="186"/>
      <c r="AS24" s="180"/>
      <c r="AT24" s="180"/>
      <c r="AU24" s="180"/>
      <c r="AV24" s="180"/>
      <c r="AW24" s="180"/>
    </row>
    <row r="25" spans="1:49">
      <c r="A25" s="195"/>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6"/>
      <c r="AH25" s="191"/>
      <c r="AI25" s="191"/>
      <c r="AJ25" s="191"/>
      <c r="AK25" s="191"/>
      <c r="AL25" s="191"/>
      <c r="AM25" s="197"/>
      <c r="AN25" s="263"/>
      <c r="AO25" s="186"/>
      <c r="AP25" s="186"/>
      <c r="AQ25" s="186"/>
      <c r="AR25" s="186"/>
      <c r="AS25" s="180"/>
      <c r="AT25" s="180"/>
      <c r="AU25" s="180"/>
      <c r="AV25" s="180"/>
      <c r="AW25" s="180"/>
    </row>
    <row r="26" spans="1:49" ht="22.5" customHeight="1">
      <c r="A26" s="195" t="s">
        <v>267</v>
      </c>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6"/>
      <c r="AH26" s="191"/>
      <c r="AI26" s="191"/>
      <c r="AJ26" s="191"/>
      <c r="AK26" s="191"/>
      <c r="AL26" s="191"/>
      <c r="AM26" s="197"/>
      <c r="AN26" s="263"/>
      <c r="AO26" s="186"/>
      <c r="AP26" s="186"/>
      <c r="AQ26" s="186"/>
      <c r="AR26" s="186"/>
      <c r="AS26" s="180"/>
      <c r="AT26" s="180"/>
      <c r="AU26" s="180"/>
      <c r="AV26" s="180"/>
      <c r="AW26" s="180"/>
    </row>
    <row r="27" spans="1:49" ht="26.25" customHeight="1">
      <c r="A27" s="22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6"/>
      <c r="AH27" s="191"/>
      <c r="AI27" s="191"/>
      <c r="AJ27" s="191"/>
      <c r="AK27" s="191"/>
      <c r="AL27" s="191"/>
      <c r="AM27" s="197"/>
      <c r="AN27" s="263"/>
      <c r="AO27" s="186"/>
      <c r="AP27" s="186"/>
      <c r="AQ27" s="186"/>
      <c r="AR27" s="186"/>
      <c r="AS27" s="180"/>
      <c r="AT27" s="180"/>
      <c r="AU27" s="180"/>
      <c r="AV27" s="180"/>
      <c r="AW27" s="180"/>
    </row>
    <row r="28" spans="1:49" ht="122.25" customHeight="1">
      <c r="A28" s="221"/>
      <c r="B28" s="187"/>
      <c r="C28" s="945"/>
      <c r="D28" s="946"/>
      <c r="E28" s="946"/>
      <c r="F28" s="946"/>
      <c r="G28" s="946"/>
      <c r="H28" s="946"/>
      <c r="I28" s="946"/>
      <c r="J28" s="946"/>
      <c r="K28" s="946"/>
      <c r="L28" s="946"/>
      <c r="M28" s="946"/>
      <c r="N28" s="946"/>
      <c r="O28" s="946"/>
      <c r="P28" s="946"/>
      <c r="Q28" s="946"/>
      <c r="R28" s="946"/>
      <c r="S28" s="946"/>
      <c r="T28" s="946"/>
      <c r="U28" s="946"/>
      <c r="V28" s="946"/>
      <c r="W28" s="946"/>
      <c r="X28" s="946"/>
      <c r="Y28" s="946"/>
      <c r="Z28" s="946"/>
      <c r="AA28" s="946"/>
      <c r="AB28" s="946"/>
      <c r="AC28" s="946"/>
      <c r="AD28" s="946"/>
      <c r="AE28" s="946"/>
      <c r="AF28" s="946"/>
      <c r="AG28" s="946"/>
      <c r="AH28" s="946"/>
      <c r="AI28" s="946"/>
      <c r="AJ28" s="946"/>
      <c r="AK28" s="947"/>
      <c r="AL28" s="187"/>
      <c r="AM28" s="222"/>
      <c r="AN28" s="186"/>
      <c r="AO28" s="186"/>
      <c r="AP28" s="186"/>
      <c r="AQ28" s="186"/>
      <c r="AR28" s="186"/>
      <c r="AS28" s="180"/>
      <c r="AT28" s="180"/>
      <c r="AU28" s="180"/>
      <c r="AV28" s="180"/>
      <c r="AW28" s="180"/>
    </row>
    <row r="29" spans="1:49">
      <c r="A29" s="195"/>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6"/>
      <c r="AH29" s="191"/>
      <c r="AI29" s="191"/>
      <c r="AJ29" s="191"/>
      <c r="AK29" s="191"/>
      <c r="AL29" s="191"/>
      <c r="AM29" s="197"/>
      <c r="AN29" s="264"/>
      <c r="AO29" s="186"/>
      <c r="AP29" s="186"/>
      <c r="AQ29" s="186"/>
      <c r="AR29" s="186"/>
      <c r="AS29" s="180"/>
      <c r="AT29" s="180"/>
      <c r="AU29" s="180"/>
      <c r="AV29" s="180"/>
      <c r="AW29" s="180"/>
    </row>
    <row r="30" spans="1:49">
      <c r="A30" s="195"/>
      <c r="B30" s="191"/>
      <c r="C30" s="191"/>
      <c r="D30" s="191"/>
      <c r="E30" s="323" t="s">
        <v>264</v>
      </c>
      <c r="F30" s="191"/>
      <c r="G30" s="191"/>
      <c r="H30" s="191"/>
      <c r="I30" s="191"/>
      <c r="J30" s="191"/>
      <c r="K30" s="191"/>
      <c r="L30" s="191"/>
      <c r="M30" s="191"/>
      <c r="N30" s="191"/>
      <c r="O30" s="191"/>
      <c r="P30" s="191"/>
      <c r="Q30" s="191"/>
      <c r="R30" s="191"/>
      <c r="S30" s="191"/>
      <c r="T30" s="188"/>
      <c r="U30" s="188"/>
      <c r="V30" s="188"/>
      <c r="W30" s="188"/>
      <c r="X30" s="188"/>
      <c r="Y30" s="188"/>
      <c r="Z30" s="188"/>
      <c r="AA30" s="191"/>
      <c r="AB30" s="191"/>
      <c r="AC30" s="191"/>
      <c r="AD30" s="191"/>
      <c r="AE30" s="191"/>
      <c r="AF30" s="191"/>
      <c r="AG30" s="196"/>
      <c r="AH30" s="191"/>
      <c r="AI30" s="191"/>
      <c r="AJ30" s="191"/>
      <c r="AK30" s="191"/>
      <c r="AL30" s="191"/>
      <c r="AM30" s="197"/>
      <c r="AN30" s="264"/>
      <c r="AO30" s="186"/>
      <c r="AP30" s="186"/>
      <c r="AQ30" s="186"/>
      <c r="AR30" s="186"/>
      <c r="AS30" s="180"/>
      <c r="AT30" s="180"/>
      <c r="AU30" s="180"/>
      <c r="AV30" s="180"/>
      <c r="AW30" s="180"/>
    </row>
    <row r="31" spans="1:49">
      <c r="A31" s="195"/>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6"/>
      <c r="AH31" s="191"/>
      <c r="AI31" s="191"/>
      <c r="AJ31" s="191"/>
      <c r="AK31" s="191"/>
      <c r="AL31" s="191"/>
      <c r="AM31" s="197"/>
      <c r="AN31" s="264"/>
      <c r="AO31" s="186"/>
      <c r="AP31" s="186"/>
      <c r="AQ31" s="186"/>
      <c r="AR31" s="186"/>
      <c r="AS31" s="180"/>
      <c r="AT31" s="180"/>
      <c r="AU31" s="180"/>
      <c r="AV31" s="180"/>
      <c r="AW31" s="180"/>
    </row>
    <row r="32" spans="1:49">
      <c r="A32" s="195"/>
      <c r="B32" s="191"/>
      <c r="C32" s="191"/>
      <c r="D32" s="191"/>
      <c r="E32" s="323" t="s">
        <v>265</v>
      </c>
      <c r="F32" s="191"/>
      <c r="G32" s="191"/>
      <c r="H32" s="191"/>
      <c r="I32" s="191"/>
      <c r="J32" s="191"/>
      <c r="K32" s="191"/>
      <c r="L32" s="191"/>
      <c r="M32" s="191"/>
      <c r="N32" s="191"/>
      <c r="O32" s="191"/>
      <c r="P32" s="191"/>
      <c r="Q32" s="191"/>
      <c r="R32" s="191"/>
      <c r="S32" s="191"/>
      <c r="T32" s="188"/>
      <c r="U32" s="188"/>
      <c r="V32" s="188"/>
      <c r="W32" s="188"/>
      <c r="X32" s="188"/>
      <c r="Y32" s="188"/>
      <c r="Z32" s="188"/>
      <c r="AA32" s="191"/>
      <c r="AB32" s="191"/>
      <c r="AC32" s="191"/>
      <c r="AD32" s="191"/>
      <c r="AE32" s="191"/>
      <c r="AF32" s="191"/>
      <c r="AG32" s="196"/>
      <c r="AH32" s="191"/>
      <c r="AI32" s="191"/>
      <c r="AJ32" s="191"/>
      <c r="AK32" s="191"/>
      <c r="AL32" s="191"/>
      <c r="AM32" s="197"/>
      <c r="AN32" s="264"/>
      <c r="AO32" s="186"/>
      <c r="AP32" s="186"/>
      <c r="AQ32" s="186"/>
      <c r="AR32" s="186"/>
      <c r="AS32" s="180"/>
      <c r="AT32" s="180"/>
      <c r="AU32" s="180"/>
      <c r="AV32" s="180"/>
      <c r="AW32" s="180"/>
    </row>
    <row r="33" spans="1:49">
      <c r="A33" s="203"/>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204"/>
      <c r="AH33" s="188"/>
      <c r="AI33" s="188"/>
      <c r="AJ33" s="188"/>
      <c r="AK33" s="188"/>
      <c r="AL33" s="188"/>
      <c r="AM33" s="205"/>
      <c r="AN33" s="264"/>
      <c r="AO33" s="186"/>
      <c r="AP33" s="186"/>
      <c r="AQ33" s="186"/>
      <c r="AR33" s="186"/>
      <c r="AS33" s="180"/>
      <c r="AT33" s="180"/>
      <c r="AU33" s="180"/>
      <c r="AV33" s="180"/>
      <c r="AW33" s="180"/>
    </row>
    <row r="34" spans="1:49" s="181" customFormat="1" ht="18">
      <c r="A34" s="190"/>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row>
    <row r="35" spans="1:49" s="180" customFormat="1" ht="13">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9" s="177" customFormat="1">
      <c r="A36" s="189"/>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row>
    <row r="37" spans="1:49" s="177" customFormat="1"/>
    <row r="38" spans="1:49" s="177" customFormat="1"/>
    <row r="39" spans="1:49" s="177" customFormat="1"/>
    <row r="40" spans="1:49" s="177" customFormat="1"/>
    <row r="41" spans="1:49" s="180" customFormat="1" ht="13"/>
    <row r="42" spans="1:49" s="177" customFormat="1"/>
    <row r="43" spans="1:49" s="177" customFormat="1"/>
    <row r="44" spans="1:49" s="177" customFormat="1"/>
    <row r="45" spans="1:49" s="177" customFormat="1"/>
    <row r="46" spans="1:49" s="177" customFormat="1"/>
    <row r="47" spans="1:49" s="177" customFormat="1"/>
    <row r="48" spans="1:49" s="177" customFormat="1"/>
    <row r="49" s="177" customFormat="1"/>
  </sheetData>
  <mergeCells count="2">
    <mergeCell ref="C28:AK28"/>
    <mergeCell ref="I1:AL4"/>
  </mergeCells>
  <pageMargins left="1" right="1" top="1" bottom="1" header="0.5" footer="0.5"/>
  <pageSetup paperSize="9" scale="47" orientation="portrait" r:id="rId1"/>
  <headerFooter>
    <oddHeader>&amp;RPPAP MOMG and MOPT</oddHeader>
    <oddFooter xml:space="preserve">&amp;RRev 02 09/08/2020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6674" r:id="rId4" name="Check Box 2">
              <controlPr defaultSize="0" autoFill="0" autoLine="0" autoPict="0">
                <anchor moveWithCells="1">
                  <from>
                    <xdr:col>3</xdr:col>
                    <xdr:colOff>152400</xdr:colOff>
                    <xdr:row>7</xdr:row>
                    <xdr:rowOff>19050</xdr:rowOff>
                  </from>
                  <to>
                    <xdr:col>13</xdr:col>
                    <xdr:colOff>0</xdr:colOff>
                    <xdr:row>10</xdr:row>
                    <xdr:rowOff>31750</xdr:rowOff>
                  </to>
                </anchor>
              </controlPr>
            </control>
          </mc:Choice>
        </mc:AlternateContent>
        <mc:AlternateContent xmlns:mc="http://schemas.openxmlformats.org/markup-compatibility/2006">
          <mc:Choice Requires="x14">
            <control shapeId="156675" r:id="rId5" name="Check Box 3">
              <controlPr defaultSize="0" autoFill="0" autoLine="0" autoPict="0">
                <anchor moveWithCells="1">
                  <from>
                    <xdr:col>3</xdr:col>
                    <xdr:colOff>152400</xdr:colOff>
                    <xdr:row>9</xdr:row>
                    <xdr:rowOff>95250</xdr:rowOff>
                  </from>
                  <to>
                    <xdr:col>21</xdr:col>
                    <xdr:colOff>107950</xdr:colOff>
                    <xdr:row>11</xdr:row>
                    <xdr:rowOff>88900</xdr:rowOff>
                  </to>
                </anchor>
              </controlPr>
            </control>
          </mc:Choice>
        </mc:AlternateContent>
        <mc:AlternateContent xmlns:mc="http://schemas.openxmlformats.org/markup-compatibility/2006">
          <mc:Choice Requires="x14">
            <control shapeId="156676" r:id="rId6" name="Check Box 4">
              <controlPr defaultSize="0" autoFill="0" autoLine="0" autoPict="0">
                <anchor moveWithCells="1">
                  <from>
                    <xdr:col>4</xdr:col>
                    <xdr:colOff>0</xdr:colOff>
                    <xdr:row>11</xdr:row>
                    <xdr:rowOff>152400</xdr:rowOff>
                  </from>
                  <to>
                    <xdr:col>14</xdr:col>
                    <xdr:colOff>12700</xdr:colOff>
                    <xdr:row>13</xdr:row>
                    <xdr:rowOff>95250</xdr:rowOff>
                  </to>
                </anchor>
              </controlPr>
            </control>
          </mc:Choice>
        </mc:AlternateContent>
        <mc:AlternateContent xmlns:mc="http://schemas.openxmlformats.org/markup-compatibility/2006">
          <mc:Choice Requires="x14">
            <control shapeId="156677" r:id="rId7" name="Check Box 5">
              <controlPr defaultSize="0" autoFill="0" autoLine="0" autoPict="0">
                <anchor moveWithCells="1">
                  <from>
                    <xdr:col>4</xdr:col>
                    <xdr:colOff>31750</xdr:colOff>
                    <xdr:row>21</xdr:row>
                    <xdr:rowOff>0</xdr:rowOff>
                  </from>
                  <to>
                    <xdr:col>16</xdr:col>
                    <xdr:colOff>95250</xdr:colOff>
                    <xdr:row>22</xdr:row>
                    <xdr:rowOff>133350</xdr:rowOff>
                  </to>
                </anchor>
              </controlPr>
            </control>
          </mc:Choice>
        </mc:AlternateContent>
        <mc:AlternateContent xmlns:mc="http://schemas.openxmlformats.org/markup-compatibility/2006">
          <mc:Choice Requires="x14">
            <control shapeId="156678" r:id="rId8" name="Check Box 6">
              <controlPr defaultSize="0" autoFill="0" autoLine="0" autoPict="0">
                <anchor moveWithCells="1">
                  <from>
                    <xdr:col>4</xdr:col>
                    <xdr:colOff>25400</xdr:colOff>
                    <xdr:row>23</xdr:row>
                    <xdr:rowOff>6350</xdr:rowOff>
                  </from>
                  <to>
                    <xdr:col>17</xdr:col>
                    <xdr:colOff>95250</xdr:colOff>
                    <xdr:row>24</xdr:row>
                    <xdr:rowOff>139700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0"/>
  </sheetPr>
  <dimension ref="A1:O35"/>
  <sheetViews>
    <sheetView showGridLines="0" zoomScaleNormal="100" workbookViewId="0">
      <selection activeCell="Z44" sqref="Z44"/>
    </sheetView>
  </sheetViews>
  <sheetFormatPr defaultColWidth="5.58203125" defaultRowHeight="13"/>
  <cols>
    <col min="1" max="3" width="13.5" style="69" customWidth="1"/>
    <col min="4" max="5" width="15.58203125" style="69" customWidth="1"/>
    <col min="6" max="8" width="13.5" style="69" customWidth="1"/>
    <col min="9" max="9" width="5.58203125" style="69" customWidth="1"/>
    <col min="10" max="10" width="14.5" style="69" customWidth="1"/>
    <col min="11" max="11" width="9" style="69" customWidth="1"/>
    <col min="12" max="13" width="12.33203125" style="69" customWidth="1"/>
    <col min="14" max="14" width="0" style="69" hidden="1" customWidth="1"/>
    <col min="15" max="16384" width="5.58203125" style="69"/>
  </cols>
  <sheetData>
    <row r="1" spans="1:15" ht="34.5">
      <c r="B1" s="71"/>
      <c r="C1" s="159" t="s">
        <v>24</v>
      </c>
      <c r="D1" s="158"/>
      <c r="E1" s="158"/>
      <c r="F1" s="158"/>
      <c r="G1" s="158"/>
      <c r="H1" s="158"/>
      <c r="I1" s="158"/>
      <c r="J1" s="89"/>
      <c r="K1" s="89"/>
      <c r="O1" s="90"/>
    </row>
    <row r="2" spans="1:15">
      <c r="N2" s="88" t="s">
        <v>6</v>
      </c>
    </row>
    <row r="3" spans="1:15">
      <c r="A3" s="72"/>
      <c r="C3" s="73"/>
      <c r="D3" s="73"/>
      <c r="E3" s="73"/>
      <c r="F3" s="73"/>
      <c r="G3" s="73"/>
      <c r="H3" s="73"/>
      <c r="N3" s="88" t="s">
        <v>1</v>
      </c>
    </row>
    <row r="4" spans="1:15">
      <c r="A4" s="72"/>
      <c r="C4" s="74"/>
      <c r="D4" s="74"/>
      <c r="E4" s="74"/>
      <c r="F4" s="74"/>
      <c r="G4" s="74"/>
      <c r="H4" s="74"/>
      <c r="N4" s="88" t="s">
        <v>2</v>
      </c>
    </row>
    <row r="5" spans="1:15" ht="17.25" customHeight="1">
      <c r="A5" s="850" t="s">
        <v>45</v>
      </c>
      <c r="B5" s="851"/>
      <c r="C5" s="852"/>
      <c r="D5" s="853"/>
      <c r="E5" s="853"/>
      <c r="F5" s="853"/>
      <c r="G5" s="853"/>
      <c r="H5" s="853"/>
    </row>
    <row r="6" spans="1:15" ht="17.25" customHeight="1">
      <c r="A6" s="850" t="s">
        <v>48</v>
      </c>
      <c r="B6" s="851"/>
      <c r="C6" s="852"/>
      <c r="D6" s="853"/>
      <c r="E6" s="853"/>
      <c r="F6" s="853"/>
      <c r="G6" s="853"/>
      <c r="H6" s="853"/>
    </row>
    <row r="7" spans="1:15" ht="17.25" customHeight="1">
      <c r="A7" s="850" t="s">
        <v>7</v>
      </c>
      <c r="B7" s="851"/>
      <c r="C7" s="852"/>
      <c r="D7" s="853"/>
      <c r="E7" s="853"/>
      <c r="F7" s="853"/>
      <c r="G7" s="853"/>
      <c r="H7" s="853"/>
    </row>
    <row r="8" spans="1:15" ht="17.25" customHeight="1">
      <c r="A8" s="850" t="s">
        <v>49</v>
      </c>
      <c r="B8" s="851"/>
      <c r="C8" s="852"/>
      <c r="D8" s="853"/>
      <c r="E8" s="853"/>
      <c r="F8" s="853"/>
      <c r="G8" s="853"/>
      <c r="H8" s="853"/>
    </row>
    <row r="12" spans="1:15" ht="17.25" customHeight="1">
      <c r="A12" s="854" t="s">
        <v>23</v>
      </c>
      <c r="B12" s="854"/>
      <c r="C12" s="855"/>
      <c r="D12" s="856"/>
      <c r="E12" s="857"/>
      <c r="G12" s="87"/>
    </row>
    <row r="13" spans="1:15" ht="17.25" customHeight="1">
      <c r="A13" s="854" t="s">
        <v>3</v>
      </c>
      <c r="B13" s="854"/>
      <c r="C13" s="858"/>
      <c r="D13" s="859"/>
      <c r="E13" s="859"/>
      <c r="G13" s="87"/>
    </row>
    <row r="16" spans="1:15">
      <c r="A16" s="152" t="s">
        <v>56</v>
      </c>
    </row>
    <row r="18" spans="1:13" ht="13.5" customHeight="1">
      <c r="A18" s="954" t="s">
        <v>5</v>
      </c>
      <c r="B18" s="955" t="s">
        <v>11</v>
      </c>
      <c r="C18" s="956"/>
      <c r="D18" s="955" t="s">
        <v>12</v>
      </c>
      <c r="E18" s="959"/>
      <c r="F18" s="962" t="s">
        <v>10</v>
      </c>
      <c r="G18" s="963"/>
      <c r="H18" s="963"/>
      <c r="I18" s="964"/>
      <c r="J18" s="968" t="s">
        <v>13</v>
      </c>
      <c r="K18" s="954" t="s">
        <v>4</v>
      </c>
      <c r="L18" s="970" t="s">
        <v>14</v>
      </c>
      <c r="M18" s="970" t="s">
        <v>51</v>
      </c>
    </row>
    <row r="19" spans="1:13" ht="22.5" customHeight="1">
      <c r="A19" s="954"/>
      <c r="B19" s="957"/>
      <c r="C19" s="958"/>
      <c r="D19" s="960"/>
      <c r="E19" s="961"/>
      <c r="F19" s="965"/>
      <c r="G19" s="966"/>
      <c r="H19" s="966"/>
      <c r="I19" s="967"/>
      <c r="J19" s="969"/>
      <c r="K19" s="954"/>
      <c r="L19" s="971"/>
      <c r="M19" s="971"/>
    </row>
    <row r="20" spans="1:13" ht="17.25" customHeight="1">
      <c r="A20" s="153">
        <v>1</v>
      </c>
      <c r="B20" s="972"/>
      <c r="C20" s="972"/>
      <c r="D20" s="972"/>
      <c r="E20" s="973"/>
      <c r="F20" s="972"/>
      <c r="G20" s="974"/>
      <c r="H20" s="972"/>
      <c r="I20" s="972"/>
      <c r="J20" s="154"/>
      <c r="K20" s="155" t="s">
        <v>6</v>
      </c>
      <c r="L20" s="156"/>
      <c r="M20" s="156"/>
    </row>
    <row r="21" spans="1:13" ht="17.25" customHeight="1">
      <c r="A21" s="153">
        <v>2</v>
      </c>
      <c r="B21" s="972"/>
      <c r="C21" s="972"/>
      <c r="D21" s="972"/>
      <c r="E21" s="973"/>
      <c r="F21" s="972"/>
      <c r="G21" s="972"/>
      <c r="H21" s="972"/>
      <c r="I21" s="972"/>
      <c r="J21" s="154"/>
      <c r="K21" s="155" t="s">
        <v>6</v>
      </c>
      <c r="L21" s="156"/>
      <c r="M21" s="156"/>
    </row>
    <row r="22" spans="1:13" ht="17.25" customHeight="1">
      <c r="A22" s="153">
        <v>3</v>
      </c>
      <c r="B22" s="972"/>
      <c r="C22" s="972"/>
      <c r="D22" s="972"/>
      <c r="E22" s="973"/>
      <c r="F22" s="972"/>
      <c r="G22" s="972"/>
      <c r="H22" s="972"/>
      <c r="I22" s="972"/>
      <c r="J22" s="154"/>
      <c r="K22" s="155" t="s">
        <v>6</v>
      </c>
      <c r="L22" s="154"/>
      <c r="M22" s="154"/>
    </row>
    <row r="23" spans="1:13" ht="17.25" customHeight="1">
      <c r="A23" s="153">
        <v>4</v>
      </c>
      <c r="B23" s="972"/>
      <c r="C23" s="972"/>
      <c r="D23" s="972"/>
      <c r="E23" s="973"/>
      <c r="F23" s="972"/>
      <c r="G23" s="972"/>
      <c r="H23" s="972"/>
      <c r="I23" s="972"/>
      <c r="J23" s="154"/>
      <c r="K23" s="155" t="s">
        <v>6</v>
      </c>
      <c r="L23" s="154"/>
      <c r="M23" s="154"/>
    </row>
    <row r="24" spans="1:13" ht="17.25" customHeight="1">
      <c r="A24" s="153">
        <v>5</v>
      </c>
      <c r="B24" s="972"/>
      <c r="C24" s="972"/>
      <c r="D24" s="972"/>
      <c r="E24" s="973"/>
      <c r="F24" s="972"/>
      <c r="G24" s="972"/>
      <c r="H24" s="972"/>
      <c r="I24" s="972"/>
      <c r="J24" s="154"/>
      <c r="K24" s="155" t="s">
        <v>6</v>
      </c>
      <c r="L24" s="154"/>
      <c r="M24" s="154"/>
    </row>
    <row r="25" spans="1:13" ht="17.25" customHeight="1">
      <c r="A25" s="153">
        <v>6</v>
      </c>
      <c r="B25" s="972"/>
      <c r="C25" s="972"/>
      <c r="D25" s="972"/>
      <c r="E25" s="973"/>
      <c r="F25" s="972"/>
      <c r="G25" s="972"/>
      <c r="H25" s="972"/>
      <c r="I25" s="972"/>
      <c r="J25" s="154"/>
      <c r="K25" s="155" t="s">
        <v>6</v>
      </c>
      <c r="L25" s="154"/>
      <c r="M25" s="154"/>
    </row>
    <row r="26" spans="1:13" ht="17.25" customHeight="1">
      <c r="A26" s="153">
        <v>7</v>
      </c>
      <c r="B26" s="972"/>
      <c r="C26" s="972"/>
      <c r="D26" s="972"/>
      <c r="E26" s="973"/>
      <c r="F26" s="972"/>
      <c r="G26" s="972"/>
      <c r="H26" s="972"/>
      <c r="I26" s="972"/>
      <c r="J26" s="154"/>
      <c r="K26" s="155" t="s">
        <v>6</v>
      </c>
      <c r="L26" s="154"/>
      <c r="M26" s="154"/>
    </row>
    <row r="27" spans="1:13" ht="17.25" customHeight="1">
      <c r="A27" s="153">
        <v>8</v>
      </c>
      <c r="B27" s="972"/>
      <c r="C27" s="972"/>
      <c r="D27" s="972"/>
      <c r="E27" s="973"/>
      <c r="F27" s="972"/>
      <c r="G27" s="972"/>
      <c r="H27" s="972"/>
      <c r="I27" s="972"/>
      <c r="J27" s="154"/>
      <c r="K27" s="155" t="s">
        <v>6</v>
      </c>
      <c r="L27" s="154"/>
      <c r="M27" s="154"/>
    </row>
    <row r="28" spans="1:13" ht="17.25" customHeight="1">
      <c r="A28" s="153">
        <v>9</v>
      </c>
      <c r="B28" s="972"/>
      <c r="C28" s="972"/>
      <c r="D28" s="972"/>
      <c r="E28" s="973"/>
      <c r="F28" s="972"/>
      <c r="G28" s="972"/>
      <c r="H28" s="972"/>
      <c r="I28" s="972"/>
      <c r="J28" s="154"/>
      <c r="K28" s="155" t="s">
        <v>6</v>
      </c>
      <c r="L28" s="154"/>
      <c r="M28" s="154"/>
    </row>
    <row r="29" spans="1:13" ht="17.25" customHeight="1">
      <c r="A29" s="153">
        <v>10</v>
      </c>
      <c r="B29" s="972"/>
      <c r="C29" s="972"/>
      <c r="D29" s="972"/>
      <c r="E29" s="973"/>
      <c r="F29" s="972"/>
      <c r="G29" s="972"/>
      <c r="H29" s="972"/>
      <c r="I29" s="972"/>
      <c r="J29" s="154"/>
      <c r="K29" s="155" t="s">
        <v>6</v>
      </c>
      <c r="L29" s="154"/>
      <c r="M29" s="154"/>
    </row>
    <row r="30" spans="1:13" ht="17.25" customHeight="1">
      <c r="A30" s="153">
        <v>11</v>
      </c>
      <c r="B30" s="972"/>
      <c r="C30" s="972"/>
      <c r="D30" s="972"/>
      <c r="E30" s="973"/>
      <c r="F30" s="972"/>
      <c r="G30" s="972"/>
      <c r="H30" s="972"/>
      <c r="I30" s="972"/>
      <c r="J30" s="154"/>
      <c r="K30" s="155" t="s">
        <v>6</v>
      </c>
      <c r="L30" s="154"/>
      <c r="M30" s="154"/>
    </row>
    <row r="31" spans="1:13" ht="17.25" customHeight="1">
      <c r="A31" s="153">
        <v>12</v>
      </c>
      <c r="B31" s="972"/>
      <c r="C31" s="972"/>
      <c r="D31" s="972"/>
      <c r="E31" s="973"/>
      <c r="F31" s="972"/>
      <c r="G31" s="972"/>
      <c r="H31" s="972"/>
      <c r="I31" s="972"/>
      <c r="J31" s="154"/>
      <c r="K31" s="155" t="s">
        <v>6</v>
      </c>
      <c r="L31" s="154"/>
      <c r="M31" s="154"/>
    </row>
    <row r="32" spans="1:13" ht="17.25" customHeight="1">
      <c r="A32" s="153">
        <v>13</v>
      </c>
      <c r="B32" s="972"/>
      <c r="C32" s="972"/>
      <c r="D32" s="972"/>
      <c r="E32" s="973"/>
      <c r="F32" s="972"/>
      <c r="G32" s="972"/>
      <c r="H32" s="972"/>
      <c r="I32" s="972"/>
      <c r="J32" s="154"/>
      <c r="K32" s="155" t="s">
        <v>6</v>
      </c>
      <c r="L32" s="154"/>
      <c r="M32" s="154"/>
    </row>
    <row r="33" spans="1:13" ht="17.25" customHeight="1">
      <c r="A33" s="153">
        <v>14</v>
      </c>
      <c r="B33" s="972"/>
      <c r="C33" s="972"/>
      <c r="D33" s="972"/>
      <c r="E33" s="973"/>
      <c r="F33" s="972"/>
      <c r="G33" s="972"/>
      <c r="H33" s="972"/>
      <c r="I33" s="972"/>
      <c r="J33" s="154"/>
      <c r="K33" s="155" t="s">
        <v>6</v>
      </c>
      <c r="L33" s="154"/>
      <c r="M33" s="154"/>
    </row>
    <row r="34" spans="1:13" ht="17.25" customHeight="1">
      <c r="A34" s="153">
        <v>15</v>
      </c>
      <c r="B34" s="972"/>
      <c r="C34" s="972"/>
      <c r="D34" s="972"/>
      <c r="E34" s="973"/>
      <c r="F34" s="972"/>
      <c r="G34" s="972"/>
      <c r="H34" s="972"/>
      <c r="I34" s="972"/>
      <c r="J34" s="154"/>
      <c r="K34" s="155" t="s">
        <v>6</v>
      </c>
      <c r="L34" s="154"/>
      <c r="M34" s="154"/>
    </row>
    <row r="35" spans="1:13">
      <c r="A35" s="97"/>
      <c r="B35" s="97"/>
      <c r="C35" s="97"/>
      <c r="D35" s="97"/>
      <c r="E35" s="97"/>
      <c r="F35" s="97"/>
      <c r="G35" s="97"/>
      <c r="H35" s="97"/>
      <c r="I35" s="97"/>
      <c r="J35" s="97"/>
      <c r="K35" s="97"/>
      <c r="L35" s="97"/>
      <c r="M35" s="157"/>
    </row>
  </sheetData>
  <mergeCells count="65">
    <mergeCell ref="M18:M19"/>
    <mergeCell ref="B33:C33"/>
    <mergeCell ref="D33:E33"/>
    <mergeCell ref="F33:I33"/>
    <mergeCell ref="B34:C34"/>
    <mergeCell ref="D34:E34"/>
    <mergeCell ref="F34:I34"/>
    <mergeCell ref="B31:C31"/>
    <mergeCell ref="D31:E31"/>
    <mergeCell ref="F31:I31"/>
    <mergeCell ref="B32:C32"/>
    <mergeCell ref="D32:E32"/>
    <mergeCell ref="F32:I32"/>
    <mergeCell ref="B29:C29"/>
    <mergeCell ref="D29:E29"/>
    <mergeCell ref="F29:I29"/>
    <mergeCell ref="B30:C30"/>
    <mergeCell ref="D30:E30"/>
    <mergeCell ref="F30:I30"/>
    <mergeCell ref="B27:C27"/>
    <mergeCell ref="D27:E27"/>
    <mergeCell ref="F27:I27"/>
    <mergeCell ref="B28:C28"/>
    <mergeCell ref="D28:E28"/>
    <mergeCell ref="F28:I28"/>
    <mergeCell ref="B25:C25"/>
    <mergeCell ref="D25:E25"/>
    <mergeCell ref="F25:I25"/>
    <mergeCell ref="B26:C26"/>
    <mergeCell ref="D26:E26"/>
    <mergeCell ref="F26:I26"/>
    <mergeCell ref="B23:C23"/>
    <mergeCell ref="D23:E23"/>
    <mergeCell ref="F23:I23"/>
    <mergeCell ref="B24:C24"/>
    <mergeCell ref="D24:E24"/>
    <mergeCell ref="F24:I24"/>
    <mergeCell ref="B21:C21"/>
    <mergeCell ref="D21:E21"/>
    <mergeCell ref="F21:I21"/>
    <mergeCell ref="B22:C22"/>
    <mergeCell ref="D22:E22"/>
    <mergeCell ref="F22:I22"/>
    <mergeCell ref="J18:J19"/>
    <mergeCell ref="K18:K19"/>
    <mergeCell ref="L18:L19"/>
    <mergeCell ref="B20:C20"/>
    <mergeCell ref="D20:E20"/>
    <mergeCell ref="F20:I20"/>
    <mergeCell ref="A8:B8"/>
    <mergeCell ref="C8:H8"/>
    <mergeCell ref="A18:A19"/>
    <mergeCell ref="B18:C19"/>
    <mergeCell ref="D18:E19"/>
    <mergeCell ref="F18:I19"/>
    <mergeCell ref="A12:B12"/>
    <mergeCell ref="C12:E12"/>
    <mergeCell ref="A13:B13"/>
    <mergeCell ref="C13:E13"/>
    <mergeCell ref="A5:B5"/>
    <mergeCell ref="C5:H5"/>
    <mergeCell ref="A6:B6"/>
    <mergeCell ref="C6:H6"/>
    <mergeCell ref="A7:B7"/>
    <mergeCell ref="C7:H7"/>
  </mergeCells>
  <dataValidations disablePrompts="1" count="1">
    <dataValidation type="list" allowBlank="1" showInputMessage="1" showErrorMessage="1" sqref="K20:K34" xr:uid="{00000000-0002-0000-0B00-000000000000}">
      <formula1>$N$2:$N$4</formula1>
    </dataValidation>
  </dataValidations>
  <pageMargins left="1" right="1" top="1" bottom="1" header="0.5" footer="0.5"/>
  <pageSetup paperSize="9" scale="47" orientation="landscape" r:id="rId1"/>
  <headerFooter>
    <oddHeader>&amp;RPPAP MOMG and MOPT</oddHeader>
    <oddFooter xml:space="preserve">&amp;RRev 02 09/08/2020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C788C-82DD-4B96-8E60-82560180B2D4}">
  <dimension ref="A1:V12"/>
  <sheetViews>
    <sheetView zoomScaleNormal="100" workbookViewId="0">
      <selection activeCell="P2" sqref="P2"/>
    </sheetView>
  </sheetViews>
  <sheetFormatPr defaultColWidth="6.6640625" defaultRowHeight="13.9" customHeight="1"/>
  <cols>
    <col min="1" max="1" width="3.5" style="325" customWidth="1"/>
    <col min="2" max="2" width="10.58203125" style="325" customWidth="1"/>
    <col min="3" max="3" width="8.4140625" style="325" customWidth="1"/>
    <col min="4" max="5" width="6.58203125" style="325" customWidth="1"/>
    <col min="6" max="7" width="7.75" style="325" customWidth="1"/>
    <col min="8" max="14" width="7.33203125" style="325" customWidth="1"/>
    <col min="15" max="15" width="28.9140625" style="325" customWidth="1"/>
    <col min="16" max="16" width="20.58203125" style="326" customWidth="1"/>
    <col min="17" max="16384" width="6.6640625" style="325"/>
  </cols>
  <sheetData>
    <row r="1" spans="1:22" ht="51.5" customHeight="1">
      <c r="A1" s="333"/>
      <c r="B1" s="333"/>
      <c r="C1" s="975" t="s">
        <v>287</v>
      </c>
      <c r="D1" s="975"/>
      <c r="E1" s="975"/>
      <c r="F1" s="975"/>
      <c r="G1" s="975"/>
      <c r="H1" s="975"/>
      <c r="I1" s="975"/>
      <c r="J1" s="975"/>
      <c r="K1" s="975"/>
      <c r="L1" s="975"/>
      <c r="M1" s="975"/>
      <c r="N1" s="975"/>
      <c r="O1" s="975"/>
    </row>
    <row r="2" spans="1:22" s="324" customFormat="1" ht="177" customHeight="1">
      <c r="A2" s="976" t="s">
        <v>551</v>
      </c>
      <c r="B2" s="976"/>
      <c r="C2" s="976"/>
      <c r="D2" s="976"/>
      <c r="E2" s="976"/>
      <c r="F2" s="976"/>
      <c r="G2" s="976"/>
      <c r="H2" s="976"/>
      <c r="I2" s="976"/>
      <c r="J2" s="976"/>
      <c r="K2" s="976"/>
      <c r="L2" s="976"/>
      <c r="M2" s="976"/>
      <c r="N2" s="976"/>
      <c r="O2" s="976"/>
      <c r="P2" s="451"/>
      <c r="Q2" s="334"/>
      <c r="R2" s="334"/>
      <c r="S2" s="334"/>
      <c r="T2" s="334"/>
      <c r="U2" s="334"/>
      <c r="V2" s="334"/>
    </row>
    <row r="3" spans="1:22" s="324" customFormat="1" ht="16" customHeight="1">
      <c r="A3" s="976" t="s">
        <v>428</v>
      </c>
      <c r="B3" s="976"/>
      <c r="C3" s="976"/>
      <c r="D3" s="976"/>
      <c r="E3" s="976"/>
      <c r="F3" s="976"/>
      <c r="G3" s="976"/>
      <c r="H3" s="976"/>
      <c r="I3" s="976"/>
      <c r="J3" s="976"/>
      <c r="K3" s="976"/>
      <c r="L3" s="976"/>
      <c r="M3" s="976"/>
      <c r="N3" s="976"/>
      <c r="O3" s="976"/>
      <c r="P3" s="451"/>
      <c r="Q3" s="334"/>
      <c r="R3" s="334"/>
      <c r="S3" s="334"/>
      <c r="T3" s="334"/>
      <c r="U3" s="334"/>
      <c r="V3" s="334"/>
    </row>
    <row r="4" spans="1:22" s="326" customFormat="1" ht="43" customHeight="1">
      <c r="A4" s="978" t="s">
        <v>427</v>
      </c>
      <c r="B4" s="978"/>
      <c r="C4" s="978"/>
      <c r="D4" s="978"/>
      <c r="E4" s="978"/>
      <c r="F4" s="978"/>
      <c r="G4" s="978"/>
      <c r="H4" s="978"/>
      <c r="I4" s="978"/>
      <c r="J4" s="978"/>
      <c r="K4" s="978"/>
      <c r="L4" s="978"/>
      <c r="M4" s="978"/>
      <c r="N4" s="978"/>
      <c r="O4" s="978"/>
    </row>
    <row r="5" spans="1:22" s="326" customFormat="1" ht="13.9" customHeight="1">
      <c r="P5" s="450"/>
    </row>
    <row r="12" spans="1:22" s="326" customFormat="1" ht="13.9" customHeight="1">
      <c r="A12" s="325"/>
      <c r="B12" s="325"/>
      <c r="C12" s="325"/>
      <c r="D12" s="325"/>
      <c r="E12" s="977"/>
      <c r="F12" s="977"/>
      <c r="G12" s="977"/>
      <c r="H12" s="977"/>
      <c r="I12" s="977"/>
      <c r="J12" s="977"/>
      <c r="K12" s="977"/>
      <c r="L12" s="977"/>
      <c r="M12" s="977"/>
      <c r="N12" s="977"/>
      <c r="O12" s="977"/>
    </row>
  </sheetData>
  <dataConsolidate link="1"/>
  <mergeCells count="5">
    <mergeCell ref="C1:O1"/>
    <mergeCell ref="A2:O2"/>
    <mergeCell ref="E12:O12"/>
    <mergeCell ref="A3:O3"/>
    <mergeCell ref="A4:O4"/>
  </mergeCells>
  <conditionalFormatting sqref="F5:O5">
    <cfRule type="cellIs" dxfId="488" priority="7" operator="notBetween">
      <formula>#REF!</formula>
      <formula>#REF!</formula>
    </cfRule>
  </conditionalFormatting>
  <conditionalFormatting sqref="F6:O6">
    <cfRule type="cellIs" dxfId="487" priority="8" operator="notBetween">
      <formula>#REF!</formula>
      <formula>#REF!</formula>
    </cfRule>
  </conditionalFormatting>
  <conditionalFormatting sqref="F7:O7">
    <cfRule type="cellIs" dxfId="486" priority="9" operator="notBetween">
      <formula>#REF!</formula>
      <formula>#REF!</formula>
    </cfRule>
  </conditionalFormatting>
  <conditionalFormatting sqref="F8:O8">
    <cfRule type="cellIs" dxfId="485" priority="10" operator="notBetween">
      <formula>#REF!</formula>
      <formula>#REF!</formula>
    </cfRule>
  </conditionalFormatting>
  <conditionalFormatting sqref="F9:O9">
    <cfRule type="cellIs" dxfId="484" priority="11" operator="notBetween">
      <formula>#REF!</formula>
      <formula>#REF!</formula>
    </cfRule>
  </conditionalFormatting>
  <conditionalFormatting sqref="F10:O10">
    <cfRule type="cellIs" dxfId="483" priority="12" operator="notBetween">
      <formula>#REF!</formula>
      <formula>#REF!</formula>
    </cfRule>
  </conditionalFormatting>
  <conditionalFormatting sqref="F11:O11">
    <cfRule type="cellIs" dxfId="482" priority="13" operator="notBetween">
      <formula>#REF!</formula>
      <formula>#REF!</formula>
    </cfRule>
  </conditionalFormatting>
  <conditionalFormatting sqref="E12:O12">
    <cfRule type="cellIs" dxfId="481" priority="14" operator="notBetween">
      <formula>#REF!</formula>
      <formula>#REF!</formula>
    </cfRule>
  </conditionalFormatting>
  <conditionalFormatting sqref="F13:O13">
    <cfRule type="cellIs" dxfId="480" priority="15" operator="notBetween">
      <formula>#REF!</formula>
      <formula>#REF!</formula>
    </cfRule>
  </conditionalFormatting>
  <conditionalFormatting sqref="F14:O14">
    <cfRule type="cellIs" dxfId="479" priority="16" operator="notBetween">
      <formula>#REF!</formula>
      <formula>#REF!</formula>
    </cfRule>
  </conditionalFormatting>
  <conditionalFormatting sqref="F15:O15">
    <cfRule type="cellIs" dxfId="478" priority="17" operator="notBetween">
      <formula>#REF!</formula>
      <formula>#REF!</formula>
    </cfRule>
  </conditionalFormatting>
  <conditionalFormatting sqref="F16:O16">
    <cfRule type="cellIs" dxfId="477" priority="18" operator="notBetween">
      <formula>#REF!</formula>
      <formula>#REF!</formula>
    </cfRule>
  </conditionalFormatting>
  <conditionalFormatting sqref="F17:O17">
    <cfRule type="cellIs" dxfId="476" priority="19" operator="notBetween">
      <formula>#REF!</formula>
      <formula>#REF!</formula>
    </cfRule>
  </conditionalFormatting>
  <conditionalFormatting sqref="F18:O18">
    <cfRule type="cellIs" dxfId="475" priority="20" operator="notBetween">
      <formula>#REF!</formula>
      <formula>#REF!</formula>
    </cfRule>
  </conditionalFormatting>
  <conditionalFormatting sqref="F19:O19">
    <cfRule type="cellIs" dxfId="474" priority="21" operator="notBetween">
      <formula>#REF!</formula>
      <formula>#REF!</formula>
    </cfRule>
  </conditionalFormatting>
  <conditionalFormatting sqref="F20:O20">
    <cfRule type="cellIs" dxfId="473" priority="22" operator="notBetween">
      <formula>#REF!</formula>
      <formula>#REF!</formula>
    </cfRule>
  </conditionalFormatting>
  <conditionalFormatting sqref="F21:O21">
    <cfRule type="cellIs" dxfId="472" priority="23" operator="notBetween">
      <formula>#REF!</formula>
      <formula>#REF!</formula>
    </cfRule>
  </conditionalFormatting>
  <conditionalFormatting sqref="F22:O22">
    <cfRule type="cellIs" dxfId="471" priority="24" operator="notBetween">
      <formula>#REF!</formula>
      <formula>#REF!</formula>
    </cfRule>
  </conditionalFormatting>
  <conditionalFormatting sqref="F23:O23">
    <cfRule type="cellIs" dxfId="470" priority="25" operator="notBetween">
      <formula>#REF!</formula>
      <formula>#REF!</formula>
    </cfRule>
  </conditionalFormatting>
  <conditionalFormatting sqref="F24:O24">
    <cfRule type="cellIs" dxfId="469" priority="26" operator="notBetween">
      <formula>#REF!</formula>
      <formula>#REF!</formula>
    </cfRule>
  </conditionalFormatting>
  <conditionalFormatting sqref="F25:O25">
    <cfRule type="cellIs" dxfId="468" priority="27" operator="notBetween">
      <formula>#REF!</formula>
      <formula>#REF!</formula>
    </cfRule>
  </conditionalFormatting>
  <conditionalFormatting sqref="F26:O26">
    <cfRule type="cellIs" dxfId="467" priority="28" operator="notBetween">
      <formula>#REF!</formula>
      <formula>#REF!</formula>
    </cfRule>
  </conditionalFormatting>
  <conditionalFormatting sqref="F27:O27">
    <cfRule type="cellIs" dxfId="466" priority="29" operator="notBetween">
      <formula>#REF!</formula>
      <formula>#REF!</formula>
    </cfRule>
  </conditionalFormatting>
  <conditionalFormatting sqref="F28:O28">
    <cfRule type="cellIs" dxfId="465" priority="30" operator="notBetween">
      <formula>#REF!</formula>
      <formula>#REF!</formula>
    </cfRule>
  </conditionalFormatting>
  <conditionalFormatting sqref="F29:O29">
    <cfRule type="cellIs" dxfId="464" priority="31" operator="notBetween">
      <formula>#REF!</formula>
      <formula>#REF!</formula>
    </cfRule>
  </conditionalFormatting>
  <conditionalFormatting sqref="F30:O30">
    <cfRule type="cellIs" dxfId="463" priority="32" operator="notBetween">
      <formula>#REF!</formula>
      <formula>#REF!</formula>
    </cfRule>
  </conditionalFormatting>
  <conditionalFormatting sqref="F31:O31">
    <cfRule type="cellIs" dxfId="462" priority="33" operator="notBetween">
      <formula>#REF!</formula>
      <formula>#REF!</formula>
    </cfRule>
  </conditionalFormatting>
  <conditionalFormatting sqref="F32:O32">
    <cfRule type="cellIs" dxfId="461" priority="34" operator="notBetween">
      <formula>#REF!</formula>
      <formula>#REF!</formula>
    </cfRule>
  </conditionalFormatting>
  <conditionalFormatting sqref="F33:O33">
    <cfRule type="cellIs" dxfId="460" priority="35" operator="notBetween">
      <formula>#REF!</formula>
      <formula>#REF!</formula>
    </cfRule>
  </conditionalFormatting>
  <conditionalFormatting sqref="F34:O34">
    <cfRule type="cellIs" dxfId="459" priority="36" operator="notBetween">
      <formula>#REF!</formula>
      <formula>#REF!</formula>
    </cfRule>
  </conditionalFormatting>
  <conditionalFormatting sqref="F35:O35">
    <cfRule type="cellIs" dxfId="458" priority="37" operator="notBetween">
      <formula>#REF!</formula>
      <formula>#REF!</formula>
    </cfRule>
  </conditionalFormatting>
  <conditionalFormatting sqref="F36:O36">
    <cfRule type="cellIs" dxfId="457" priority="38" operator="notBetween">
      <formula>#REF!</formula>
      <formula>#REF!</formula>
    </cfRule>
  </conditionalFormatting>
  <conditionalFormatting sqref="F37:O37">
    <cfRule type="cellIs" dxfId="456" priority="39" operator="notBetween">
      <formula>#REF!</formula>
      <formula>#REF!</formula>
    </cfRule>
  </conditionalFormatting>
  <conditionalFormatting sqref="F38:O38">
    <cfRule type="cellIs" dxfId="455" priority="40" operator="notBetween">
      <formula>#REF!</formula>
      <formula>#REF!</formula>
    </cfRule>
  </conditionalFormatting>
  <conditionalFormatting sqref="F39:O39">
    <cfRule type="cellIs" dxfId="454" priority="41" operator="notBetween">
      <formula>#REF!</formula>
      <formula>#REF!</formula>
    </cfRule>
  </conditionalFormatting>
  <conditionalFormatting sqref="F40:O40">
    <cfRule type="cellIs" dxfId="453" priority="42" operator="notBetween">
      <formula>#REF!</formula>
      <formula>#REF!</formula>
    </cfRule>
  </conditionalFormatting>
  <conditionalFormatting sqref="F41:O41">
    <cfRule type="cellIs" dxfId="452" priority="43" operator="notBetween">
      <formula>#REF!</formula>
      <formula>#REF!</formula>
    </cfRule>
  </conditionalFormatting>
  <conditionalFormatting sqref="F42:O42">
    <cfRule type="cellIs" dxfId="451" priority="44" operator="notBetween">
      <formula>#REF!</formula>
      <formula>#REF!</formula>
    </cfRule>
  </conditionalFormatting>
  <conditionalFormatting sqref="F43:O43">
    <cfRule type="cellIs" dxfId="450" priority="45" operator="notBetween">
      <formula>#REF!</formula>
      <formula>#REF!</formula>
    </cfRule>
  </conditionalFormatting>
  <conditionalFormatting sqref="F44:O44">
    <cfRule type="cellIs" dxfId="449" priority="46" operator="notBetween">
      <formula>#REF!</formula>
      <formula>#REF!</formula>
    </cfRule>
  </conditionalFormatting>
  <conditionalFormatting sqref="F45:O45">
    <cfRule type="cellIs" dxfId="448" priority="47" operator="notBetween">
      <formula>#REF!</formula>
      <formula>#REF!</formula>
    </cfRule>
  </conditionalFormatting>
  <conditionalFormatting sqref="F46:O46">
    <cfRule type="cellIs" dxfId="447" priority="48" operator="notBetween">
      <formula>#REF!</formula>
      <formula>#REF!</formula>
    </cfRule>
  </conditionalFormatting>
  <conditionalFormatting sqref="F47:O47">
    <cfRule type="cellIs" dxfId="446" priority="49" operator="notBetween">
      <formula>#REF!</formula>
      <formula>#REF!</formula>
    </cfRule>
  </conditionalFormatting>
  <conditionalFormatting sqref="F48:O48">
    <cfRule type="cellIs" dxfId="445" priority="50" operator="notBetween">
      <formula>#REF!</formula>
      <formula>#REF!</formula>
    </cfRule>
  </conditionalFormatting>
  <conditionalFormatting sqref="F49:O49">
    <cfRule type="cellIs" dxfId="444" priority="51" operator="notBetween">
      <formula>#REF!</formula>
      <formula>#REF!</formula>
    </cfRule>
  </conditionalFormatting>
  <conditionalFormatting sqref="F50:O50">
    <cfRule type="cellIs" dxfId="443" priority="52" operator="notBetween">
      <formula>#REF!</formula>
      <formula>#REF!</formula>
    </cfRule>
  </conditionalFormatting>
  <conditionalFormatting sqref="F51:O51">
    <cfRule type="cellIs" dxfId="442" priority="53" operator="notBetween">
      <formula>#REF!</formula>
      <formula>#REF!</formula>
    </cfRule>
  </conditionalFormatting>
  <conditionalFormatting sqref="F52:O52">
    <cfRule type="cellIs" dxfId="441" priority="54" operator="notBetween">
      <formula>#REF!</formula>
      <formula>#REF!</formula>
    </cfRule>
  </conditionalFormatting>
  <conditionalFormatting sqref="F53:O53">
    <cfRule type="cellIs" dxfId="440" priority="55" operator="notBetween">
      <formula>#REF!</formula>
      <formula>#REF!</formula>
    </cfRule>
  </conditionalFormatting>
  <conditionalFormatting sqref="F54:O54">
    <cfRule type="cellIs" dxfId="439" priority="56" operator="notBetween">
      <formula>#REF!</formula>
      <formula>#REF!</formula>
    </cfRule>
  </conditionalFormatting>
  <conditionalFormatting sqref="F55:O55">
    <cfRule type="cellIs" dxfId="438" priority="57" operator="notBetween">
      <formula>#REF!</formula>
      <formula>#REF!</formula>
    </cfRule>
  </conditionalFormatting>
  <conditionalFormatting sqref="F56:O56">
    <cfRule type="cellIs" dxfId="437" priority="58" operator="notBetween">
      <formula>#REF!</formula>
      <formula>#REF!</formula>
    </cfRule>
  </conditionalFormatting>
  <conditionalFormatting sqref="F57:O57">
    <cfRule type="cellIs" dxfId="436" priority="59" operator="notBetween">
      <formula>#REF!</formula>
      <formula>#REF!</formula>
    </cfRule>
  </conditionalFormatting>
  <conditionalFormatting sqref="F58:O58">
    <cfRule type="cellIs" dxfId="435" priority="60" operator="notBetween">
      <formula>#REF!</formula>
      <formula>#REF!</formula>
    </cfRule>
  </conditionalFormatting>
  <conditionalFormatting sqref="F59:O59">
    <cfRule type="cellIs" dxfId="434" priority="61" operator="notBetween">
      <formula>#REF!</formula>
      <formula>#REF!</formula>
    </cfRule>
  </conditionalFormatting>
  <conditionalFormatting sqref="F60:O60">
    <cfRule type="cellIs" dxfId="433" priority="62" operator="notBetween">
      <formula>#REF!</formula>
      <formula>#REF!</formula>
    </cfRule>
  </conditionalFormatting>
  <conditionalFormatting sqref="F61:O61">
    <cfRule type="cellIs" dxfId="432" priority="63" operator="notBetween">
      <formula>#REF!</formula>
      <formula>#REF!</formula>
    </cfRule>
  </conditionalFormatting>
  <conditionalFormatting sqref="F62:O62">
    <cfRule type="cellIs" dxfId="431" priority="64" operator="notBetween">
      <formula>#REF!</formula>
      <formula>#REF!</formula>
    </cfRule>
  </conditionalFormatting>
  <conditionalFormatting sqref="F63:O63">
    <cfRule type="cellIs" dxfId="430" priority="65" operator="notBetween">
      <formula>#REF!</formula>
      <formula>#REF!</formula>
    </cfRule>
  </conditionalFormatting>
  <conditionalFormatting sqref="F64:O64">
    <cfRule type="cellIs" dxfId="429" priority="66" operator="notBetween">
      <formula>#REF!</formula>
      <formula>#REF!</formula>
    </cfRule>
  </conditionalFormatting>
  <conditionalFormatting sqref="F65:O65">
    <cfRule type="cellIs" dxfId="428" priority="67" operator="notBetween">
      <formula>#REF!</formula>
      <formula>#REF!</formula>
    </cfRule>
  </conditionalFormatting>
  <conditionalFormatting sqref="F66:O66">
    <cfRule type="cellIs" dxfId="427" priority="68" operator="notBetween">
      <formula>#REF!</formula>
      <formula>#REF!</formula>
    </cfRule>
  </conditionalFormatting>
  <conditionalFormatting sqref="F67:O67">
    <cfRule type="cellIs" dxfId="426" priority="69" operator="notBetween">
      <formula>#REF!</formula>
      <formula>#REF!</formula>
    </cfRule>
  </conditionalFormatting>
  <conditionalFormatting sqref="F68:O68">
    <cfRule type="cellIs" dxfId="425" priority="70" operator="notBetween">
      <formula>#REF!</formula>
      <formula>#REF!</formula>
    </cfRule>
  </conditionalFormatting>
  <conditionalFormatting sqref="F69:O69">
    <cfRule type="cellIs" dxfId="424" priority="71" operator="notBetween">
      <formula>#REF!</formula>
      <formula>#REF!</formula>
    </cfRule>
  </conditionalFormatting>
  <conditionalFormatting sqref="F70:O70">
    <cfRule type="cellIs" dxfId="423" priority="72" operator="notBetween">
      <formula>#REF!</formula>
      <formula>#REF!</formula>
    </cfRule>
  </conditionalFormatting>
  <conditionalFormatting sqref="F71:O71">
    <cfRule type="cellIs" dxfId="422" priority="73" operator="notBetween">
      <formula>#REF!</formula>
      <formula>#REF!</formula>
    </cfRule>
  </conditionalFormatting>
  <conditionalFormatting sqref="F72:O72">
    <cfRule type="cellIs" dxfId="421" priority="74" operator="notBetween">
      <formula>#REF!</formula>
      <formula>#REF!</formula>
    </cfRule>
  </conditionalFormatting>
  <conditionalFormatting sqref="F73:O73">
    <cfRule type="cellIs" dxfId="420" priority="75" operator="notBetween">
      <formula>#REF!</formula>
      <formula>#REF!</formula>
    </cfRule>
  </conditionalFormatting>
  <conditionalFormatting sqref="F74:O74">
    <cfRule type="cellIs" dxfId="419" priority="76" operator="notBetween">
      <formula>#REF!</formula>
      <formula>#REF!</formula>
    </cfRule>
  </conditionalFormatting>
  <conditionalFormatting sqref="F75:O75">
    <cfRule type="cellIs" dxfId="418" priority="77" operator="notBetween">
      <formula>#REF!</formula>
      <formula>#REF!</formula>
    </cfRule>
  </conditionalFormatting>
  <conditionalFormatting sqref="F76:O76">
    <cfRule type="cellIs" dxfId="417" priority="78" operator="notBetween">
      <formula>#REF!</formula>
      <formula>#REF!</formula>
    </cfRule>
  </conditionalFormatting>
  <conditionalFormatting sqref="F77:O77">
    <cfRule type="cellIs" dxfId="416" priority="79" operator="notBetween">
      <formula>#REF!</formula>
      <formula>#REF!</formula>
    </cfRule>
  </conditionalFormatting>
  <conditionalFormatting sqref="F78:O78">
    <cfRule type="cellIs" dxfId="415" priority="80" operator="notBetween">
      <formula>#REF!</formula>
      <formula>#REF!</formula>
    </cfRule>
  </conditionalFormatting>
  <conditionalFormatting sqref="F79:O79">
    <cfRule type="cellIs" dxfId="414" priority="81" operator="notBetween">
      <formula>#REF!</formula>
      <formula>#REF!</formula>
    </cfRule>
  </conditionalFormatting>
  <conditionalFormatting sqref="F80:O80">
    <cfRule type="cellIs" dxfId="413" priority="82" operator="notBetween">
      <formula>#REF!</formula>
      <formula>#REF!</formula>
    </cfRule>
  </conditionalFormatting>
  <conditionalFormatting sqref="F81:O81">
    <cfRule type="cellIs" dxfId="412" priority="83" operator="notBetween">
      <formula>#REF!</formula>
      <formula>#REF!</formula>
    </cfRule>
  </conditionalFormatting>
  <conditionalFormatting sqref="F82:O82">
    <cfRule type="cellIs" dxfId="411" priority="84" operator="notBetween">
      <formula>#REF!</formula>
      <formula>#REF!</formula>
    </cfRule>
  </conditionalFormatting>
  <conditionalFormatting sqref="F83:O83">
    <cfRule type="cellIs" dxfId="410" priority="85" operator="notBetween">
      <formula>#REF!</formula>
      <formula>#REF!</formula>
    </cfRule>
  </conditionalFormatting>
  <conditionalFormatting sqref="F84:O84">
    <cfRule type="cellIs" dxfId="409" priority="86" operator="notBetween">
      <formula>#REF!</formula>
      <formula>#REF!</formula>
    </cfRule>
  </conditionalFormatting>
  <conditionalFormatting sqref="F85:O85">
    <cfRule type="cellIs" dxfId="408" priority="87" operator="notBetween">
      <formula>#REF!</formula>
      <formula>#REF!</formula>
    </cfRule>
  </conditionalFormatting>
  <conditionalFormatting sqref="F86:O86">
    <cfRule type="cellIs" dxfId="407" priority="88" operator="notBetween">
      <formula>#REF!</formula>
      <formula>#REF!</formula>
    </cfRule>
  </conditionalFormatting>
  <conditionalFormatting sqref="F87:O87">
    <cfRule type="cellIs" dxfId="406" priority="89" operator="notBetween">
      <formula>#REF!</formula>
      <formula>#REF!</formula>
    </cfRule>
  </conditionalFormatting>
  <conditionalFormatting sqref="F88:O88">
    <cfRule type="cellIs" dxfId="405" priority="90" operator="notBetween">
      <formula>#REF!</formula>
      <formula>#REF!</formula>
    </cfRule>
  </conditionalFormatting>
  <conditionalFormatting sqref="F89:O89">
    <cfRule type="cellIs" dxfId="404" priority="91" operator="notBetween">
      <formula>#REF!</formula>
      <formula>#REF!</formula>
    </cfRule>
  </conditionalFormatting>
  <conditionalFormatting sqref="F90:O90">
    <cfRule type="cellIs" dxfId="403" priority="92" operator="notBetween">
      <formula>#REF!</formula>
      <formula>#REF!</formula>
    </cfRule>
  </conditionalFormatting>
  <conditionalFormatting sqref="F91:O91">
    <cfRule type="cellIs" dxfId="402" priority="93" operator="notBetween">
      <formula>#REF!</formula>
      <formula>#REF!</formula>
    </cfRule>
  </conditionalFormatting>
  <conditionalFormatting sqref="F92:O92">
    <cfRule type="cellIs" dxfId="401" priority="94" operator="notBetween">
      <formula>#REF!</formula>
      <formula>#REF!</formula>
    </cfRule>
  </conditionalFormatting>
  <conditionalFormatting sqref="F93:O93">
    <cfRule type="cellIs" dxfId="400" priority="95" operator="notBetween">
      <formula>#REF!</formula>
      <formula>#REF!</formula>
    </cfRule>
  </conditionalFormatting>
  <conditionalFormatting sqref="F94:O94">
    <cfRule type="cellIs" dxfId="399" priority="96" operator="notBetween">
      <formula>#REF!</formula>
      <formula>#REF!</formula>
    </cfRule>
  </conditionalFormatting>
  <conditionalFormatting sqref="F95:O95">
    <cfRule type="cellIs" dxfId="398" priority="97" operator="notBetween">
      <formula>#REF!</formula>
      <formula>#REF!</formula>
    </cfRule>
  </conditionalFormatting>
  <conditionalFormatting sqref="F96:O96">
    <cfRule type="cellIs" dxfId="397" priority="98" operator="notBetween">
      <formula>#REF!</formula>
      <formula>#REF!</formula>
    </cfRule>
  </conditionalFormatting>
  <conditionalFormatting sqref="F97:O97">
    <cfRule type="cellIs" dxfId="396" priority="99" operator="notBetween">
      <formula>#REF!</formula>
      <formula>#REF!</formula>
    </cfRule>
  </conditionalFormatting>
  <conditionalFormatting sqref="F98:O98">
    <cfRule type="cellIs" dxfId="395" priority="100" operator="notBetween">
      <formula>#REF!</formula>
      <formula>#REF!</formula>
    </cfRule>
  </conditionalFormatting>
  <conditionalFormatting sqref="F99:O99">
    <cfRule type="cellIs" dxfId="394" priority="101" operator="notBetween">
      <formula>#REF!</formula>
      <formula>#REF!</formula>
    </cfRule>
  </conditionalFormatting>
  <conditionalFormatting sqref="F100:O100">
    <cfRule type="cellIs" dxfId="393" priority="102" operator="notBetween">
      <formula>#REF!</formula>
      <formula>#REF!</formula>
    </cfRule>
  </conditionalFormatting>
  <conditionalFormatting sqref="F101:O101">
    <cfRule type="cellIs" dxfId="392" priority="103" operator="notBetween">
      <formula>#REF!</formula>
      <formula>#REF!</formula>
    </cfRule>
  </conditionalFormatting>
  <conditionalFormatting sqref="F102:O102">
    <cfRule type="cellIs" dxfId="391" priority="104" operator="notBetween">
      <formula>#REF!</formula>
      <formula>#REF!</formula>
    </cfRule>
  </conditionalFormatting>
  <conditionalFormatting sqref="F103:O103">
    <cfRule type="cellIs" dxfId="390" priority="105" operator="notBetween">
      <formula>#REF!</formula>
      <formula>#REF!</formula>
    </cfRule>
  </conditionalFormatting>
  <conditionalFormatting sqref="F104:O104">
    <cfRule type="cellIs" dxfId="389" priority="106" operator="notBetween">
      <formula>#REF!</formula>
      <formula>#REF!</formula>
    </cfRule>
  </conditionalFormatting>
  <conditionalFormatting sqref="F105:O105">
    <cfRule type="cellIs" dxfId="388" priority="107" operator="notBetween">
      <formula>#REF!</formula>
      <formula>#REF!</formula>
    </cfRule>
  </conditionalFormatting>
  <conditionalFormatting sqref="F106:O106">
    <cfRule type="cellIs" dxfId="387" priority="108" operator="notBetween">
      <formula>#REF!</formula>
      <formula>#REF!</formula>
    </cfRule>
  </conditionalFormatting>
  <conditionalFormatting sqref="F107:O107">
    <cfRule type="cellIs" dxfId="386" priority="109" operator="notBetween">
      <formula>#REF!</formula>
      <formula>#REF!</formula>
    </cfRule>
  </conditionalFormatting>
  <conditionalFormatting sqref="F108:O108">
    <cfRule type="cellIs" dxfId="385" priority="110" operator="notBetween">
      <formula>#REF!</formula>
      <formula>#REF!</formula>
    </cfRule>
  </conditionalFormatting>
  <conditionalFormatting sqref="F109:O109">
    <cfRule type="cellIs" dxfId="384" priority="111" operator="notBetween">
      <formula>#REF!</formula>
      <formula>#REF!</formula>
    </cfRule>
  </conditionalFormatting>
  <conditionalFormatting sqref="F110:O110">
    <cfRule type="cellIs" dxfId="383" priority="112" operator="notBetween">
      <formula>#REF!</formula>
      <formula>#REF!</formula>
    </cfRule>
  </conditionalFormatting>
  <conditionalFormatting sqref="F111:O111">
    <cfRule type="cellIs" dxfId="382" priority="113" operator="notBetween">
      <formula>#REF!</formula>
      <formula>#REF!</formula>
    </cfRule>
  </conditionalFormatting>
  <conditionalFormatting sqref="F112:O112">
    <cfRule type="cellIs" dxfId="381" priority="114" operator="notBetween">
      <formula>#REF!</formula>
      <formula>#REF!</formula>
    </cfRule>
  </conditionalFormatting>
  <conditionalFormatting sqref="F113:O113">
    <cfRule type="cellIs" dxfId="380" priority="115" operator="notBetween">
      <formula>#REF!</formula>
      <formula>#REF!</formula>
    </cfRule>
  </conditionalFormatting>
  <conditionalFormatting sqref="F114:O114">
    <cfRule type="cellIs" dxfId="379" priority="116" operator="notBetween">
      <formula>#REF!</formula>
      <formula>#REF!</formula>
    </cfRule>
  </conditionalFormatting>
  <conditionalFormatting sqref="F115:O115">
    <cfRule type="cellIs" dxfId="378" priority="117" operator="notBetween">
      <formula>#REF!</formula>
      <formula>#REF!</formula>
    </cfRule>
  </conditionalFormatting>
  <conditionalFormatting sqref="F116:O116">
    <cfRule type="cellIs" dxfId="377" priority="118" operator="notBetween">
      <formula>#REF!</formula>
      <formula>#REF!</formula>
    </cfRule>
  </conditionalFormatting>
  <conditionalFormatting sqref="F117:O117">
    <cfRule type="cellIs" dxfId="376" priority="119" operator="notBetween">
      <formula>#REF!</formula>
      <formula>#REF!</formula>
    </cfRule>
  </conditionalFormatting>
  <conditionalFormatting sqref="F118:O118">
    <cfRule type="cellIs" dxfId="375" priority="120" operator="notBetween">
      <formula>#REF!</formula>
      <formula>#REF!</formula>
    </cfRule>
  </conditionalFormatting>
  <conditionalFormatting sqref="F119:O119">
    <cfRule type="cellIs" dxfId="374" priority="121" operator="notBetween">
      <formula>#REF!</formula>
      <formula>#REF!</formula>
    </cfRule>
  </conditionalFormatting>
  <conditionalFormatting sqref="F120:O120">
    <cfRule type="cellIs" dxfId="373" priority="122" operator="notBetween">
      <formula>#REF!</formula>
      <formula>#REF!</formula>
    </cfRule>
  </conditionalFormatting>
  <conditionalFormatting sqref="F121:O121">
    <cfRule type="cellIs" dxfId="372" priority="123" operator="notBetween">
      <formula>#REF!</formula>
      <formula>#REF!</formula>
    </cfRule>
  </conditionalFormatting>
  <conditionalFormatting sqref="F122:O122">
    <cfRule type="cellIs" dxfId="371" priority="124" operator="notBetween">
      <formula>#REF!</formula>
      <formula>#REF!</formula>
    </cfRule>
  </conditionalFormatting>
  <conditionalFormatting sqref="F123:O123">
    <cfRule type="cellIs" dxfId="370" priority="125" operator="notBetween">
      <formula>#REF!</formula>
      <formula>#REF!</formula>
    </cfRule>
  </conditionalFormatting>
  <conditionalFormatting sqref="F124:O124">
    <cfRule type="cellIs" dxfId="369" priority="126" operator="notBetween">
      <formula>#REF!</formula>
      <formula>#REF!</formula>
    </cfRule>
  </conditionalFormatting>
  <conditionalFormatting sqref="F125:O125">
    <cfRule type="cellIs" dxfId="368" priority="127" operator="notBetween">
      <formula>#REF!</formula>
      <formula>#REF!</formula>
    </cfRule>
  </conditionalFormatting>
  <conditionalFormatting sqref="F126:O126">
    <cfRule type="cellIs" dxfId="367" priority="128" operator="notBetween">
      <formula>#REF!</formula>
      <formula>#REF!</formula>
    </cfRule>
  </conditionalFormatting>
  <conditionalFormatting sqref="F127:O127">
    <cfRule type="cellIs" dxfId="366" priority="129" operator="notBetween">
      <formula>#REF!</formula>
      <formula>#REF!</formula>
    </cfRule>
  </conditionalFormatting>
  <conditionalFormatting sqref="F128:O128">
    <cfRule type="cellIs" dxfId="365" priority="130" operator="notBetween">
      <formula>#REF!</formula>
      <formula>#REF!</formula>
    </cfRule>
  </conditionalFormatting>
  <conditionalFormatting sqref="F129:O129">
    <cfRule type="cellIs" dxfId="364" priority="131" operator="notBetween">
      <formula>#REF!</formula>
      <formula>#REF!</formula>
    </cfRule>
  </conditionalFormatting>
  <conditionalFormatting sqref="F130:O130">
    <cfRule type="cellIs" dxfId="363" priority="132" operator="notBetween">
      <formula>#REF!</formula>
      <formula>#REF!</formula>
    </cfRule>
  </conditionalFormatting>
  <conditionalFormatting sqref="F131:O131">
    <cfRule type="cellIs" dxfId="362" priority="133" operator="notBetween">
      <formula>#REF!</formula>
      <formula>#REF!</formula>
    </cfRule>
  </conditionalFormatting>
  <conditionalFormatting sqref="F132:O132">
    <cfRule type="cellIs" dxfId="361" priority="134" operator="notBetween">
      <formula>#REF!</formula>
      <formula>#REF!</formula>
    </cfRule>
  </conditionalFormatting>
  <conditionalFormatting sqref="F133:O133">
    <cfRule type="cellIs" dxfId="360" priority="135" operator="notBetween">
      <formula>#REF!</formula>
      <formula>#REF!</formula>
    </cfRule>
  </conditionalFormatting>
  <conditionalFormatting sqref="F134:O134">
    <cfRule type="cellIs" dxfId="359" priority="136" operator="notBetween">
      <formula>#REF!</formula>
      <formula>#REF!</formula>
    </cfRule>
  </conditionalFormatting>
  <conditionalFormatting sqref="F135:O135">
    <cfRule type="cellIs" dxfId="358" priority="137" operator="notBetween">
      <formula>#REF!</formula>
      <formula>#REF!</formula>
    </cfRule>
  </conditionalFormatting>
  <conditionalFormatting sqref="F136:O136">
    <cfRule type="cellIs" dxfId="357" priority="138" operator="notBetween">
      <formula>#REF!</formula>
      <formula>#REF!</formula>
    </cfRule>
  </conditionalFormatting>
  <conditionalFormatting sqref="F137:O137">
    <cfRule type="cellIs" dxfId="356" priority="139" operator="notBetween">
      <formula>#REF!</formula>
      <formula>#REF!</formula>
    </cfRule>
  </conditionalFormatting>
  <conditionalFormatting sqref="F138:O138">
    <cfRule type="cellIs" dxfId="355" priority="140" operator="notBetween">
      <formula>#REF!</formula>
      <formula>#REF!</formula>
    </cfRule>
  </conditionalFormatting>
  <conditionalFormatting sqref="F139:O139">
    <cfRule type="cellIs" dxfId="354" priority="141" operator="notBetween">
      <formula>#REF!</formula>
      <formula>#REF!</formula>
    </cfRule>
  </conditionalFormatting>
  <conditionalFormatting sqref="F140:O140">
    <cfRule type="cellIs" dxfId="353" priority="142" operator="notBetween">
      <formula>#REF!</formula>
      <formula>#REF!</formula>
    </cfRule>
  </conditionalFormatting>
  <conditionalFormatting sqref="F141:O141">
    <cfRule type="cellIs" dxfId="352" priority="143" operator="notBetween">
      <formula>#REF!</formula>
      <formula>#REF!</formula>
    </cfRule>
  </conditionalFormatting>
  <conditionalFormatting sqref="F142:O142">
    <cfRule type="cellIs" dxfId="351" priority="144" operator="notBetween">
      <formula>#REF!</formula>
      <formula>#REF!</formula>
    </cfRule>
  </conditionalFormatting>
  <conditionalFormatting sqref="F143:O143">
    <cfRule type="cellIs" dxfId="350" priority="145" operator="notBetween">
      <formula>#REF!</formula>
      <formula>#REF!</formula>
    </cfRule>
  </conditionalFormatting>
  <conditionalFormatting sqref="F144:O144">
    <cfRule type="cellIs" dxfId="349" priority="146" operator="notBetween">
      <formula>#REF!</formula>
      <formula>#REF!</formula>
    </cfRule>
  </conditionalFormatting>
  <conditionalFormatting sqref="F145:O145">
    <cfRule type="cellIs" dxfId="348" priority="147" operator="notBetween">
      <formula>#REF!</formula>
      <formula>#REF!</formula>
    </cfRule>
  </conditionalFormatting>
  <conditionalFormatting sqref="F146:O146">
    <cfRule type="cellIs" dxfId="347" priority="148" operator="notBetween">
      <formula>#REF!</formula>
      <formula>#REF!</formula>
    </cfRule>
  </conditionalFormatting>
  <conditionalFormatting sqref="F147:O147">
    <cfRule type="cellIs" dxfId="346" priority="149" operator="notBetween">
      <formula>#REF!</formula>
      <formula>#REF!</formula>
    </cfRule>
  </conditionalFormatting>
  <conditionalFormatting sqref="F148:O148">
    <cfRule type="cellIs" dxfId="345" priority="150" operator="notBetween">
      <formula>#REF!</formula>
      <formula>#REF!</formula>
    </cfRule>
  </conditionalFormatting>
  <conditionalFormatting sqref="F149:O149">
    <cfRule type="cellIs" dxfId="344" priority="151" operator="notBetween">
      <formula>#REF!</formula>
      <formula>#REF!</formula>
    </cfRule>
  </conditionalFormatting>
  <conditionalFormatting sqref="F150:O150">
    <cfRule type="cellIs" dxfId="343" priority="152" operator="notBetween">
      <formula>#REF!</formula>
      <formula>#REF!</formula>
    </cfRule>
  </conditionalFormatting>
  <conditionalFormatting sqref="F151:O151">
    <cfRule type="cellIs" dxfId="342" priority="153" operator="notBetween">
      <formula>#REF!</formula>
      <formula>#REF!</formula>
    </cfRule>
  </conditionalFormatting>
  <conditionalFormatting sqref="F152:O152">
    <cfRule type="cellIs" dxfId="341" priority="154" operator="notBetween">
      <formula>#REF!</formula>
      <formula>#REF!</formula>
    </cfRule>
  </conditionalFormatting>
  <conditionalFormatting sqref="F153:O153">
    <cfRule type="cellIs" dxfId="340" priority="155" operator="notBetween">
      <formula>#REF!</formula>
      <formula>#REF!</formula>
    </cfRule>
  </conditionalFormatting>
  <conditionalFormatting sqref="F154:O154">
    <cfRule type="cellIs" dxfId="339" priority="156" operator="notBetween">
      <formula>#REF!</formula>
      <formula>#REF!</formula>
    </cfRule>
  </conditionalFormatting>
  <conditionalFormatting sqref="F155:O155">
    <cfRule type="cellIs" dxfId="338" priority="157" operator="notBetween">
      <formula>#REF!</formula>
      <formula>#REF!</formula>
    </cfRule>
  </conditionalFormatting>
  <conditionalFormatting sqref="F156:O156">
    <cfRule type="cellIs" dxfId="337" priority="158" operator="notBetween">
      <formula>#REF!</formula>
      <formula>#REF!</formula>
    </cfRule>
  </conditionalFormatting>
  <conditionalFormatting sqref="F157:O157">
    <cfRule type="cellIs" dxfId="336" priority="159" operator="notBetween">
      <formula>#REF!</formula>
      <formula>#REF!</formula>
    </cfRule>
  </conditionalFormatting>
  <conditionalFormatting sqref="F158:O158">
    <cfRule type="cellIs" dxfId="335" priority="160" operator="notBetween">
      <formula>#REF!</formula>
      <formula>#REF!</formula>
    </cfRule>
  </conditionalFormatting>
  <conditionalFormatting sqref="F159:O159">
    <cfRule type="cellIs" dxfId="334" priority="161" operator="notBetween">
      <formula>#REF!</formula>
      <formula>#REF!</formula>
    </cfRule>
  </conditionalFormatting>
  <conditionalFormatting sqref="F160:O160">
    <cfRule type="cellIs" dxfId="333" priority="162" operator="notBetween">
      <formula>#REF!</formula>
      <formula>#REF!</formula>
    </cfRule>
  </conditionalFormatting>
  <conditionalFormatting sqref="F161:O161">
    <cfRule type="cellIs" dxfId="332" priority="163" operator="notBetween">
      <formula>#REF!</formula>
      <formula>#REF!</formula>
    </cfRule>
  </conditionalFormatting>
  <conditionalFormatting sqref="F162:O162">
    <cfRule type="cellIs" dxfId="331" priority="164" operator="notBetween">
      <formula>#REF!</formula>
      <formula>#REF!</formula>
    </cfRule>
  </conditionalFormatting>
  <conditionalFormatting sqref="F163:O163">
    <cfRule type="cellIs" dxfId="330" priority="165" operator="notBetween">
      <formula>#REF!</formula>
      <formula>#REF!</formula>
    </cfRule>
  </conditionalFormatting>
  <conditionalFormatting sqref="F164:O164">
    <cfRule type="cellIs" dxfId="329" priority="166" operator="notBetween">
      <formula>#REF!</formula>
      <formula>#REF!</formula>
    </cfRule>
  </conditionalFormatting>
  <conditionalFormatting sqref="F165:O165">
    <cfRule type="cellIs" dxfId="328" priority="167" operator="notBetween">
      <formula>#REF!</formula>
      <formula>#REF!</formula>
    </cfRule>
  </conditionalFormatting>
  <conditionalFormatting sqref="F166:O166">
    <cfRule type="cellIs" dxfId="327" priority="168" operator="notBetween">
      <formula>#REF!</formula>
      <formula>#REF!</formula>
    </cfRule>
  </conditionalFormatting>
  <conditionalFormatting sqref="F167:O167">
    <cfRule type="cellIs" dxfId="326" priority="169" operator="notBetween">
      <formula>#REF!</formula>
      <formula>#REF!</formula>
    </cfRule>
  </conditionalFormatting>
  <conditionalFormatting sqref="F168:O168">
    <cfRule type="cellIs" dxfId="325" priority="170" operator="notBetween">
      <formula>#REF!</formula>
      <formula>#REF!</formula>
    </cfRule>
  </conditionalFormatting>
  <conditionalFormatting sqref="F169:O169">
    <cfRule type="cellIs" dxfId="324" priority="171" operator="notBetween">
      <formula>#REF!</formula>
      <formula>#REF!</formula>
    </cfRule>
  </conditionalFormatting>
  <conditionalFormatting sqref="F170:O170">
    <cfRule type="cellIs" dxfId="323" priority="172" operator="notBetween">
      <formula>#REF!</formula>
      <formula>#REF!</formula>
    </cfRule>
  </conditionalFormatting>
  <conditionalFormatting sqref="F171:O171">
    <cfRule type="cellIs" dxfId="322" priority="173" operator="notBetween">
      <formula>#REF!</formula>
      <formula>#REF!</formula>
    </cfRule>
  </conditionalFormatting>
  <conditionalFormatting sqref="F172:O172">
    <cfRule type="cellIs" dxfId="321" priority="174" operator="notBetween">
      <formula>#REF!</formula>
      <formula>#REF!</formula>
    </cfRule>
  </conditionalFormatting>
  <conditionalFormatting sqref="F173:O173">
    <cfRule type="cellIs" dxfId="320" priority="175" operator="notBetween">
      <formula>#REF!</formula>
      <formula>#REF!</formula>
    </cfRule>
  </conditionalFormatting>
  <conditionalFormatting sqref="F174:O174">
    <cfRule type="cellIs" dxfId="319" priority="176" operator="notBetween">
      <formula>#REF!</formula>
      <formula>#REF!</formula>
    </cfRule>
  </conditionalFormatting>
  <conditionalFormatting sqref="F175:O175">
    <cfRule type="cellIs" dxfId="318" priority="177" operator="notBetween">
      <formula>#REF!</formula>
      <formula>#REF!</formula>
    </cfRule>
  </conditionalFormatting>
  <conditionalFormatting sqref="F176:O176">
    <cfRule type="cellIs" dxfId="317" priority="178" operator="notBetween">
      <formula>#REF!</formula>
      <formula>#REF!</formula>
    </cfRule>
  </conditionalFormatting>
  <conditionalFormatting sqref="F177:O177">
    <cfRule type="cellIs" dxfId="316" priority="179" operator="notBetween">
      <formula>#REF!</formula>
      <formula>#REF!</formula>
    </cfRule>
  </conditionalFormatting>
  <conditionalFormatting sqref="F178:O178">
    <cfRule type="cellIs" dxfId="315" priority="180" operator="notBetween">
      <formula>#REF!</formula>
      <formula>#REF!</formula>
    </cfRule>
  </conditionalFormatting>
  <conditionalFormatting sqref="F179:O179">
    <cfRule type="cellIs" dxfId="314" priority="181" operator="notBetween">
      <formula>#REF!</formula>
      <formula>#REF!</formula>
    </cfRule>
  </conditionalFormatting>
  <conditionalFormatting sqref="F180:O180">
    <cfRule type="cellIs" dxfId="313" priority="182" operator="notBetween">
      <formula>#REF!</formula>
      <formula>#REF!</formula>
    </cfRule>
  </conditionalFormatting>
  <conditionalFormatting sqref="F181:O181">
    <cfRule type="cellIs" dxfId="312" priority="183" operator="notBetween">
      <formula>#REF!</formula>
      <formula>#REF!</formula>
    </cfRule>
  </conditionalFormatting>
  <conditionalFormatting sqref="F182:O182">
    <cfRule type="cellIs" dxfId="311" priority="184" operator="notBetween">
      <formula>#REF!</formula>
      <formula>#REF!</formula>
    </cfRule>
  </conditionalFormatting>
  <conditionalFormatting sqref="F183:O183">
    <cfRule type="cellIs" dxfId="310" priority="185" operator="notBetween">
      <formula>#REF!</formula>
      <formula>#REF!</formula>
    </cfRule>
  </conditionalFormatting>
  <conditionalFormatting sqref="F184:O184">
    <cfRule type="cellIs" dxfId="309" priority="186" operator="notBetween">
      <formula>#REF!</formula>
      <formula>#REF!</formula>
    </cfRule>
  </conditionalFormatting>
  <conditionalFormatting sqref="F185:O185">
    <cfRule type="cellIs" dxfId="308" priority="187" operator="notBetween">
      <formula>#REF!</formula>
      <formula>#REF!</formula>
    </cfRule>
  </conditionalFormatting>
  <conditionalFormatting sqref="F186:O186">
    <cfRule type="cellIs" dxfId="307" priority="188" operator="notBetween">
      <formula>#REF!</formula>
      <formula>#REF!</formula>
    </cfRule>
  </conditionalFormatting>
  <conditionalFormatting sqref="F187:O187">
    <cfRule type="cellIs" dxfId="306" priority="189" operator="notBetween">
      <formula>#REF!</formula>
      <formula>#REF!</formula>
    </cfRule>
  </conditionalFormatting>
  <conditionalFormatting sqref="F188:O188">
    <cfRule type="cellIs" dxfId="305" priority="190" operator="notBetween">
      <formula>#REF!</formula>
      <formula>#REF!</formula>
    </cfRule>
  </conditionalFormatting>
  <conditionalFormatting sqref="F189:O189">
    <cfRule type="cellIs" dxfId="304" priority="191" operator="notBetween">
      <formula>#REF!</formula>
      <formula>#REF!</formula>
    </cfRule>
  </conditionalFormatting>
  <conditionalFormatting sqref="F190:O190">
    <cfRule type="cellIs" dxfId="303" priority="192" operator="notBetween">
      <formula>#REF!</formula>
      <formula>#REF!</formula>
    </cfRule>
  </conditionalFormatting>
  <conditionalFormatting sqref="F191:O191">
    <cfRule type="cellIs" dxfId="302" priority="193" operator="notBetween">
      <formula>#REF!</formula>
      <formula>#REF!</formula>
    </cfRule>
  </conditionalFormatting>
  <conditionalFormatting sqref="F192:O192">
    <cfRule type="cellIs" dxfId="301" priority="194" operator="notBetween">
      <formula>#REF!</formula>
      <formula>#REF!</formula>
    </cfRule>
  </conditionalFormatting>
  <conditionalFormatting sqref="F193:O193">
    <cfRule type="cellIs" dxfId="300" priority="195" operator="notBetween">
      <formula>#REF!</formula>
      <formula>#REF!</formula>
    </cfRule>
  </conditionalFormatting>
  <conditionalFormatting sqref="F194:O194">
    <cfRule type="cellIs" dxfId="299" priority="196" operator="notBetween">
      <formula>#REF!</formula>
      <formula>#REF!</formula>
    </cfRule>
  </conditionalFormatting>
  <conditionalFormatting sqref="F195:O195">
    <cfRule type="cellIs" dxfId="298" priority="197" operator="notBetween">
      <formula>#REF!</formula>
      <formula>#REF!</formula>
    </cfRule>
  </conditionalFormatting>
  <conditionalFormatting sqref="F196:O196">
    <cfRule type="cellIs" dxfId="297" priority="198" operator="notBetween">
      <formula>#REF!</formula>
      <formula>#REF!</formula>
    </cfRule>
  </conditionalFormatting>
  <conditionalFormatting sqref="F197:O197">
    <cfRule type="cellIs" dxfId="296" priority="199" operator="notBetween">
      <formula>#REF!</formula>
      <formula>#REF!</formula>
    </cfRule>
  </conditionalFormatting>
  <conditionalFormatting sqref="F198:O198">
    <cfRule type="cellIs" dxfId="295" priority="200" operator="notBetween">
      <formula>#REF!</formula>
      <formula>#REF!</formula>
    </cfRule>
  </conditionalFormatting>
  <conditionalFormatting sqref="F199:O199">
    <cfRule type="cellIs" dxfId="294" priority="201" operator="notBetween">
      <formula>#REF!</formula>
      <formula>#REF!</formula>
    </cfRule>
  </conditionalFormatting>
  <conditionalFormatting sqref="F200:O200">
    <cfRule type="cellIs" dxfId="293" priority="202" operator="notBetween">
      <formula>#REF!</formula>
      <formula>#REF!</formula>
    </cfRule>
  </conditionalFormatting>
  <conditionalFormatting sqref="F201:O201">
    <cfRule type="cellIs" dxfId="292" priority="203" operator="notBetween">
      <formula>#REF!</formula>
      <formula>#REF!</formula>
    </cfRule>
  </conditionalFormatting>
  <conditionalFormatting sqref="F202:O202">
    <cfRule type="cellIs" dxfId="291" priority="204" operator="notBetween">
      <formula>#REF!</formula>
      <formula>#REF!</formula>
    </cfRule>
  </conditionalFormatting>
  <conditionalFormatting sqref="F203:O203">
    <cfRule type="cellIs" dxfId="290" priority="205" operator="notBetween">
      <formula>#REF!</formula>
      <formula>#REF!</formula>
    </cfRule>
  </conditionalFormatting>
  <conditionalFormatting sqref="F204:O204">
    <cfRule type="cellIs" dxfId="289" priority="206" operator="notBetween">
      <formula>#REF!</formula>
      <formula>#REF!</formula>
    </cfRule>
  </conditionalFormatting>
  <conditionalFormatting sqref="F205:O205">
    <cfRule type="cellIs" dxfId="288" priority="207" operator="notBetween">
      <formula>#REF!</formula>
      <formula>#REF!</formula>
    </cfRule>
  </conditionalFormatting>
  <conditionalFormatting sqref="F206:O206">
    <cfRule type="cellIs" dxfId="287" priority="208" operator="notBetween">
      <formula>#REF!</formula>
      <formula>#REF!</formula>
    </cfRule>
  </conditionalFormatting>
  <conditionalFormatting sqref="F207:O207">
    <cfRule type="cellIs" dxfId="286" priority="209" operator="notBetween">
      <formula>#REF!</formula>
      <formula>#REF!</formula>
    </cfRule>
  </conditionalFormatting>
  <conditionalFormatting sqref="F208:O208">
    <cfRule type="cellIs" dxfId="285" priority="210" operator="notBetween">
      <formula>#REF!</formula>
      <formula>#REF!</formula>
    </cfRule>
  </conditionalFormatting>
  <conditionalFormatting sqref="F209:O209">
    <cfRule type="cellIs" dxfId="284" priority="211" operator="notBetween">
      <formula>#REF!</formula>
      <formula>#REF!</formula>
    </cfRule>
  </conditionalFormatting>
  <conditionalFormatting sqref="F210:O210">
    <cfRule type="cellIs" dxfId="283" priority="212" operator="notBetween">
      <formula>#REF!</formula>
      <formula>#REF!</formula>
    </cfRule>
  </conditionalFormatting>
  <conditionalFormatting sqref="F211:O211">
    <cfRule type="cellIs" dxfId="282" priority="213" operator="notBetween">
      <formula>#REF!</formula>
      <formula>#REF!</formula>
    </cfRule>
  </conditionalFormatting>
  <conditionalFormatting sqref="F212:O212">
    <cfRule type="cellIs" dxfId="281" priority="214" operator="notBetween">
      <formula>#REF!</formula>
      <formula>#REF!</formula>
    </cfRule>
  </conditionalFormatting>
  <conditionalFormatting sqref="F213:O213">
    <cfRule type="cellIs" dxfId="280" priority="215" operator="notBetween">
      <formula>#REF!</formula>
      <formula>#REF!</formula>
    </cfRule>
  </conditionalFormatting>
  <conditionalFormatting sqref="F214:O214">
    <cfRule type="cellIs" dxfId="279" priority="216" operator="notBetween">
      <formula>#REF!</formula>
      <formula>#REF!</formula>
    </cfRule>
  </conditionalFormatting>
  <conditionalFormatting sqref="F215:O215">
    <cfRule type="cellIs" dxfId="278" priority="217" operator="notBetween">
      <formula>#REF!</formula>
      <formula>#REF!</formula>
    </cfRule>
  </conditionalFormatting>
  <conditionalFormatting sqref="F216:O216">
    <cfRule type="cellIs" dxfId="277" priority="218" operator="notBetween">
      <formula>#REF!</formula>
      <formula>#REF!</formula>
    </cfRule>
  </conditionalFormatting>
  <conditionalFormatting sqref="F217:O217">
    <cfRule type="cellIs" dxfId="276" priority="219" operator="notBetween">
      <formula>#REF!</formula>
      <formula>#REF!</formula>
    </cfRule>
  </conditionalFormatting>
  <conditionalFormatting sqref="F218:O218">
    <cfRule type="cellIs" dxfId="275" priority="220" operator="notBetween">
      <formula>#REF!</formula>
      <formula>#REF!</formula>
    </cfRule>
  </conditionalFormatting>
  <conditionalFormatting sqref="F219:O219">
    <cfRule type="cellIs" dxfId="274" priority="221" operator="notBetween">
      <formula>#REF!</formula>
      <formula>#REF!</formula>
    </cfRule>
  </conditionalFormatting>
  <conditionalFormatting sqref="F220:O220">
    <cfRule type="cellIs" dxfId="273" priority="222" operator="notBetween">
      <formula>#REF!</formula>
      <formula>#REF!</formula>
    </cfRule>
  </conditionalFormatting>
  <conditionalFormatting sqref="F221:O221">
    <cfRule type="cellIs" dxfId="272" priority="223" operator="notBetween">
      <formula>#REF!</formula>
      <formula>#REF!</formula>
    </cfRule>
  </conditionalFormatting>
  <conditionalFormatting sqref="F222:O222">
    <cfRule type="cellIs" dxfId="271" priority="224" operator="notBetween">
      <formula>#REF!</formula>
      <formula>#REF!</formula>
    </cfRule>
  </conditionalFormatting>
  <conditionalFormatting sqref="F223:O223">
    <cfRule type="cellIs" dxfId="270" priority="225" operator="notBetween">
      <formula>#REF!</formula>
      <formula>#REF!</formula>
    </cfRule>
  </conditionalFormatting>
  <conditionalFormatting sqref="F224:O224">
    <cfRule type="cellIs" dxfId="269" priority="226" operator="notBetween">
      <formula>#REF!</formula>
      <formula>#REF!</formula>
    </cfRule>
  </conditionalFormatting>
  <conditionalFormatting sqref="F225:O225">
    <cfRule type="cellIs" dxfId="268" priority="227" operator="notBetween">
      <formula>#REF!</formula>
      <formula>#REF!</formula>
    </cfRule>
  </conditionalFormatting>
  <conditionalFormatting sqref="F226:O226">
    <cfRule type="cellIs" dxfId="267" priority="228" operator="notBetween">
      <formula>#REF!</formula>
      <formula>#REF!</formula>
    </cfRule>
  </conditionalFormatting>
  <conditionalFormatting sqref="F227:O227">
    <cfRule type="cellIs" dxfId="266" priority="229" operator="notBetween">
      <formula>#REF!</formula>
      <formula>#REF!</formula>
    </cfRule>
  </conditionalFormatting>
  <conditionalFormatting sqref="F228:O228">
    <cfRule type="cellIs" dxfId="265" priority="230" operator="notBetween">
      <formula>#REF!</formula>
      <formula>#REF!</formula>
    </cfRule>
  </conditionalFormatting>
  <conditionalFormatting sqref="F229:O229">
    <cfRule type="cellIs" dxfId="264" priority="231" operator="notBetween">
      <formula>#REF!</formula>
      <formula>#REF!</formula>
    </cfRule>
  </conditionalFormatting>
  <conditionalFormatting sqref="F230:O230">
    <cfRule type="cellIs" dxfId="263" priority="232" operator="notBetween">
      <formula>#REF!</formula>
      <formula>#REF!</formula>
    </cfRule>
  </conditionalFormatting>
  <conditionalFormatting sqref="F231:O231">
    <cfRule type="cellIs" dxfId="262" priority="233" operator="notBetween">
      <formula>#REF!</formula>
      <formula>#REF!</formula>
    </cfRule>
  </conditionalFormatting>
  <conditionalFormatting sqref="F232:O232">
    <cfRule type="cellIs" dxfId="261" priority="234" operator="notBetween">
      <formula>#REF!</formula>
      <formula>#REF!</formula>
    </cfRule>
  </conditionalFormatting>
  <conditionalFormatting sqref="F233:O233">
    <cfRule type="cellIs" dxfId="260" priority="235" operator="notBetween">
      <formula>#REF!</formula>
      <formula>#REF!</formula>
    </cfRule>
  </conditionalFormatting>
  <conditionalFormatting sqref="F234:O234">
    <cfRule type="cellIs" dxfId="259" priority="236" operator="notBetween">
      <formula>#REF!</formula>
      <formula>#REF!</formula>
    </cfRule>
  </conditionalFormatting>
  <conditionalFormatting sqref="F235:O235">
    <cfRule type="cellIs" dxfId="258" priority="237" operator="notBetween">
      <formula>#REF!</formula>
      <formula>#REF!</formula>
    </cfRule>
  </conditionalFormatting>
  <conditionalFormatting sqref="F236:O236">
    <cfRule type="cellIs" dxfId="257" priority="238" operator="notBetween">
      <formula>#REF!</formula>
      <formula>#REF!</formula>
    </cfRule>
  </conditionalFormatting>
  <conditionalFormatting sqref="F237:O237">
    <cfRule type="cellIs" dxfId="256" priority="239" operator="notBetween">
      <formula>#REF!</formula>
      <formula>#REF!</formula>
    </cfRule>
  </conditionalFormatting>
  <conditionalFormatting sqref="F238:O238">
    <cfRule type="cellIs" dxfId="255" priority="240" operator="notBetween">
      <formula>#REF!</formula>
      <formula>#REF!</formula>
    </cfRule>
  </conditionalFormatting>
  <conditionalFormatting sqref="F239:O239">
    <cfRule type="cellIs" dxfId="254" priority="241" operator="notBetween">
      <formula>#REF!</formula>
      <formula>#REF!</formula>
    </cfRule>
  </conditionalFormatting>
  <conditionalFormatting sqref="F240:O240">
    <cfRule type="cellIs" dxfId="253" priority="242" operator="notBetween">
      <formula>#REF!</formula>
      <formula>#REF!</formula>
    </cfRule>
  </conditionalFormatting>
  <conditionalFormatting sqref="F241:O241">
    <cfRule type="cellIs" dxfId="252" priority="243" operator="notBetween">
      <formula>#REF!</formula>
      <formula>#REF!</formula>
    </cfRule>
  </conditionalFormatting>
  <conditionalFormatting sqref="F242:O242">
    <cfRule type="cellIs" dxfId="251" priority="244" operator="notBetween">
      <formula>#REF!</formula>
      <formula>#REF!</formula>
    </cfRule>
  </conditionalFormatting>
  <conditionalFormatting sqref="F243:O243">
    <cfRule type="cellIs" dxfId="250" priority="245" operator="notBetween">
      <formula>#REF!</formula>
      <formula>#REF!</formula>
    </cfRule>
  </conditionalFormatting>
  <conditionalFormatting sqref="F244:O244">
    <cfRule type="cellIs" dxfId="249" priority="246" operator="notBetween">
      <formula>#REF!</formula>
      <formula>#REF!</formula>
    </cfRule>
  </conditionalFormatting>
  <conditionalFormatting sqref="F245:O245">
    <cfRule type="cellIs" dxfId="248" priority="247" operator="notBetween">
      <formula>#REF!</formula>
      <formula>#REF!</formula>
    </cfRule>
  </conditionalFormatting>
  <conditionalFormatting sqref="F246:O246">
    <cfRule type="cellIs" dxfId="247" priority="248" operator="notBetween">
      <formula>#REF!</formula>
      <formula>#REF!</formula>
    </cfRule>
  </conditionalFormatting>
  <conditionalFormatting sqref="F247:O247">
    <cfRule type="cellIs" dxfId="246" priority="249" operator="notBetween">
      <formula>#REF!</formula>
      <formula>#REF!</formula>
    </cfRule>
  </conditionalFormatting>
  <conditionalFormatting sqref="F248:O248">
    <cfRule type="cellIs" dxfId="245" priority="250" operator="notBetween">
      <formula>#REF!</formula>
      <formula>#REF!</formula>
    </cfRule>
  </conditionalFormatting>
  <conditionalFormatting sqref="F249:O249">
    <cfRule type="cellIs" dxfId="244" priority="251" operator="notBetween">
      <formula>#REF!</formula>
      <formula>#REF!</formula>
    </cfRule>
  </conditionalFormatting>
  <conditionalFormatting sqref="F250:O250">
    <cfRule type="cellIs" dxfId="243" priority="252" operator="notBetween">
      <formula>#REF!</formula>
      <formula>#REF!</formula>
    </cfRule>
  </conditionalFormatting>
  <conditionalFormatting sqref="F251:O251">
    <cfRule type="cellIs" dxfId="242" priority="253" operator="notBetween">
      <formula>#REF!</formula>
      <formula>#REF!</formula>
    </cfRule>
  </conditionalFormatting>
  <conditionalFormatting sqref="F252:O252">
    <cfRule type="cellIs" dxfId="241" priority="254" operator="notBetween">
      <formula>#REF!</formula>
      <formula>#REF!</formula>
    </cfRule>
  </conditionalFormatting>
  <conditionalFormatting sqref="F253:O253">
    <cfRule type="cellIs" dxfId="240" priority="255" operator="notBetween">
      <formula>#REF!</formula>
      <formula>#REF!</formula>
    </cfRule>
  </conditionalFormatting>
  <conditionalFormatting sqref="F254:O254">
    <cfRule type="cellIs" dxfId="239" priority="256" operator="notBetween">
      <formula>#REF!</formula>
      <formula>#REF!</formula>
    </cfRule>
  </conditionalFormatting>
  <conditionalFormatting sqref="F255:O255">
    <cfRule type="cellIs" dxfId="238" priority="257" operator="notBetween">
      <formula>#REF!</formula>
      <formula>#REF!</formula>
    </cfRule>
  </conditionalFormatting>
  <conditionalFormatting sqref="F256:O256">
    <cfRule type="cellIs" dxfId="237" priority="258" operator="notBetween">
      <formula>#REF!</formula>
      <formula>#REF!</formula>
    </cfRule>
  </conditionalFormatting>
  <conditionalFormatting sqref="F257:O257">
    <cfRule type="cellIs" dxfId="236" priority="259" operator="notBetween">
      <formula>#REF!</formula>
      <formula>#REF!</formula>
    </cfRule>
  </conditionalFormatting>
  <conditionalFormatting sqref="F258:O258">
    <cfRule type="cellIs" dxfId="235" priority="260" operator="notBetween">
      <formula>#REF!</formula>
      <formula>#REF!</formula>
    </cfRule>
  </conditionalFormatting>
  <conditionalFormatting sqref="F259:O259">
    <cfRule type="cellIs" dxfId="234" priority="261" operator="notBetween">
      <formula>#REF!</formula>
      <formula>#REF!</formula>
    </cfRule>
  </conditionalFormatting>
  <conditionalFormatting sqref="F260:O260">
    <cfRule type="cellIs" dxfId="233" priority="262" operator="notBetween">
      <formula>#REF!</formula>
      <formula>#REF!</formula>
    </cfRule>
  </conditionalFormatting>
  <conditionalFormatting sqref="F261:O261">
    <cfRule type="cellIs" dxfId="232" priority="263" operator="notBetween">
      <formula>#REF!</formula>
      <formula>#REF!</formula>
    </cfRule>
  </conditionalFormatting>
  <conditionalFormatting sqref="F262:O262">
    <cfRule type="cellIs" dxfId="231" priority="264" operator="notBetween">
      <formula>#REF!</formula>
      <formula>#REF!</formula>
    </cfRule>
  </conditionalFormatting>
  <conditionalFormatting sqref="F263:O263">
    <cfRule type="cellIs" dxfId="230" priority="265" operator="notBetween">
      <formula>#REF!</formula>
      <formula>#REF!</formula>
    </cfRule>
  </conditionalFormatting>
  <conditionalFormatting sqref="F264:O264">
    <cfRule type="cellIs" dxfId="229" priority="266" operator="notBetween">
      <formula>#REF!</formula>
      <formula>#REF!</formula>
    </cfRule>
  </conditionalFormatting>
  <conditionalFormatting sqref="F265:O265">
    <cfRule type="cellIs" dxfId="228" priority="267" operator="notBetween">
      <formula>#REF!</formula>
      <formula>#REF!</formula>
    </cfRule>
  </conditionalFormatting>
  <conditionalFormatting sqref="F266:O266">
    <cfRule type="cellIs" dxfId="227" priority="268" operator="notBetween">
      <formula>#REF!</formula>
      <formula>#REF!</formula>
    </cfRule>
  </conditionalFormatting>
  <conditionalFormatting sqref="F267:O267">
    <cfRule type="cellIs" dxfId="226" priority="269" operator="notBetween">
      <formula>#REF!</formula>
      <formula>#REF!</formula>
    </cfRule>
  </conditionalFormatting>
  <conditionalFormatting sqref="F268:O268">
    <cfRule type="cellIs" dxfId="225" priority="270" operator="notBetween">
      <formula>#REF!</formula>
      <formula>#REF!</formula>
    </cfRule>
  </conditionalFormatting>
  <conditionalFormatting sqref="F269:O269">
    <cfRule type="cellIs" dxfId="224" priority="271" operator="notBetween">
      <formula>#REF!</formula>
      <formula>#REF!</formula>
    </cfRule>
  </conditionalFormatting>
  <conditionalFormatting sqref="F270:O270">
    <cfRule type="cellIs" dxfId="223" priority="272" operator="notBetween">
      <formula>#REF!</formula>
      <formula>#REF!</formula>
    </cfRule>
  </conditionalFormatting>
  <conditionalFormatting sqref="F271:O271">
    <cfRule type="cellIs" dxfId="222" priority="273" operator="notBetween">
      <formula>#REF!</formula>
      <formula>#REF!</formula>
    </cfRule>
  </conditionalFormatting>
  <conditionalFormatting sqref="F272:O272">
    <cfRule type="cellIs" dxfId="221" priority="274" operator="notBetween">
      <formula>#REF!</formula>
      <formula>#REF!</formula>
    </cfRule>
  </conditionalFormatting>
  <conditionalFormatting sqref="F273:O273">
    <cfRule type="cellIs" dxfId="220" priority="275" operator="notBetween">
      <formula>#REF!</formula>
      <formula>#REF!</formula>
    </cfRule>
  </conditionalFormatting>
  <conditionalFormatting sqref="F274:O274">
    <cfRule type="cellIs" dxfId="219" priority="276" operator="notBetween">
      <formula>#REF!</formula>
      <formula>#REF!</formula>
    </cfRule>
  </conditionalFormatting>
  <conditionalFormatting sqref="F275:O275">
    <cfRule type="cellIs" dxfId="218" priority="277" operator="notBetween">
      <formula>#REF!</formula>
      <formula>#REF!</formula>
    </cfRule>
  </conditionalFormatting>
  <conditionalFormatting sqref="F276:O276">
    <cfRule type="cellIs" dxfId="217" priority="278" operator="notBetween">
      <formula>#REF!</formula>
      <formula>#REF!</formula>
    </cfRule>
  </conditionalFormatting>
  <conditionalFormatting sqref="F277:O277">
    <cfRule type="cellIs" dxfId="216" priority="279" operator="notBetween">
      <formula>#REF!</formula>
      <formula>#REF!</formula>
    </cfRule>
  </conditionalFormatting>
  <conditionalFormatting sqref="F278:O278">
    <cfRule type="cellIs" dxfId="215" priority="280" operator="notBetween">
      <formula>#REF!</formula>
      <formula>#REF!</formula>
    </cfRule>
  </conditionalFormatting>
  <conditionalFormatting sqref="F279:O279">
    <cfRule type="cellIs" dxfId="214" priority="281" operator="notBetween">
      <formula>#REF!</formula>
      <formula>#REF!</formula>
    </cfRule>
  </conditionalFormatting>
  <conditionalFormatting sqref="F280:O280">
    <cfRule type="cellIs" dxfId="213" priority="282" operator="notBetween">
      <formula>#REF!</formula>
      <formula>#REF!</formula>
    </cfRule>
  </conditionalFormatting>
  <conditionalFormatting sqref="F281:O281">
    <cfRule type="cellIs" dxfId="212" priority="283" operator="notBetween">
      <formula>#REF!</formula>
      <formula>#REF!</formula>
    </cfRule>
  </conditionalFormatting>
  <conditionalFormatting sqref="F282:O282">
    <cfRule type="cellIs" dxfId="211" priority="284" operator="notBetween">
      <formula>#REF!</formula>
      <formula>#REF!</formula>
    </cfRule>
  </conditionalFormatting>
  <conditionalFormatting sqref="F283:O283">
    <cfRule type="cellIs" dxfId="210" priority="285" operator="notBetween">
      <formula>#REF!</formula>
      <formula>#REF!</formula>
    </cfRule>
  </conditionalFormatting>
  <conditionalFormatting sqref="F284:O284">
    <cfRule type="cellIs" dxfId="209" priority="286" operator="notBetween">
      <formula>#REF!</formula>
      <formula>#REF!</formula>
    </cfRule>
  </conditionalFormatting>
  <conditionalFormatting sqref="F285:O285">
    <cfRule type="cellIs" dxfId="208" priority="287" operator="notBetween">
      <formula>#REF!</formula>
      <formula>#REF!</formula>
    </cfRule>
  </conditionalFormatting>
  <conditionalFormatting sqref="F286:O286">
    <cfRule type="cellIs" dxfId="207" priority="288" operator="notBetween">
      <formula>#REF!</formula>
      <formula>#REF!</formula>
    </cfRule>
  </conditionalFormatting>
  <conditionalFormatting sqref="F287:O287">
    <cfRule type="cellIs" dxfId="206" priority="289" operator="notBetween">
      <formula>#REF!</formula>
      <formula>#REF!</formula>
    </cfRule>
  </conditionalFormatting>
  <conditionalFormatting sqref="F288:O288">
    <cfRule type="cellIs" dxfId="205" priority="290" operator="notBetween">
      <formula>#REF!</formula>
      <formula>#REF!</formula>
    </cfRule>
  </conditionalFormatting>
  <conditionalFormatting sqref="F289:O289">
    <cfRule type="cellIs" dxfId="204" priority="291" operator="notBetween">
      <formula>#REF!</formula>
      <formula>#REF!</formula>
    </cfRule>
  </conditionalFormatting>
  <conditionalFormatting sqref="F290:O290">
    <cfRule type="cellIs" dxfId="203" priority="292" operator="notBetween">
      <formula>#REF!</formula>
      <formula>#REF!</formula>
    </cfRule>
  </conditionalFormatting>
  <conditionalFormatting sqref="F291:O291">
    <cfRule type="cellIs" dxfId="202" priority="293" operator="notBetween">
      <formula>#REF!</formula>
      <formula>#REF!</formula>
    </cfRule>
  </conditionalFormatting>
  <conditionalFormatting sqref="F292:O292">
    <cfRule type="cellIs" dxfId="201" priority="294" operator="notBetween">
      <formula>#REF!</formula>
      <formula>#REF!</formula>
    </cfRule>
  </conditionalFormatting>
  <conditionalFormatting sqref="F293:O293">
    <cfRule type="cellIs" dxfId="200" priority="295" operator="notBetween">
      <formula>#REF!</formula>
      <formula>#REF!</formula>
    </cfRule>
  </conditionalFormatting>
  <conditionalFormatting sqref="F294:O294">
    <cfRule type="cellIs" dxfId="199" priority="296" operator="notBetween">
      <formula>#REF!</formula>
      <formula>#REF!</formula>
    </cfRule>
  </conditionalFormatting>
  <conditionalFormatting sqref="F295:O295">
    <cfRule type="cellIs" dxfId="198" priority="297" operator="notBetween">
      <formula>#REF!</formula>
      <formula>#REF!</formula>
    </cfRule>
  </conditionalFormatting>
  <conditionalFormatting sqref="F296:O296">
    <cfRule type="cellIs" dxfId="197" priority="298" operator="notBetween">
      <formula>#REF!</formula>
      <formula>#REF!</formula>
    </cfRule>
  </conditionalFormatting>
  <conditionalFormatting sqref="F297:O297">
    <cfRule type="cellIs" dxfId="196" priority="299" operator="notBetween">
      <formula>#REF!</formula>
      <formula>#REF!</formula>
    </cfRule>
  </conditionalFormatting>
  <conditionalFormatting sqref="F298:O298">
    <cfRule type="cellIs" dxfId="195" priority="300" operator="notBetween">
      <formula>#REF!</formula>
      <formula>#REF!</formula>
    </cfRule>
  </conditionalFormatting>
  <conditionalFormatting sqref="F299:O299">
    <cfRule type="cellIs" dxfId="194" priority="301" operator="notBetween">
      <formula>#REF!</formula>
      <formula>#REF!</formula>
    </cfRule>
  </conditionalFormatting>
  <conditionalFormatting sqref="F300:O300">
    <cfRule type="cellIs" dxfId="193" priority="302" operator="notBetween">
      <formula>#REF!</formula>
      <formula>#REF!</formula>
    </cfRule>
  </conditionalFormatting>
  <conditionalFormatting sqref="F301:O301">
    <cfRule type="cellIs" dxfId="192" priority="303" operator="notBetween">
      <formula>#REF!</formula>
      <formula>#REF!</formula>
    </cfRule>
  </conditionalFormatting>
  <conditionalFormatting sqref="F302:O302">
    <cfRule type="cellIs" dxfId="191" priority="304" operator="notBetween">
      <formula>#REF!</formula>
      <formula>#REF!</formula>
    </cfRule>
  </conditionalFormatting>
  <conditionalFormatting sqref="F303:O303">
    <cfRule type="cellIs" dxfId="190" priority="305" operator="notBetween">
      <formula>#REF!</formula>
      <formula>#REF!</formula>
    </cfRule>
  </conditionalFormatting>
  <conditionalFormatting sqref="F304:O304">
    <cfRule type="cellIs" dxfId="189" priority="306" operator="notBetween">
      <formula>#REF!</formula>
      <formula>#REF!</formula>
    </cfRule>
  </conditionalFormatting>
  <conditionalFormatting sqref="F305:O305">
    <cfRule type="cellIs" dxfId="188" priority="307" operator="notBetween">
      <formula>#REF!</formula>
      <formula>#REF!</formula>
    </cfRule>
  </conditionalFormatting>
  <conditionalFormatting sqref="F306:O306">
    <cfRule type="cellIs" dxfId="187" priority="308" operator="notBetween">
      <formula>#REF!</formula>
      <formula>#REF!</formula>
    </cfRule>
  </conditionalFormatting>
  <conditionalFormatting sqref="F307:O307">
    <cfRule type="cellIs" dxfId="186" priority="309" operator="notBetween">
      <formula>#REF!</formula>
      <formula>#REF!</formula>
    </cfRule>
  </conditionalFormatting>
  <conditionalFormatting sqref="F308:O308">
    <cfRule type="cellIs" dxfId="185" priority="310" operator="notBetween">
      <formula>#REF!</formula>
      <formula>#REF!</formula>
    </cfRule>
  </conditionalFormatting>
  <conditionalFormatting sqref="F309:O309">
    <cfRule type="cellIs" dxfId="184" priority="311" operator="notBetween">
      <formula>#REF!</formula>
      <formula>#REF!</formula>
    </cfRule>
  </conditionalFormatting>
  <conditionalFormatting sqref="F310:O310">
    <cfRule type="cellIs" dxfId="183" priority="312" operator="notBetween">
      <formula>#REF!</formula>
      <formula>#REF!</formula>
    </cfRule>
  </conditionalFormatting>
  <conditionalFormatting sqref="F311:O311">
    <cfRule type="cellIs" dxfId="182" priority="313" operator="notBetween">
      <formula>#REF!</formula>
      <formula>#REF!</formula>
    </cfRule>
  </conditionalFormatting>
  <conditionalFormatting sqref="F312:O312">
    <cfRule type="cellIs" dxfId="181" priority="314" operator="notBetween">
      <formula>#REF!</formula>
      <formula>#REF!</formula>
    </cfRule>
  </conditionalFormatting>
  <conditionalFormatting sqref="F313:O313">
    <cfRule type="cellIs" dxfId="180" priority="315" operator="notBetween">
      <formula>#REF!</formula>
      <formula>#REF!</formula>
    </cfRule>
  </conditionalFormatting>
  <conditionalFormatting sqref="F314:O314">
    <cfRule type="cellIs" dxfId="179" priority="316" operator="notBetween">
      <formula>#REF!</formula>
      <formula>#REF!</formula>
    </cfRule>
  </conditionalFormatting>
  <conditionalFormatting sqref="F315:O315">
    <cfRule type="cellIs" dxfId="178" priority="317" operator="notBetween">
      <formula>#REF!</formula>
      <formula>#REF!</formula>
    </cfRule>
  </conditionalFormatting>
  <conditionalFormatting sqref="F316:O316">
    <cfRule type="cellIs" dxfId="177" priority="318" operator="notBetween">
      <formula>#REF!</formula>
      <formula>#REF!</formula>
    </cfRule>
  </conditionalFormatting>
  <conditionalFormatting sqref="F317:O317">
    <cfRule type="cellIs" dxfId="176" priority="319" operator="notBetween">
      <formula>#REF!</formula>
      <formula>#REF!</formula>
    </cfRule>
  </conditionalFormatting>
  <conditionalFormatting sqref="F318:O318">
    <cfRule type="cellIs" dxfId="175" priority="320" operator="notBetween">
      <formula>#REF!</formula>
      <formula>#REF!</formula>
    </cfRule>
  </conditionalFormatting>
  <conditionalFormatting sqref="F319:O319">
    <cfRule type="cellIs" dxfId="174" priority="321" operator="notBetween">
      <formula>#REF!</formula>
      <formula>#REF!</formula>
    </cfRule>
  </conditionalFormatting>
  <conditionalFormatting sqref="F320:O320">
    <cfRule type="cellIs" dxfId="173" priority="322" operator="notBetween">
      <formula>#REF!</formula>
      <formula>#REF!</formula>
    </cfRule>
  </conditionalFormatting>
  <conditionalFormatting sqref="F321:O321">
    <cfRule type="cellIs" dxfId="172" priority="323" operator="notBetween">
      <formula>#REF!</formula>
      <formula>#REF!</formula>
    </cfRule>
  </conditionalFormatting>
  <conditionalFormatting sqref="F322:O322">
    <cfRule type="cellIs" dxfId="171" priority="324" operator="notBetween">
      <formula>#REF!</formula>
      <formula>#REF!</formula>
    </cfRule>
  </conditionalFormatting>
  <conditionalFormatting sqref="F323:O323">
    <cfRule type="cellIs" dxfId="170" priority="325" operator="notBetween">
      <formula>#REF!</formula>
      <formula>#REF!</formula>
    </cfRule>
  </conditionalFormatting>
  <conditionalFormatting sqref="F324:O324">
    <cfRule type="cellIs" dxfId="169" priority="326" operator="notBetween">
      <formula>#REF!</formula>
      <formula>#REF!</formula>
    </cfRule>
  </conditionalFormatting>
  <conditionalFormatting sqref="F325:O325">
    <cfRule type="cellIs" dxfId="168" priority="327" operator="notBetween">
      <formula>#REF!</formula>
      <formula>#REF!</formula>
    </cfRule>
  </conditionalFormatting>
  <conditionalFormatting sqref="F326:O326">
    <cfRule type="cellIs" dxfId="167" priority="328" operator="notBetween">
      <formula>#REF!</formula>
      <formula>#REF!</formula>
    </cfRule>
  </conditionalFormatting>
  <conditionalFormatting sqref="F327:O327">
    <cfRule type="cellIs" dxfId="166" priority="329" operator="notBetween">
      <formula>#REF!</formula>
      <formula>#REF!</formula>
    </cfRule>
  </conditionalFormatting>
  <conditionalFormatting sqref="F328:O328">
    <cfRule type="cellIs" dxfId="165" priority="330" operator="notBetween">
      <formula>#REF!</formula>
      <formula>#REF!</formula>
    </cfRule>
  </conditionalFormatting>
  <conditionalFormatting sqref="F329:O329">
    <cfRule type="cellIs" dxfId="164" priority="331" operator="notBetween">
      <formula>#REF!</formula>
      <formula>#REF!</formula>
    </cfRule>
  </conditionalFormatting>
  <conditionalFormatting sqref="F330:O330">
    <cfRule type="cellIs" dxfId="163" priority="332" operator="notBetween">
      <formula>#REF!</formula>
      <formula>#REF!</formula>
    </cfRule>
  </conditionalFormatting>
  <conditionalFormatting sqref="F331:O331">
    <cfRule type="cellIs" dxfId="162" priority="333" operator="notBetween">
      <formula>#REF!</formula>
      <formula>#REF!</formula>
    </cfRule>
  </conditionalFormatting>
  <conditionalFormatting sqref="F332:O332">
    <cfRule type="cellIs" dxfId="161" priority="334" operator="notBetween">
      <formula>#REF!</formula>
      <formula>#REF!</formula>
    </cfRule>
  </conditionalFormatting>
  <conditionalFormatting sqref="F333:O333">
    <cfRule type="cellIs" dxfId="160" priority="335" operator="notBetween">
      <formula>#REF!</formula>
      <formula>#REF!</formula>
    </cfRule>
  </conditionalFormatting>
  <conditionalFormatting sqref="F334:O334">
    <cfRule type="cellIs" dxfId="159" priority="336" operator="notBetween">
      <formula>#REF!</formula>
      <formula>#REF!</formula>
    </cfRule>
  </conditionalFormatting>
  <conditionalFormatting sqref="F335:O335">
    <cfRule type="cellIs" dxfId="158" priority="337" operator="notBetween">
      <formula>#REF!</formula>
      <formula>#REF!</formula>
    </cfRule>
  </conditionalFormatting>
  <conditionalFormatting sqref="F336:O336">
    <cfRule type="cellIs" dxfId="157" priority="338" operator="notBetween">
      <formula>#REF!</formula>
      <formula>#REF!</formula>
    </cfRule>
  </conditionalFormatting>
  <conditionalFormatting sqref="F337:O337">
    <cfRule type="cellIs" dxfId="156" priority="339" operator="notBetween">
      <formula>#REF!</formula>
      <formula>#REF!</formula>
    </cfRule>
  </conditionalFormatting>
  <conditionalFormatting sqref="F338:O338">
    <cfRule type="cellIs" dxfId="155" priority="340" operator="notBetween">
      <formula>#REF!</formula>
      <formula>#REF!</formula>
    </cfRule>
  </conditionalFormatting>
  <conditionalFormatting sqref="F339:O339">
    <cfRule type="cellIs" dxfId="154" priority="341" operator="notBetween">
      <formula>#REF!</formula>
      <formula>#REF!</formula>
    </cfRule>
  </conditionalFormatting>
  <conditionalFormatting sqref="F340:O340">
    <cfRule type="cellIs" dxfId="153" priority="342" operator="notBetween">
      <formula>#REF!</formula>
      <formula>#REF!</formula>
    </cfRule>
  </conditionalFormatting>
  <conditionalFormatting sqref="F341:O341">
    <cfRule type="cellIs" dxfId="152" priority="343" operator="notBetween">
      <formula>#REF!</formula>
      <formula>#REF!</formula>
    </cfRule>
  </conditionalFormatting>
  <conditionalFormatting sqref="F342:O342">
    <cfRule type="cellIs" dxfId="151" priority="344" operator="notBetween">
      <formula>#REF!</formula>
      <formula>#REF!</formula>
    </cfRule>
  </conditionalFormatting>
  <conditionalFormatting sqref="F343:O343">
    <cfRule type="cellIs" dxfId="150" priority="345" operator="notBetween">
      <formula>#REF!</formula>
      <formula>#REF!</formula>
    </cfRule>
  </conditionalFormatting>
  <conditionalFormatting sqref="F344:O344">
    <cfRule type="cellIs" dxfId="149" priority="346" operator="notBetween">
      <formula>#REF!</formula>
      <formula>#REF!</formula>
    </cfRule>
  </conditionalFormatting>
  <conditionalFormatting sqref="F345:O345">
    <cfRule type="cellIs" dxfId="148" priority="347" operator="notBetween">
      <formula>#REF!</formula>
      <formula>#REF!</formula>
    </cfRule>
  </conditionalFormatting>
  <conditionalFormatting sqref="F346:O346">
    <cfRule type="cellIs" dxfId="147" priority="348" operator="notBetween">
      <formula>#REF!</formula>
      <formula>#REF!</formula>
    </cfRule>
  </conditionalFormatting>
  <conditionalFormatting sqref="F347:O347">
    <cfRule type="cellIs" dxfId="146" priority="349" operator="notBetween">
      <formula>#REF!</formula>
      <formula>#REF!</formula>
    </cfRule>
  </conditionalFormatting>
  <conditionalFormatting sqref="F348:O348">
    <cfRule type="cellIs" dxfId="145" priority="350" operator="notBetween">
      <formula>#REF!</formula>
      <formula>#REF!</formula>
    </cfRule>
  </conditionalFormatting>
  <conditionalFormatting sqref="F349:O349">
    <cfRule type="cellIs" dxfId="144" priority="351" operator="notBetween">
      <formula>#REF!</formula>
      <formula>#REF!</formula>
    </cfRule>
  </conditionalFormatting>
  <conditionalFormatting sqref="F350:O350">
    <cfRule type="cellIs" dxfId="143" priority="352" operator="notBetween">
      <formula>#REF!</formula>
      <formula>#REF!</formula>
    </cfRule>
  </conditionalFormatting>
  <conditionalFormatting sqref="F351:O351">
    <cfRule type="cellIs" dxfId="142" priority="353" operator="notBetween">
      <formula>#REF!</formula>
      <formula>#REF!</formula>
    </cfRule>
  </conditionalFormatting>
  <conditionalFormatting sqref="F352:O352">
    <cfRule type="cellIs" dxfId="141" priority="354" operator="notBetween">
      <formula>#REF!</formula>
      <formula>#REF!</formula>
    </cfRule>
  </conditionalFormatting>
  <conditionalFormatting sqref="F353:O353">
    <cfRule type="cellIs" dxfId="140" priority="355" operator="notBetween">
      <formula>#REF!</formula>
      <formula>#REF!</formula>
    </cfRule>
  </conditionalFormatting>
  <conditionalFormatting sqref="F354:O354">
    <cfRule type="cellIs" dxfId="139" priority="356" operator="notBetween">
      <formula>#REF!</formula>
      <formula>#REF!</formula>
    </cfRule>
  </conditionalFormatting>
  <conditionalFormatting sqref="F355:O355">
    <cfRule type="cellIs" dxfId="138" priority="357" operator="notBetween">
      <formula>#REF!</formula>
      <formula>#REF!</formula>
    </cfRule>
  </conditionalFormatting>
  <conditionalFormatting sqref="F356:O356">
    <cfRule type="cellIs" dxfId="137" priority="358" operator="notBetween">
      <formula>#REF!</formula>
      <formula>#REF!</formula>
    </cfRule>
  </conditionalFormatting>
  <conditionalFormatting sqref="F357:O357">
    <cfRule type="cellIs" dxfId="136" priority="359" operator="notBetween">
      <formula>#REF!</formula>
      <formula>#REF!</formula>
    </cfRule>
  </conditionalFormatting>
  <conditionalFormatting sqref="F358:O358">
    <cfRule type="cellIs" dxfId="135" priority="360" operator="notBetween">
      <formula>#REF!</formula>
      <formula>#REF!</formula>
    </cfRule>
  </conditionalFormatting>
  <conditionalFormatting sqref="F359:O359">
    <cfRule type="cellIs" dxfId="134" priority="361" operator="notBetween">
      <formula>#REF!</formula>
      <formula>#REF!</formula>
    </cfRule>
  </conditionalFormatting>
  <conditionalFormatting sqref="F360:O360">
    <cfRule type="cellIs" dxfId="133" priority="362" operator="notBetween">
      <formula>#REF!</formula>
      <formula>#REF!</formula>
    </cfRule>
  </conditionalFormatting>
  <conditionalFormatting sqref="F361:O361">
    <cfRule type="cellIs" dxfId="132" priority="363" operator="notBetween">
      <formula>#REF!</formula>
      <formula>#REF!</formula>
    </cfRule>
  </conditionalFormatting>
  <conditionalFormatting sqref="F362:O362">
    <cfRule type="cellIs" dxfId="131" priority="364" operator="notBetween">
      <formula>#REF!</formula>
      <formula>#REF!</formula>
    </cfRule>
  </conditionalFormatting>
  <conditionalFormatting sqref="F363:O363">
    <cfRule type="cellIs" dxfId="130" priority="365" operator="notBetween">
      <formula>#REF!</formula>
      <formula>#REF!</formula>
    </cfRule>
  </conditionalFormatting>
  <conditionalFormatting sqref="F364:O364">
    <cfRule type="cellIs" dxfId="129" priority="366" operator="notBetween">
      <formula>#REF!</formula>
      <formula>#REF!</formula>
    </cfRule>
  </conditionalFormatting>
  <conditionalFormatting sqref="F365:O365">
    <cfRule type="cellIs" dxfId="128" priority="367" operator="notBetween">
      <formula>#REF!</formula>
      <formula>#REF!</formula>
    </cfRule>
  </conditionalFormatting>
  <conditionalFormatting sqref="F366:O366">
    <cfRule type="cellIs" dxfId="127" priority="368" operator="notBetween">
      <formula>#REF!</formula>
      <formula>#REF!</formula>
    </cfRule>
  </conditionalFormatting>
  <conditionalFormatting sqref="F367:O367">
    <cfRule type="cellIs" dxfId="126" priority="369" operator="notBetween">
      <formula>#REF!</formula>
      <formula>#REF!</formula>
    </cfRule>
  </conditionalFormatting>
  <conditionalFormatting sqref="F368:O368">
    <cfRule type="cellIs" dxfId="125" priority="370" operator="notBetween">
      <formula>#REF!</formula>
      <formula>#REF!</formula>
    </cfRule>
  </conditionalFormatting>
  <conditionalFormatting sqref="F369:O369">
    <cfRule type="cellIs" dxfId="124" priority="371" operator="notBetween">
      <formula>#REF!</formula>
      <formula>#REF!</formula>
    </cfRule>
  </conditionalFormatting>
  <conditionalFormatting sqref="F370:O370">
    <cfRule type="cellIs" dxfId="123" priority="372" operator="notBetween">
      <formula>#REF!</formula>
      <formula>#REF!</formula>
    </cfRule>
  </conditionalFormatting>
  <conditionalFormatting sqref="F371:O371">
    <cfRule type="cellIs" dxfId="122" priority="373" operator="notBetween">
      <formula>#REF!</formula>
      <formula>#REF!</formula>
    </cfRule>
  </conditionalFormatting>
  <conditionalFormatting sqref="F372:O372">
    <cfRule type="cellIs" dxfId="121" priority="374" operator="notBetween">
      <formula>#REF!</formula>
      <formula>#REF!</formula>
    </cfRule>
  </conditionalFormatting>
  <conditionalFormatting sqref="F373:O373">
    <cfRule type="cellIs" dxfId="120" priority="375" operator="notBetween">
      <formula>#REF!</formula>
      <formula>#REF!</formula>
    </cfRule>
  </conditionalFormatting>
  <conditionalFormatting sqref="F374:O374">
    <cfRule type="cellIs" dxfId="119" priority="376" operator="notBetween">
      <formula>#REF!</formula>
      <formula>#REF!</formula>
    </cfRule>
  </conditionalFormatting>
  <conditionalFormatting sqref="F375:O375">
    <cfRule type="cellIs" dxfId="118" priority="377" operator="notBetween">
      <formula>#REF!</formula>
      <formula>#REF!</formula>
    </cfRule>
  </conditionalFormatting>
  <conditionalFormatting sqref="F376:O376">
    <cfRule type="cellIs" dxfId="117" priority="378" operator="notBetween">
      <formula>#REF!</formula>
      <formula>#REF!</formula>
    </cfRule>
  </conditionalFormatting>
  <conditionalFormatting sqref="F377:O377">
    <cfRule type="cellIs" dxfId="116" priority="379" operator="notBetween">
      <formula>#REF!</formula>
      <formula>#REF!</formula>
    </cfRule>
  </conditionalFormatting>
  <conditionalFormatting sqref="F378:O378">
    <cfRule type="cellIs" dxfId="115" priority="380" operator="notBetween">
      <formula>#REF!</formula>
      <formula>#REF!</formula>
    </cfRule>
  </conditionalFormatting>
  <conditionalFormatting sqref="F379:O379">
    <cfRule type="cellIs" dxfId="114" priority="381" operator="notBetween">
      <formula>#REF!</formula>
      <formula>#REF!</formula>
    </cfRule>
  </conditionalFormatting>
  <conditionalFormatting sqref="F380:O380">
    <cfRule type="cellIs" dxfId="113" priority="382" operator="notBetween">
      <formula>#REF!</formula>
      <formula>#REF!</formula>
    </cfRule>
  </conditionalFormatting>
  <conditionalFormatting sqref="F381:O381">
    <cfRule type="cellIs" dxfId="112" priority="383" operator="notBetween">
      <formula>#REF!</formula>
      <formula>#REF!</formula>
    </cfRule>
  </conditionalFormatting>
  <conditionalFormatting sqref="F382:O382">
    <cfRule type="cellIs" dxfId="111" priority="384" operator="notBetween">
      <formula>#REF!</formula>
      <formula>#REF!</formula>
    </cfRule>
  </conditionalFormatting>
  <conditionalFormatting sqref="F383:O383">
    <cfRule type="cellIs" dxfId="110" priority="385" operator="notBetween">
      <formula>#REF!</formula>
      <formula>#REF!</formula>
    </cfRule>
  </conditionalFormatting>
  <conditionalFormatting sqref="F384:O384">
    <cfRule type="cellIs" dxfId="109" priority="386" operator="notBetween">
      <formula>#REF!</formula>
      <formula>#REF!</formula>
    </cfRule>
  </conditionalFormatting>
  <conditionalFormatting sqref="F385:O385">
    <cfRule type="cellIs" dxfId="108" priority="387" operator="notBetween">
      <formula>#REF!</formula>
      <formula>#REF!</formula>
    </cfRule>
  </conditionalFormatting>
  <conditionalFormatting sqref="F386:O386">
    <cfRule type="cellIs" dxfId="107" priority="388" operator="notBetween">
      <formula>#REF!</formula>
      <formula>#REF!</formula>
    </cfRule>
  </conditionalFormatting>
  <conditionalFormatting sqref="F387:O387">
    <cfRule type="cellIs" dxfId="106" priority="389" operator="notBetween">
      <formula>#REF!</formula>
      <formula>#REF!</formula>
    </cfRule>
  </conditionalFormatting>
  <conditionalFormatting sqref="F388:O388">
    <cfRule type="cellIs" dxfId="105" priority="390" operator="notBetween">
      <formula>#REF!</formula>
      <formula>#REF!</formula>
    </cfRule>
  </conditionalFormatting>
  <conditionalFormatting sqref="F389:O389">
    <cfRule type="cellIs" dxfId="104" priority="391" operator="notBetween">
      <formula>#REF!</formula>
      <formula>#REF!</formula>
    </cfRule>
  </conditionalFormatting>
  <conditionalFormatting sqref="F390:O390">
    <cfRule type="cellIs" dxfId="103" priority="392" operator="notBetween">
      <formula>#REF!</formula>
      <formula>#REF!</formula>
    </cfRule>
  </conditionalFormatting>
  <conditionalFormatting sqref="F391:O391">
    <cfRule type="cellIs" dxfId="102" priority="393" operator="notBetween">
      <formula>#REF!</formula>
      <formula>#REF!</formula>
    </cfRule>
  </conditionalFormatting>
  <conditionalFormatting sqref="F392:O392">
    <cfRule type="cellIs" dxfId="101" priority="394" operator="notBetween">
      <formula>#REF!</formula>
      <formula>#REF!</formula>
    </cfRule>
  </conditionalFormatting>
  <conditionalFormatting sqref="F393:O393">
    <cfRule type="cellIs" dxfId="100" priority="395" operator="notBetween">
      <formula>#REF!</formula>
      <formula>#REF!</formula>
    </cfRule>
  </conditionalFormatting>
  <conditionalFormatting sqref="F394:O394">
    <cfRule type="cellIs" dxfId="99" priority="396" operator="notBetween">
      <formula>#REF!</formula>
      <formula>#REF!</formula>
    </cfRule>
  </conditionalFormatting>
  <conditionalFormatting sqref="F395:O395">
    <cfRule type="cellIs" dxfId="98" priority="397" operator="notBetween">
      <formula>#REF!</formula>
      <formula>#REF!</formula>
    </cfRule>
  </conditionalFormatting>
  <conditionalFormatting sqref="F396:O396">
    <cfRule type="cellIs" dxfId="97" priority="398" operator="notBetween">
      <formula>#REF!</formula>
      <formula>#REF!</formula>
    </cfRule>
  </conditionalFormatting>
  <conditionalFormatting sqref="F397:O397">
    <cfRule type="cellIs" dxfId="96" priority="399" operator="notBetween">
      <formula>#REF!</formula>
      <formula>#REF!</formula>
    </cfRule>
  </conditionalFormatting>
  <conditionalFormatting sqref="F398:O398">
    <cfRule type="cellIs" dxfId="95" priority="400" operator="notBetween">
      <formula>#REF!</formula>
      <formula>#REF!</formula>
    </cfRule>
  </conditionalFormatting>
  <conditionalFormatting sqref="F399:O399">
    <cfRule type="cellIs" dxfId="94" priority="401" operator="notBetween">
      <formula>#REF!</formula>
      <formula>#REF!</formula>
    </cfRule>
  </conditionalFormatting>
  <conditionalFormatting sqref="F400:O400">
    <cfRule type="cellIs" dxfId="93" priority="402" operator="notBetween">
      <formula>#REF!</formula>
      <formula>#REF!</formula>
    </cfRule>
  </conditionalFormatting>
  <conditionalFormatting sqref="F401:O401">
    <cfRule type="cellIs" dxfId="92" priority="403" operator="notBetween">
      <formula>#REF!</formula>
      <formula>#REF!</formula>
    </cfRule>
  </conditionalFormatting>
  <conditionalFormatting sqref="F402:O402">
    <cfRule type="cellIs" dxfId="91" priority="404" operator="notBetween">
      <formula>#REF!</formula>
      <formula>#REF!</formula>
    </cfRule>
  </conditionalFormatting>
  <conditionalFormatting sqref="F403:O403">
    <cfRule type="cellIs" dxfId="90" priority="405" operator="notBetween">
      <formula>#REF!</formula>
      <formula>#REF!</formula>
    </cfRule>
  </conditionalFormatting>
  <conditionalFormatting sqref="F404:O404">
    <cfRule type="cellIs" dxfId="89" priority="406" operator="notBetween">
      <formula>#REF!</formula>
      <formula>#REF!</formula>
    </cfRule>
  </conditionalFormatting>
  <conditionalFormatting sqref="F405:O405">
    <cfRule type="cellIs" dxfId="88" priority="407" operator="notBetween">
      <formula>#REF!</formula>
      <formula>#REF!</formula>
    </cfRule>
  </conditionalFormatting>
  <conditionalFormatting sqref="F406:O406">
    <cfRule type="cellIs" dxfId="87" priority="408" operator="notBetween">
      <formula>#REF!</formula>
      <formula>#REF!</formula>
    </cfRule>
  </conditionalFormatting>
  <conditionalFormatting sqref="F407:O407">
    <cfRule type="cellIs" dxfId="86" priority="409" operator="notBetween">
      <formula>#REF!</formula>
      <formula>#REF!</formula>
    </cfRule>
  </conditionalFormatting>
  <conditionalFormatting sqref="F408:O408">
    <cfRule type="cellIs" dxfId="85" priority="410" operator="notBetween">
      <formula>#REF!</formula>
      <formula>#REF!</formula>
    </cfRule>
  </conditionalFormatting>
  <conditionalFormatting sqref="F409:O409">
    <cfRule type="cellIs" dxfId="84" priority="411" operator="notBetween">
      <formula>#REF!</formula>
      <formula>#REF!</formula>
    </cfRule>
  </conditionalFormatting>
  <conditionalFormatting sqref="F410:O410">
    <cfRule type="cellIs" dxfId="83" priority="412" operator="notBetween">
      <formula>#REF!</formula>
      <formula>#REF!</formula>
    </cfRule>
  </conditionalFormatting>
  <conditionalFormatting sqref="F411:O411">
    <cfRule type="cellIs" dxfId="82" priority="413" operator="notBetween">
      <formula>#REF!</formula>
      <formula>#REF!</formula>
    </cfRule>
  </conditionalFormatting>
  <conditionalFormatting sqref="F412:O412">
    <cfRule type="cellIs" dxfId="81" priority="414" operator="notBetween">
      <formula>#REF!</formula>
      <formula>#REF!</formula>
    </cfRule>
  </conditionalFormatting>
  <conditionalFormatting sqref="F413:O413">
    <cfRule type="cellIs" dxfId="80" priority="415" operator="notBetween">
      <formula>#REF!</formula>
      <formula>#REF!</formula>
    </cfRule>
  </conditionalFormatting>
  <conditionalFormatting sqref="F414:O414">
    <cfRule type="cellIs" dxfId="79" priority="416" operator="notBetween">
      <formula>#REF!</formula>
      <formula>#REF!</formula>
    </cfRule>
  </conditionalFormatting>
  <conditionalFormatting sqref="F415:O415">
    <cfRule type="cellIs" dxfId="78" priority="417" operator="notBetween">
      <formula>#REF!</formula>
      <formula>#REF!</formula>
    </cfRule>
  </conditionalFormatting>
  <conditionalFormatting sqref="F416:O416">
    <cfRule type="cellIs" dxfId="77" priority="418" operator="notBetween">
      <formula>#REF!</formula>
      <formula>#REF!</formula>
    </cfRule>
  </conditionalFormatting>
  <conditionalFormatting sqref="F417:O417">
    <cfRule type="cellIs" dxfId="76" priority="419" operator="notBetween">
      <formula>#REF!</formula>
      <formula>#REF!</formula>
    </cfRule>
  </conditionalFormatting>
  <conditionalFormatting sqref="F418:O418">
    <cfRule type="cellIs" dxfId="75" priority="420" operator="notBetween">
      <formula>#REF!</formula>
      <formula>#REF!</formula>
    </cfRule>
  </conditionalFormatting>
  <conditionalFormatting sqref="F419:O419">
    <cfRule type="cellIs" dxfId="74" priority="421" operator="notBetween">
      <formula>#REF!</formula>
      <formula>#REF!</formula>
    </cfRule>
  </conditionalFormatting>
  <conditionalFormatting sqref="F420:O420">
    <cfRule type="cellIs" dxfId="73" priority="422" operator="notBetween">
      <formula>#REF!</formula>
      <formula>#REF!</formula>
    </cfRule>
  </conditionalFormatting>
  <conditionalFormatting sqref="F421:O421">
    <cfRule type="cellIs" dxfId="72" priority="423" operator="notBetween">
      <formula>#REF!</formula>
      <formula>#REF!</formula>
    </cfRule>
  </conditionalFormatting>
  <conditionalFormatting sqref="F422:O422">
    <cfRule type="cellIs" dxfId="71" priority="424" operator="notBetween">
      <formula>#REF!</formula>
      <formula>#REF!</formula>
    </cfRule>
  </conditionalFormatting>
  <conditionalFormatting sqref="F423:O423">
    <cfRule type="cellIs" dxfId="70" priority="425" operator="notBetween">
      <formula>#REF!</formula>
      <formula>#REF!</formula>
    </cfRule>
  </conditionalFormatting>
  <conditionalFormatting sqref="F424:O424">
    <cfRule type="cellIs" dxfId="69" priority="426" operator="notBetween">
      <formula>#REF!</formula>
      <formula>#REF!</formula>
    </cfRule>
  </conditionalFormatting>
  <conditionalFormatting sqref="F425:O425">
    <cfRule type="cellIs" dxfId="68" priority="427" operator="notBetween">
      <formula>#REF!</formula>
      <formula>#REF!</formula>
    </cfRule>
  </conditionalFormatting>
  <conditionalFormatting sqref="F426:O426">
    <cfRule type="cellIs" dxfId="67" priority="428" operator="notBetween">
      <formula>#REF!</formula>
      <formula>#REF!</formula>
    </cfRule>
  </conditionalFormatting>
  <conditionalFormatting sqref="F427:O427">
    <cfRule type="cellIs" dxfId="66" priority="429" operator="notBetween">
      <formula>#REF!</formula>
      <formula>#REF!</formula>
    </cfRule>
  </conditionalFormatting>
  <conditionalFormatting sqref="F428:O428">
    <cfRule type="cellIs" dxfId="65" priority="430" operator="notBetween">
      <formula>#REF!</formula>
      <formula>#REF!</formula>
    </cfRule>
  </conditionalFormatting>
  <conditionalFormatting sqref="F429:O429">
    <cfRule type="cellIs" dxfId="64" priority="431" operator="notBetween">
      <formula>#REF!</formula>
      <formula>#REF!</formula>
    </cfRule>
  </conditionalFormatting>
  <conditionalFormatting sqref="F430:O430">
    <cfRule type="cellIs" dxfId="63" priority="432" operator="notBetween">
      <formula>#REF!</formula>
      <formula>#REF!</formula>
    </cfRule>
  </conditionalFormatting>
  <conditionalFormatting sqref="F431:O431">
    <cfRule type="cellIs" dxfId="62" priority="433" operator="notBetween">
      <formula>#REF!</formula>
      <formula>#REF!</formula>
    </cfRule>
  </conditionalFormatting>
  <conditionalFormatting sqref="F432:O432">
    <cfRule type="cellIs" dxfId="61" priority="434" operator="notBetween">
      <formula>#REF!</formula>
      <formula>#REF!</formula>
    </cfRule>
  </conditionalFormatting>
  <conditionalFormatting sqref="F433:O433">
    <cfRule type="cellIs" dxfId="60" priority="435" operator="notBetween">
      <formula>#REF!</formula>
      <formula>#REF!</formula>
    </cfRule>
  </conditionalFormatting>
  <conditionalFormatting sqref="F434:O434">
    <cfRule type="cellIs" dxfId="59" priority="436" operator="notBetween">
      <formula>#REF!</formula>
      <formula>#REF!</formula>
    </cfRule>
  </conditionalFormatting>
  <conditionalFormatting sqref="F435:O435">
    <cfRule type="cellIs" dxfId="58" priority="437" operator="notBetween">
      <formula>#REF!</formula>
      <formula>#REF!</formula>
    </cfRule>
  </conditionalFormatting>
  <conditionalFormatting sqref="F436:O436">
    <cfRule type="cellIs" dxfId="57" priority="438" operator="notBetween">
      <formula>#REF!</formula>
      <formula>#REF!</formula>
    </cfRule>
  </conditionalFormatting>
  <conditionalFormatting sqref="F437:O437">
    <cfRule type="cellIs" dxfId="56" priority="439" operator="notBetween">
      <formula>#REF!</formula>
      <formula>#REF!</formula>
    </cfRule>
  </conditionalFormatting>
  <conditionalFormatting sqref="F438:O438">
    <cfRule type="cellIs" dxfId="55" priority="440" operator="notBetween">
      <formula>#REF!</formula>
      <formula>#REF!</formula>
    </cfRule>
  </conditionalFormatting>
  <conditionalFormatting sqref="F439:O439">
    <cfRule type="cellIs" dxfId="54" priority="441" operator="notBetween">
      <formula>#REF!</formula>
      <formula>#REF!</formula>
    </cfRule>
  </conditionalFormatting>
  <conditionalFormatting sqref="F440:O440">
    <cfRule type="cellIs" dxfId="53" priority="442" operator="notBetween">
      <formula>#REF!</formula>
      <formula>#REF!</formula>
    </cfRule>
  </conditionalFormatting>
  <conditionalFormatting sqref="F441:O441">
    <cfRule type="cellIs" dxfId="52" priority="443" operator="notBetween">
      <formula>#REF!</formula>
      <formula>#REF!</formula>
    </cfRule>
  </conditionalFormatting>
  <conditionalFormatting sqref="F442:O442">
    <cfRule type="cellIs" dxfId="51" priority="444" operator="notBetween">
      <formula>#REF!</formula>
      <formula>#REF!</formula>
    </cfRule>
  </conditionalFormatting>
  <conditionalFormatting sqref="F443:O443">
    <cfRule type="cellIs" dxfId="50" priority="445" operator="notBetween">
      <formula>#REF!</formula>
      <formula>#REF!</formula>
    </cfRule>
  </conditionalFormatting>
  <conditionalFormatting sqref="F444:O444">
    <cfRule type="cellIs" dxfId="49" priority="446" operator="notBetween">
      <formula>#REF!</formula>
      <formula>#REF!</formula>
    </cfRule>
  </conditionalFormatting>
  <conditionalFormatting sqref="F445:O445">
    <cfRule type="cellIs" dxfId="48" priority="447" operator="notBetween">
      <formula>#REF!</formula>
      <formula>#REF!</formula>
    </cfRule>
  </conditionalFormatting>
  <conditionalFormatting sqref="F446:O446">
    <cfRule type="cellIs" dxfId="47" priority="448" operator="notBetween">
      <formula>#REF!</formula>
      <formula>#REF!</formula>
    </cfRule>
  </conditionalFormatting>
  <conditionalFormatting sqref="F447:O447">
    <cfRule type="cellIs" dxfId="46" priority="449" operator="notBetween">
      <formula>#REF!</formula>
      <formula>#REF!</formula>
    </cfRule>
  </conditionalFormatting>
  <conditionalFormatting sqref="F448:O448">
    <cfRule type="cellIs" dxfId="45" priority="450" operator="notBetween">
      <formula>#REF!</formula>
      <formula>#REF!</formula>
    </cfRule>
  </conditionalFormatting>
  <conditionalFormatting sqref="F449:O449">
    <cfRule type="cellIs" dxfId="44" priority="451" operator="notBetween">
      <formula>#REF!</formula>
      <formula>#REF!</formula>
    </cfRule>
  </conditionalFormatting>
  <conditionalFormatting sqref="F450:O450">
    <cfRule type="cellIs" dxfId="43" priority="452" operator="notBetween">
      <formula>#REF!</formula>
      <formula>#REF!</formula>
    </cfRule>
  </conditionalFormatting>
  <conditionalFormatting sqref="F451:O451">
    <cfRule type="cellIs" dxfId="42" priority="453" operator="notBetween">
      <formula>#REF!</formula>
      <formula>#REF!</formula>
    </cfRule>
  </conditionalFormatting>
  <conditionalFormatting sqref="F452:O452">
    <cfRule type="cellIs" dxfId="41" priority="454" operator="notBetween">
      <formula>#REF!</formula>
      <formula>#REF!</formula>
    </cfRule>
  </conditionalFormatting>
  <conditionalFormatting sqref="F453:O453">
    <cfRule type="cellIs" dxfId="40" priority="455" operator="notBetween">
      <formula>#REF!</formula>
      <formula>#REF!</formula>
    </cfRule>
  </conditionalFormatting>
  <conditionalFormatting sqref="F454:O454">
    <cfRule type="cellIs" dxfId="39" priority="456" operator="notBetween">
      <formula>#REF!</formula>
      <formula>#REF!</formula>
    </cfRule>
  </conditionalFormatting>
  <conditionalFormatting sqref="F455:O455">
    <cfRule type="cellIs" dxfId="38" priority="457" operator="notBetween">
      <formula>#REF!</formula>
      <formula>#REF!</formula>
    </cfRule>
  </conditionalFormatting>
  <conditionalFormatting sqref="F456:O456">
    <cfRule type="cellIs" dxfId="37" priority="458" operator="notBetween">
      <formula>#REF!</formula>
      <formula>#REF!</formula>
    </cfRule>
  </conditionalFormatting>
  <conditionalFormatting sqref="F457:O457">
    <cfRule type="cellIs" dxfId="36" priority="459" operator="notBetween">
      <formula>#REF!</formula>
      <formula>#REF!</formula>
    </cfRule>
  </conditionalFormatting>
  <conditionalFormatting sqref="F458:O458">
    <cfRule type="cellIs" dxfId="35" priority="460" operator="notBetween">
      <formula>#REF!</formula>
      <formula>#REF!</formula>
    </cfRule>
  </conditionalFormatting>
  <conditionalFormatting sqref="F459:O459">
    <cfRule type="cellIs" dxfId="34" priority="461" operator="notBetween">
      <formula>#REF!</formula>
      <formula>#REF!</formula>
    </cfRule>
  </conditionalFormatting>
  <conditionalFormatting sqref="F460:O460">
    <cfRule type="cellIs" dxfId="33" priority="462" operator="notBetween">
      <formula>#REF!</formula>
      <formula>#REF!</formula>
    </cfRule>
  </conditionalFormatting>
  <conditionalFormatting sqref="F461:O461">
    <cfRule type="cellIs" dxfId="32" priority="463" operator="notBetween">
      <formula>#REF!</formula>
      <formula>#REF!</formula>
    </cfRule>
  </conditionalFormatting>
  <conditionalFormatting sqref="F462:O462">
    <cfRule type="cellIs" dxfId="31" priority="464" operator="notBetween">
      <formula>#REF!</formula>
      <formula>#REF!</formula>
    </cfRule>
  </conditionalFormatting>
  <conditionalFormatting sqref="F463:O463">
    <cfRule type="cellIs" dxfId="30" priority="465" operator="notBetween">
      <formula>#REF!</formula>
      <formula>#REF!</formula>
    </cfRule>
  </conditionalFormatting>
  <conditionalFormatting sqref="F464:O464">
    <cfRule type="cellIs" dxfId="29" priority="466" operator="notBetween">
      <formula>#REF!</formula>
      <formula>#REF!</formula>
    </cfRule>
  </conditionalFormatting>
  <conditionalFormatting sqref="F465:O465">
    <cfRule type="cellIs" dxfId="28" priority="467" operator="notBetween">
      <formula>#REF!</formula>
      <formula>#REF!</formula>
    </cfRule>
  </conditionalFormatting>
  <conditionalFormatting sqref="F466:O466">
    <cfRule type="cellIs" dxfId="27" priority="468" operator="notBetween">
      <formula>#REF!</formula>
      <formula>#REF!</formula>
    </cfRule>
  </conditionalFormatting>
  <conditionalFormatting sqref="F467:O467">
    <cfRule type="cellIs" dxfId="26" priority="469" operator="notBetween">
      <formula>#REF!</formula>
      <formula>#REF!</formula>
    </cfRule>
  </conditionalFormatting>
  <conditionalFormatting sqref="F468:O468">
    <cfRule type="cellIs" dxfId="25" priority="470" operator="notBetween">
      <formula>#REF!</formula>
      <formula>#REF!</formula>
    </cfRule>
  </conditionalFormatting>
  <conditionalFormatting sqref="F469:O469">
    <cfRule type="cellIs" dxfId="24" priority="471" operator="notBetween">
      <formula>#REF!</formula>
      <formula>#REF!</formula>
    </cfRule>
  </conditionalFormatting>
  <conditionalFormatting sqref="F470:O470">
    <cfRule type="cellIs" dxfId="23" priority="472" operator="notBetween">
      <formula>#REF!</formula>
      <formula>#REF!</formula>
    </cfRule>
  </conditionalFormatting>
  <conditionalFormatting sqref="F471:O471">
    <cfRule type="cellIs" dxfId="22" priority="473" operator="notBetween">
      <formula>#REF!</formula>
      <formula>#REF!</formula>
    </cfRule>
  </conditionalFormatting>
  <conditionalFormatting sqref="F472:O472">
    <cfRule type="cellIs" dxfId="21" priority="474" operator="notBetween">
      <formula>#REF!</formula>
      <formula>#REF!</formula>
    </cfRule>
  </conditionalFormatting>
  <conditionalFormatting sqref="F473:O473">
    <cfRule type="cellIs" dxfId="20" priority="475" operator="notBetween">
      <formula>#REF!</formula>
      <formula>#REF!</formula>
    </cfRule>
  </conditionalFormatting>
  <conditionalFormatting sqref="F474:O474">
    <cfRule type="cellIs" dxfId="19" priority="476" operator="notBetween">
      <formula>#REF!</formula>
      <formula>#REF!</formula>
    </cfRule>
  </conditionalFormatting>
  <conditionalFormatting sqref="F475:O475">
    <cfRule type="cellIs" dxfId="18" priority="477" operator="notBetween">
      <formula>#REF!</formula>
      <formula>#REF!</formula>
    </cfRule>
  </conditionalFormatting>
  <conditionalFormatting sqref="F476:O476">
    <cfRule type="cellIs" dxfId="17" priority="478" operator="notBetween">
      <formula>#REF!</formula>
      <formula>#REF!</formula>
    </cfRule>
  </conditionalFormatting>
  <conditionalFormatting sqref="F477:O477">
    <cfRule type="cellIs" dxfId="16" priority="479" operator="notBetween">
      <formula>#REF!</formula>
      <formula>#REF!</formula>
    </cfRule>
  </conditionalFormatting>
  <conditionalFormatting sqref="F478:O478">
    <cfRule type="cellIs" dxfId="15" priority="480" operator="notBetween">
      <formula>#REF!</formula>
      <formula>#REF!</formula>
    </cfRule>
  </conditionalFormatting>
  <conditionalFormatting sqref="F479:O479">
    <cfRule type="cellIs" dxfId="14" priority="481" operator="notBetween">
      <formula>#REF!</formula>
      <formula>#REF!</formula>
    </cfRule>
  </conditionalFormatting>
  <conditionalFormatting sqref="F480:K480 M480:O480">
    <cfRule type="cellIs" dxfId="13" priority="482" operator="notBetween">
      <formula>#REF!</formula>
      <formula>#REF!</formula>
    </cfRule>
  </conditionalFormatting>
  <conditionalFormatting sqref="L480">
    <cfRule type="cellIs" dxfId="12" priority="483" stopIfTrue="1" operator="notBetween">
      <formula>#REF!</formula>
      <formula>#REF!</formula>
    </cfRule>
  </conditionalFormatting>
  <conditionalFormatting sqref="F481:O481">
    <cfRule type="cellIs" dxfId="11" priority="484" operator="notBetween">
      <formula>#REF!</formula>
      <formula>#REF!</formula>
    </cfRule>
  </conditionalFormatting>
  <conditionalFormatting sqref="F482:O482">
    <cfRule type="cellIs" dxfId="10" priority="485" operator="notBetween">
      <formula>#REF!</formula>
      <formula>#REF!</formula>
    </cfRule>
  </conditionalFormatting>
  <conditionalFormatting sqref="F483:O483">
    <cfRule type="cellIs" dxfId="9" priority="486" operator="notBetween">
      <formula>#REF!</formula>
      <formula>#REF!</formula>
    </cfRule>
  </conditionalFormatting>
  <conditionalFormatting sqref="F484:O484">
    <cfRule type="cellIs" dxfId="8" priority="487" operator="notBetween">
      <formula>#REF!</formula>
      <formula>#REF!</formula>
    </cfRule>
  </conditionalFormatting>
  <conditionalFormatting sqref="F485:O485">
    <cfRule type="cellIs" dxfId="7" priority="488" operator="notBetween">
      <formula>#REF!</formula>
      <formula>#REF!</formula>
    </cfRule>
  </conditionalFormatting>
  <conditionalFormatting sqref="F486:L486">
    <cfRule type="cellIs" dxfId="6" priority="489" operator="notBetween">
      <formula>#REF!</formula>
      <formula>#REF!</formula>
    </cfRule>
  </conditionalFormatting>
  <hyperlinks>
    <hyperlink ref="A4:O4" r:id="rId1" display="http://search.abb.com/library/Download.aspx?DocumentID=9AKK106327&amp;LanguageCode=en&amp;DocumentPartId=&amp;Action=Launch" xr:uid="{152810C3-C433-43B4-BBC4-E6A72D4DAF9B}"/>
  </hyperlinks>
  <pageMargins left="1" right="1" top="1" bottom="1" header="0.5" footer="0.5"/>
  <pageSetup paperSize="9" scale="47" fitToHeight="0" orientation="landscape" r:id="rId2"/>
  <headerFooter>
    <oddHeader>&amp;RPPAP MOMG and MOPT</oddHeader>
    <oddFooter xml:space="preserve">&amp;RRev 02 09/08/2020
</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39108-FB01-48BB-A1D9-26F573BBCC09}">
  <sheetPr>
    <tabColor theme="0"/>
  </sheetPr>
  <dimension ref="A1:AQ17"/>
  <sheetViews>
    <sheetView showGridLines="0" zoomScaleNormal="100" workbookViewId="0">
      <selection activeCell="AV2" sqref="AV2"/>
    </sheetView>
  </sheetViews>
  <sheetFormatPr defaultColWidth="2.08203125" defaultRowHeight="14"/>
  <cols>
    <col min="1" max="39" width="2.08203125" style="178" customWidth="1"/>
    <col min="40" max="40" width="1.08203125" style="178" customWidth="1"/>
    <col min="41" max="247" width="2.08203125" style="178"/>
    <col min="248" max="295" width="2.08203125" style="178" customWidth="1"/>
    <col min="296" max="296" width="1.08203125" style="178" customWidth="1"/>
    <col min="297" max="503" width="2.08203125" style="178"/>
    <col min="504" max="551" width="2.08203125" style="178" customWidth="1"/>
    <col min="552" max="552" width="1.08203125" style="178" customWidth="1"/>
    <col min="553" max="759" width="2.08203125" style="178"/>
    <col min="760" max="807" width="2.08203125" style="178" customWidth="1"/>
    <col min="808" max="808" width="1.08203125" style="178" customWidth="1"/>
    <col min="809" max="1015" width="2.08203125" style="178"/>
    <col min="1016" max="1063" width="2.08203125" style="178" customWidth="1"/>
    <col min="1064" max="1064" width="1.08203125" style="178" customWidth="1"/>
    <col min="1065" max="1271" width="2.08203125" style="178"/>
    <col min="1272" max="1319" width="2.08203125" style="178" customWidth="1"/>
    <col min="1320" max="1320" width="1.08203125" style="178" customWidth="1"/>
    <col min="1321" max="1527" width="2.08203125" style="178"/>
    <col min="1528" max="1575" width="2.08203125" style="178" customWidth="1"/>
    <col min="1576" max="1576" width="1.08203125" style="178" customWidth="1"/>
    <col min="1577" max="1783" width="2.08203125" style="178"/>
    <col min="1784" max="1831" width="2.08203125" style="178" customWidth="1"/>
    <col min="1832" max="1832" width="1.08203125" style="178" customWidth="1"/>
    <col min="1833" max="2039" width="2.08203125" style="178"/>
    <col min="2040" max="2087" width="2.08203125" style="178" customWidth="1"/>
    <col min="2088" max="2088" width="1.08203125" style="178" customWidth="1"/>
    <col min="2089" max="2295" width="2.08203125" style="178"/>
    <col min="2296" max="2343" width="2.08203125" style="178" customWidth="1"/>
    <col min="2344" max="2344" width="1.08203125" style="178" customWidth="1"/>
    <col min="2345" max="2551" width="2.08203125" style="178"/>
    <col min="2552" max="2599" width="2.08203125" style="178" customWidth="1"/>
    <col min="2600" max="2600" width="1.08203125" style="178" customWidth="1"/>
    <col min="2601" max="2807" width="2.08203125" style="178"/>
    <col min="2808" max="2855" width="2.08203125" style="178" customWidth="1"/>
    <col min="2856" max="2856" width="1.08203125" style="178" customWidth="1"/>
    <col min="2857" max="3063" width="2.08203125" style="178"/>
    <col min="3064" max="3111" width="2.08203125" style="178" customWidth="1"/>
    <col min="3112" max="3112" width="1.08203125" style="178" customWidth="1"/>
    <col min="3113" max="3319" width="2.08203125" style="178"/>
    <col min="3320" max="3367" width="2.08203125" style="178" customWidth="1"/>
    <col min="3368" max="3368" width="1.08203125" style="178" customWidth="1"/>
    <col min="3369" max="3575" width="2.08203125" style="178"/>
    <col min="3576" max="3623" width="2.08203125" style="178" customWidth="1"/>
    <col min="3624" max="3624" width="1.08203125" style="178" customWidth="1"/>
    <col min="3625" max="3831" width="2.08203125" style="178"/>
    <col min="3832" max="3879" width="2.08203125" style="178" customWidth="1"/>
    <col min="3880" max="3880" width="1.08203125" style="178" customWidth="1"/>
    <col min="3881" max="4087" width="2.08203125" style="178"/>
    <col min="4088" max="4135" width="2.08203125" style="178" customWidth="1"/>
    <col min="4136" max="4136" width="1.08203125" style="178" customWidth="1"/>
    <col min="4137" max="4343" width="2.08203125" style="178"/>
    <col min="4344" max="4391" width="2.08203125" style="178" customWidth="1"/>
    <col min="4392" max="4392" width="1.08203125" style="178" customWidth="1"/>
    <col min="4393" max="4599" width="2.08203125" style="178"/>
    <col min="4600" max="4647" width="2.08203125" style="178" customWidth="1"/>
    <col min="4648" max="4648" width="1.08203125" style="178" customWidth="1"/>
    <col min="4649" max="4855" width="2.08203125" style="178"/>
    <col min="4856" max="4903" width="2.08203125" style="178" customWidth="1"/>
    <col min="4904" max="4904" width="1.08203125" style="178" customWidth="1"/>
    <col min="4905" max="5111" width="2.08203125" style="178"/>
    <col min="5112" max="5159" width="2.08203125" style="178" customWidth="1"/>
    <col min="5160" max="5160" width="1.08203125" style="178" customWidth="1"/>
    <col min="5161" max="5367" width="2.08203125" style="178"/>
    <col min="5368" max="5415" width="2.08203125" style="178" customWidth="1"/>
    <col min="5416" max="5416" width="1.08203125" style="178" customWidth="1"/>
    <col min="5417" max="5623" width="2.08203125" style="178"/>
    <col min="5624" max="5671" width="2.08203125" style="178" customWidth="1"/>
    <col min="5672" max="5672" width="1.08203125" style="178" customWidth="1"/>
    <col min="5673" max="5879" width="2.08203125" style="178"/>
    <col min="5880" max="5927" width="2.08203125" style="178" customWidth="1"/>
    <col min="5928" max="5928" width="1.08203125" style="178" customWidth="1"/>
    <col min="5929" max="6135" width="2.08203125" style="178"/>
    <col min="6136" max="6183" width="2.08203125" style="178" customWidth="1"/>
    <col min="6184" max="6184" width="1.08203125" style="178" customWidth="1"/>
    <col min="6185" max="6391" width="2.08203125" style="178"/>
    <col min="6392" max="6439" width="2.08203125" style="178" customWidth="1"/>
    <col min="6440" max="6440" width="1.08203125" style="178" customWidth="1"/>
    <col min="6441" max="6647" width="2.08203125" style="178"/>
    <col min="6648" max="6695" width="2.08203125" style="178" customWidth="1"/>
    <col min="6696" max="6696" width="1.08203125" style="178" customWidth="1"/>
    <col min="6697" max="6903" width="2.08203125" style="178"/>
    <col min="6904" max="6951" width="2.08203125" style="178" customWidth="1"/>
    <col min="6952" max="6952" width="1.08203125" style="178" customWidth="1"/>
    <col min="6953" max="7159" width="2.08203125" style="178"/>
    <col min="7160" max="7207" width="2.08203125" style="178" customWidth="1"/>
    <col min="7208" max="7208" width="1.08203125" style="178" customWidth="1"/>
    <col min="7209" max="7415" width="2.08203125" style="178"/>
    <col min="7416" max="7463" width="2.08203125" style="178" customWidth="1"/>
    <col min="7464" max="7464" width="1.08203125" style="178" customWidth="1"/>
    <col min="7465" max="7671" width="2.08203125" style="178"/>
    <col min="7672" max="7719" width="2.08203125" style="178" customWidth="1"/>
    <col min="7720" max="7720" width="1.08203125" style="178" customWidth="1"/>
    <col min="7721" max="7927" width="2.08203125" style="178"/>
    <col min="7928" max="7975" width="2.08203125" style="178" customWidth="1"/>
    <col min="7976" max="7976" width="1.08203125" style="178" customWidth="1"/>
    <col min="7977" max="8183" width="2.08203125" style="178"/>
    <col min="8184" max="8231" width="2.08203125" style="178" customWidth="1"/>
    <col min="8232" max="8232" width="1.08203125" style="178" customWidth="1"/>
    <col min="8233" max="8439" width="2.08203125" style="178"/>
    <col min="8440" max="8487" width="2.08203125" style="178" customWidth="1"/>
    <col min="8488" max="8488" width="1.08203125" style="178" customWidth="1"/>
    <col min="8489" max="8695" width="2.08203125" style="178"/>
    <col min="8696" max="8743" width="2.08203125" style="178" customWidth="1"/>
    <col min="8744" max="8744" width="1.08203125" style="178" customWidth="1"/>
    <col min="8745" max="8951" width="2.08203125" style="178"/>
    <col min="8952" max="8999" width="2.08203125" style="178" customWidth="1"/>
    <col min="9000" max="9000" width="1.08203125" style="178" customWidth="1"/>
    <col min="9001" max="9207" width="2.08203125" style="178"/>
    <col min="9208" max="9255" width="2.08203125" style="178" customWidth="1"/>
    <col min="9256" max="9256" width="1.08203125" style="178" customWidth="1"/>
    <col min="9257" max="9463" width="2.08203125" style="178"/>
    <col min="9464" max="9511" width="2.08203125" style="178" customWidth="1"/>
    <col min="9512" max="9512" width="1.08203125" style="178" customWidth="1"/>
    <col min="9513" max="9719" width="2.08203125" style="178"/>
    <col min="9720" max="9767" width="2.08203125" style="178" customWidth="1"/>
    <col min="9768" max="9768" width="1.08203125" style="178" customWidth="1"/>
    <col min="9769" max="9975" width="2.08203125" style="178"/>
    <col min="9976" max="10023" width="2.08203125" style="178" customWidth="1"/>
    <col min="10024" max="10024" width="1.08203125" style="178" customWidth="1"/>
    <col min="10025" max="10231" width="2.08203125" style="178"/>
    <col min="10232" max="10279" width="2.08203125" style="178" customWidth="1"/>
    <col min="10280" max="10280" width="1.08203125" style="178" customWidth="1"/>
    <col min="10281" max="10487" width="2.08203125" style="178"/>
    <col min="10488" max="10535" width="2.08203125" style="178" customWidth="1"/>
    <col min="10536" max="10536" width="1.08203125" style="178" customWidth="1"/>
    <col min="10537" max="10743" width="2.08203125" style="178"/>
    <col min="10744" max="10791" width="2.08203125" style="178" customWidth="1"/>
    <col min="10792" max="10792" width="1.08203125" style="178" customWidth="1"/>
    <col min="10793" max="10999" width="2.08203125" style="178"/>
    <col min="11000" max="11047" width="2.08203125" style="178" customWidth="1"/>
    <col min="11048" max="11048" width="1.08203125" style="178" customWidth="1"/>
    <col min="11049" max="11255" width="2.08203125" style="178"/>
    <col min="11256" max="11303" width="2.08203125" style="178" customWidth="1"/>
    <col min="11304" max="11304" width="1.08203125" style="178" customWidth="1"/>
    <col min="11305" max="11511" width="2.08203125" style="178"/>
    <col min="11512" max="11559" width="2.08203125" style="178" customWidth="1"/>
    <col min="11560" max="11560" width="1.08203125" style="178" customWidth="1"/>
    <col min="11561" max="11767" width="2.08203125" style="178"/>
    <col min="11768" max="11815" width="2.08203125" style="178" customWidth="1"/>
    <col min="11816" max="11816" width="1.08203125" style="178" customWidth="1"/>
    <col min="11817" max="12023" width="2.08203125" style="178"/>
    <col min="12024" max="12071" width="2.08203125" style="178" customWidth="1"/>
    <col min="12072" max="12072" width="1.08203125" style="178" customWidth="1"/>
    <col min="12073" max="12279" width="2.08203125" style="178"/>
    <col min="12280" max="12327" width="2.08203125" style="178" customWidth="1"/>
    <col min="12328" max="12328" width="1.08203125" style="178" customWidth="1"/>
    <col min="12329" max="12535" width="2.08203125" style="178"/>
    <col min="12536" max="12583" width="2.08203125" style="178" customWidth="1"/>
    <col min="12584" max="12584" width="1.08203125" style="178" customWidth="1"/>
    <col min="12585" max="12791" width="2.08203125" style="178"/>
    <col min="12792" max="12839" width="2.08203125" style="178" customWidth="1"/>
    <col min="12840" max="12840" width="1.08203125" style="178" customWidth="1"/>
    <col min="12841" max="13047" width="2.08203125" style="178"/>
    <col min="13048" max="13095" width="2.08203125" style="178" customWidth="1"/>
    <col min="13096" max="13096" width="1.08203125" style="178" customWidth="1"/>
    <col min="13097" max="13303" width="2.08203125" style="178"/>
    <col min="13304" max="13351" width="2.08203125" style="178" customWidth="1"/>
    <col min="13352" max="13352" width="1.08203125" style="178" customWidth="1"/>
    <col min="13353" max="13559" width="2.08203125" style="178"/>
    <col min="13560" max="13607" width="2.08203125" style="178" customWidth="1"/>
    <col min="13608" max="13608" width="1.08203125" style="178" customWidth="1"/>
    <col min="13609" max="13815" width="2.08203125" style="178"/>
    <col min="13816" max="13863" width="2.08203125" style="178" customWidth="1"/>
    <col min="13864" max="13864" width="1.08203125" style="178" customWidth="1"/>
    <col min="13865" max="14071" width="2.08203125" style="178"/>
    <col min="14072" max="14119" width="2.08203125" style="178" customWidth="1"/>
    <col min="14120" max="14120" width="1.08203125" style="178" customWidth="1"/>
    <col min="14121" max="14327" width="2.08203125" style="178"/>
    <col min="14328" max="14375" width="2.08203125" style="178" customWidth="1"/>
    <col min="14376" max="14376" width="1.08203125" style="178" customWidth="1"/>
    <col min="14377" max="14583" width="2.08203125" style="178"/>
    <col min="14584" max="14631" width="2.08203125" style="178" customWidth="1"/>
    <col min="14632" max="14632" width="1.08203125" style="178" customWidth="1"/>
    <col min="14633" max="14839" width="2.08203125" style="178"/>
    <col min="14840" max="14887" width="2.08203125" style="178" customWidth="1"/>
    <col min="14888" max="14888" width="1.08203125" style="178" customWidth="1"/>
    <col min="14889" max="15095" width="2.08203125" style="178"/>
    <col min="15096" max="15143" width="2.08203125" style="178" customWidth="1"/>
    <col min="15144" max="15144" width="1.08203125" style="178" customWidth="1"/>
    <col min="15145" max="15351" width="2.08203125" style="178"/>
    <col min="15352" max="15399" width="2.08203125" style="178" customWidth="1"/>
    <col min="15400" max="15400" width="1.08203125" style="178" customWidth="1"/>
    <col min="15401" max="15607" width="2.08203125" style="178"/>
    <col min="15608" max="15655" width="2.08203125" style="178" customWidth="1"/>
    <col min="15656" max="15656" width="1.08203125" style="178" customWidth="1"/>
    <col min="15657" max="15863" width="2.08203125" style="178"/>
    <col min="15864" max="15911" width="2.08203125" style="178" customWidth="1"/>
    <col min="15912" max="15912" width="1.08203125" style="178" customWidth="1"/>
    <col min="15913" max="16119" width="2.08203125" style="178"/>
    <col min="16120" max="16167" width="2.08203125" style="178" customWidth="1"/>
    <col min="16168" max="16168" width="1.08203125" style="178" customWidth="1"/>
    <col min="16169" max="16384" width="2.08203125" style="178"/>
  </cols>
  <sheetData>
    <row r="1" spans="1:43" ht="63" customHeight="1">
      <c r="A1" s="981"/>
      <c r="B1" s="981"/>
      <c r="C1" s="981"/>
      <c r="D1" s="981"/>
      <c r="E1" s="981"/>
      <c r="F1" s="981"/>
      <c r="G1" s="981"/>
      <c r="H1" s="982" t="s">
        <v>288</v>
      </c>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row>
    <row r="2" spans="1:43" ht="126" customHeight="1">
      <c r="A2" s="979" t="s">
        <v>434</v>
      </c>
      <c r="B2" s="980"/>
      <c r="C2" s="980"/>
      <c r="D2" s="980"/>
      <c r="E2" s="980"/>
      <c r="F2" s="980"/>
      <c r="G2" s="980"/>
      <c r="H2" s="980"/>
      <c r="I2" s="980"/>
      <c r="J2" s="980"/>
      <c r="K2" s="980"/>
      <c r="L2" s="980"/>
      <c r="M2" s="980"/>
      <c r="N2" s="980"/>
      <c r="O2" s="980"/>
      <c r="P2" s="980"/>
      <c r="Q2" s="980"/>
      <c r="R2" s="980"/>
      <c r="S2" s="980"/>
      <c r="T2" s="980"/>
      <c r="U2" s="980"/>
      <c r="V2" s="980"/>
      <c r="W2" s="980"/>
      <c r="X2" s="980"/>
      <c r="Y2" s="980"/>
      <c r="Z2" s="980"/>
      <c r="AA2" s="980"/>
      <c r="AB2" s="980"/>
      <c r="AC2" s="980"/>
      <c r="AD2" s="980"/>
      <c r="AE2" s="980"/>
      <c r="AF2" s="980"/>
      <c r="AG2" s="980"/>
      <c r="AH2" s="980"/>
      <c r="AI2" s="980"/>
      <c r="AJ2" s="980"/>
      <c r="AK2" s="980"/>
      <c r="AL2" s="980"/>
      <c r="AM2" s="980"/>
      <c r="AN2" s="980"/>
      <c r="AQ2" s="452"/>
    </row>
    <row r="3" spans="1:43" s="180" customFormat="1">
      <c r="A3" s="983" t="s">
        <v>435</v>
      </c>
      <c r="B3" s="983"/>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c r="AG3" s="983"/>
      <c r="AH3" s="983"/>
      <c r="AI3" s="983"/>
      <c r="AJ3" s="983"/>
      <c r="AK3" s="983"/>
      <c r="AL3" s="983"/>
      <c r="AM3" s="983"/>
    </row>
    <row r="4" spans="1:43" s="177" customFormat="1">
      <c r="AQ4" s="453"/>
    </row>
    <row r="5" spans="1:43" s="177" customFormat="1"/>
    <row r="6" spans="1:43" s="177" customFormat="1"/>
    <row r="7" spans="1:43" s="177" customFormat="1"/>
    <row r="8" spans="1:43" s="177" customFormat="1"/>
    <row r="9" spans="1:43" s="180" customFormat="1" ht="13"/>
    <row r="10" spans="1:43" s="177" customFormat="1"/>
    <row r="11" spans="1:43" s="177" customFormat="1"/>
    <row r="12" spans="1:43" s="177" customFormat="1"/>
    <row r="13" spans="1:43" s="177" customFormat="1"/>
    <row r="14" spans="1:43" s="177" customFormat="1"/>
    <row r="15" spans="1:43" s="177" customFormat="1"/>
    <row r="16" spans="1:43" s="177" customFormat="1"/>
    <row r="17" s="177" customFormat="1"/>
  </sheetData>
  <mergeCells count="4">
    <mergeCell ref="A2:AN2"/>
    <mergeCell ref="A1:G1"/>
    <mergeCell ref="H1:AM1"/>
    <mergeCell ref="A3:AM3"/>
  </mergeCells>
  <hyperlinks>
    <hyperlink ref="A3:AM3" r:id="rId1" display="https://global.abb/group/en/about/supplying/material-compliance" xr:uid="{0F109145-84EC-4078-9A95-5C5FCAEEE604}"/>
  </hyperlinks>
  <pageMargins left="1" right="1" top="1" bottom="1" header="0.5" footer="0.5"/>
  <pageSetup paperSize="9" scale="47" orientation="landscape" verticalDpi="0" r:id="rId2"/>
  <headerFooter>
    <oddHeader>&amp;RPPAP MOMG and MOPT</oddHeader>
    <oddFooter xml:space="preserve">&amp;RRev 02 09/08/2020
</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tabColor theme="0"/>
  </sheetPr>
  <dimension ref="A1:L4"/>
  <sheetViews>
    <sheetView zoomScaleNormal="100" zoomScalePageLayoutView="80" workbookViewId="0">
      <selection activeCell="H3" sqref="H3"/>
    </sheetView>
  </sheetViews>
  <sheetFormatPr defaultColWidth="5.58203125" defaultRowHeight="13"/>
  <cols>
    <col min="1" max="2" width="15.58203125" style="69" customWidth="1"/>
    <col min="3" max="3" width="18.5" style="69" customWidth="1"/>
    <col min="4" max="4" width="8.83203125" style="69" customWidth="1"/>
    <col min="5" max="5" width="19.75" style="69" customWidth="1"/>
    <col min="6" max="6" width="40.83203125" style="69" customWidth="1"/>
    <col min="7" max="7" width="12.58203125" style="69" customWidth="1"/>
    <col min="8" max="8" width="14.25" style="69" customWidth="1"/>
    <col min="9" max="9" width="12.25" style="69" customWidth="1"/>
    <col min="10" max="12" width="10.25" style="69" customWidth="1"/>
    <col min="13" max="14" width="9.83203125" style="69" customWidth="1"/>
    <col min="15" max="15" width="9.58203125" style="69" customWidth="1"/>
    <col min="16" max="16384" width="5.58203125" style="69"/>
  </cols>
  <sheetData>
    <row r="1" spans="1:12" ht="76.5" customHeight="1">
      <c r="B1" s="984" t="s">
        <v>290</v>
      </c>
      <c r="C1" s="984"/>
      <c r="D1" s="984"/>
      <c r="E1" s="984"/>
      <c r="F1" s="984"/>
      <c r="G1" s="984"/>
    </row>
    <row r="2" spans="1:12" ht="36" customHeight="1">
      <c r="A2" s="865" t="s">
        <v>409</v>
      </c>
      <c r="B2" s="865"/>
      <c r="C2" s="865"/>
      <c r="D2" s="865"/>
      <c r="E2" s="865"/>
      <c r="F2" s="865"/>
      <c r="G2" s="865"/>
      <c r="I2" s="87"/>
      <c r="L2" s="91"/>
    </row>
    <row r="3" spans="1:12" ht="36" customHeight="1">
      <c r="A3" s="867" t="s">
        <v>425</v>
      </c>
      <c r="B3" s="867"/>
      <c r="C3" s="867"/>
      <c r="D3" s="867"/>
      <c r="E3" s="867"/>
      <c r="F3" s="867"/>
      <c r="G3" s="867"/>
      <c r="I3" s="87"/>
      <c r="L3" s="91"/>
    </row>
    <row r="4" spans="1:12" ht="92.25" customHeight="1">
      <c r="A4" s="70"/>
      <c r="B4" s="70"/>
      <c r="C4" s="70"/>
      <c r="D4" s="70"/>
    </row>
  </sheetData>
  <mergeCells count="3">
    <mergeCell ref="B1:G1"/>
    <mergeCell ref="A2:G2"/>
    <mergeCell ref="A3:G3"/>
  </mergeCells>
  <hyperlinks>
    <hyperlink ref="A3:G3" r:id="rId1" display="http://search.abb.com/library/Download.aspx?DocumentID=9AKK107991A1332&amp;LanguageCode=en&amp;DocumentPartId=&amp;Action=Launch" xr:uid="{0ABBE03B-2F02-4458-8A40-E76D591BE911}"/>
  </hyperlinks>
  <pageMargins left="1" right="1" top="1" bottom="1" header="0.5" footer="0.5"/>
  <pageSetup paperSize="9" scale="47" fitToHeight="0" orientation="landscape" r:id="rId2"/>
  <headerFooter>
    <oddHeader>&amp;RPPAP MOMG and MOPT</oddHeader>
    <oddFooter xml:space="preserve">&amp;RRev 02 09/08/2020
</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EF5FE-03E1-4C71-BD27-9BC3BC3322D5}">
  <dimension ref="A1:U29"/>
  <sheetViews>
    <sheetView showGridLines="0" zoomScale="50" zoomScaleNormal="50" workbookViewId="0">
      <selection activeCell="X9" sqref="X9"/>
    </sheetView>
  </sheetViews>
  <sheetFormatPr defaultColWidth="9" defaultRowHeight="14"/>
  <cols>
    <col min="1" max="2" width="9" style="241"/>
    <col min="3" max="3" width="26.83203125" style="241" customWidth="1"/>
    <col min="4" max="4" width="2.33203125" style="241" customWidth="1"/>
    <col min="5" max="6" width="5.83203125" style="241" customWidth="1"/>
    <col min="7" max="8" width="7.58203125" style="241" customWidth="1"/>
    <col min="9" max="9" width="2.33203125" style="241" customWidth="1"/>
    <col min="10" max="14" width="5.83203125" style="241" customWidth="1"/>
    <col min="15" max="15" width="6.08203125" style="241" customWidth="1"/>
    <col min="16" max="16" width="6.4140625" style="241" customWidth="1"/>
    <col min="17" max="17" width="6.33203125" style="241" customWidth="1"/>
    <col min="18" max="21" width="5.83203125" style="241" customWidth="1"/>
    <col min="22" max="16384" width="9" style="241"/>
  </cols>
  <sheetData>
    <row r="1" spans="1:21" ht="65.25" customHeight="1">
      <c r="A1" s="709" t="s">
        <v>207</v>
      </c>
      <c r="B1" s="710"/>
      <c r="C1" s="710"/>
      <c r="D1" s="239"/>
      <c r="E1" s="711" t="s">
        <v>208</v>
      </c>
      <c r="F1" s="711"/>
      <c r="G1" s="711" t="s">
        <v>209</v>
      </c>
      <c r="H1" s="711"/>
      <c r="I1" s="240"/>
      <c r="J1" s="703" t="s">
        <v>210</v>
      </c>
      <c r="K1" s="703"/>
      <c r="L1" s="703"/>
      <c r="M1" s="712" t="s">
        <v>211</v>
      </c>
      <c r="N1" s="712"/>
      <c r="O1" s="712"/>
      <c r="P1" s="712" t="s">
        <v>212</v>
      </c>
      <c r="Q1" s="712"/>
      <c r="R1" s="703" t="s">
        <v>213</v>
      </c>
      <c r="S1" s="703"/>
      <c r="T1" s="703" t="s">
        <v>0</v>
      </c>
      <c r="U1" s="704"/>
    </row>
    <row r="2" spans="1:21" ht="15" customHeight="1">
      <c r="A2" s="705" t="s">
        <v>214</v>
      </c>
      <c r="B2" s="706"/>
      <c r="C2" s="707"/>
      <c r="D2" s="242"/>
      <c r="E2" s="243"/>
      <c r="G2" s="244"/>
      <c r="H2" s="244"/>
      <c r="I2" s="700"/>
      <c r="P2" s="245"/>
      <c r="Q2" s="245"/>
      <c r="R2" s="245"/>
      <c r="S2" s="245"/>
      <c r="T2" s="700"/>
      <c r="U2" s="701"/>
    </row>
    <row r="3" spans="1:21" ht="15" customHeight="1">
      <c r="A3" s="702" t="s">
        <v>215</v>
      </c>
      <c r="B3" s="702"/>
      <c r="C3" s="702"/>
      <c r="D3" s="242"/>
      <c r="E3" s="243"/>
      <c r="G3" s="244"/>
      <c r="H3" s="244"/>
      <c r="I3" s="700"/>
      <c r="J3" s="700"/>
      <c r="K3" s="700"/>
      <c r="L3" s="700"/>
      <c r="M3" s="700"/>
      <c r="N3" s="700"/>
      <c r="O3" s="700"/>
      <c r="P3" s="245"/>
      <c r="Q3" s="245"/>
      <c r="R3" s="245"/>
      <c r="S3" s="245"/>
      <c r="T3" s="700"/>
      <c r="U3" s="701"/>
    </row>
    <row r="4" spans="1:21" ht="15" customHeight="1">
      <c r="A4" s="702" t="s">
        <v>216</v>
      </c>
      <c r="B4" s="702"/>
      <c r="C4" s="702"/>
      <c r="D4" s="242"/>
      <c r="E4" s="699"/>
      <c r="F4" s="699"/>
      <c r="G4" s="244"/>
      <c r="H4" s="244"/>
      <c r="I4" s="700"/>
      <c r="J4" s="243"/>
      <c r="M4" s="700"/>
      <c r="N4" s="700"/>
      <c r="O4" s="700"/>
      <c r="P4" s="245"/>
      <c r="Q4" s="245"/>
      <c r="R4" s="245"/>
      <c r="S4" s="245"/>
      <c r="T4" s="700"/>
      <c r="U4" s="701"/>
    </row>
    <row r="5" spans="1:21" ht="15" customHeight="1">
      <c r="A5" s="702" t="s">
        <v>217</v>
      </c>
      <c r="B5" s="702"/>
      <c r="C5" s="702"/>
      <c r="D5" s="242"/>
      <c r="E5" s="700"/>
      <c r="F5" s="700"/>
      <c r="G5" s="244"/>
      <c r="H5" s="244"/>
      <c r="I5" s="700"/>
      <c r="K5" s="243"/>
      <c r="M5" s="700"/>
      <c r="N5" s="700"/>
      <c r="O5" s="700"/>
      <c r="P5" s="245"/>
      <c r="Q5" s="245"/>
      <c r="R5" s="245"/>
      <c r="S5" s="245"/>
      <c r="T5" s="700"/>
      <c r="U5" s="701"/>
    </row>
    <row r="6" spans="1:21" ht="15" customHeight="1">
      <c r="A6" s="702" t="s">
        <v>218</v>
      </c>
      <c r="B6" s="702"/>
      <c r="C6" s="702"/>
      <c r="D6" s="242"/>
      <c r="E6" s="700"/>
      <c r="F6" s="700"/>
      <c r="G6" s="244"/>
      <c r="H6" s="244"/>
      <c r="I6" s="700"/>
      <c r="L6" s="243"/>
      <c r="M6" s="700"/>
      <c r="N6" s="700"/>
      <c r="O6" s="700"/>
      <c r="P6" s="245"/>
      <c r="Q6" s="245"/>
      <c r="R6" s="245"/>
      <c r="S6" s="245"/>
      <c r="T6" s="700"/>
      <c r="U6" s="701"/>
    </row>
    <row r="7" spans="1:21" ht="19.5" customHeight="1">
      <c r="A7" s="713" t="s">
        <v>219</v>
      </c>
      <c r="B7" s="713"/>
      <c r="C7" s="713"/>
      <c r="D7" s="246"/>
      <c r="E7" s="700"/>
      <c r="F7" s="700"/>
      <c r="G7" s="244"/>
      <c r="H7" s="244"/>
      <c r="I7" s="700"/>
      <c r="J7" s="700"/>
      <c r="K7" s="700"/>
      <c r="L7" s="700"/>
      <c r="M7" s="243"/>
      <c r="P7" s="245"/>
      <c r="Q7" s="245"/>
      <c r="R7" s="245"/>
      <c r="S7" s="245"/>
      <c r="T7" s="700"/>
      <c r="U7" s="701"/>
    </row>
    <row r="8" spans="1:21" ht="15" customHeight="1">
      <c r="A8" s="702" t="s">
        <v>220</v>
      </c>
      <c r="B8" s="702"/>
      <c r="C8" s="702"/>
      <c r="D8" s="242"/>
      <c r="E8" s="700"/>
      <c r="F8" s="700"/>
      <c r="G8" s="244"/>
      <c r="H8" s="244"/>
      <c r="I8" s="700"/>
      <c r="J8" s="700"/>
      <c r="K8" s="700"/>
      <c r="L8" s="700"/>
      <c r="N8" s="243"/>
      <c r="P8" s="245"/>
      <c r="Q8" s="245"/>
      <c r="R8" s="245"/>
      <c r="S8" s="245"/>
      <c r="T8" s="700"/>
      <c r="U8" s="701"/>
    </row>
    <row r="9" spans="1:21" ht="15" customHeight="1">
      <c r="A9" s="702" t="s">
        <v>221</v>
      </c>
      <c r="B9" s="702"/>
      <c r="C9" s="702"/>
      <c r="D9" s="242"/>
      <c r="E9" s="700"/>
      <c r="F9" s="700"/>
      <c r="G9" s="244"/>
      <c r="H9" s="244"/>
      <c r="I9" s="700"/>
      <c r="J9" s="700"/>
      <c r="K9" s="700"/>
      <c r="L9" s="700"/>
      <c r="N9" s="243"/>
      <c r="P9" s="245"/>
      <c r="Q9" s="245"/>
      <c r="R9" s="245"/>
      <c r="S9" s="245"/>
      <c r="T9" s="700"/>
      <c r="U9" s="701"/>
    </row>
    <row r="10" spans="1:21" ht="15" customHeight="1">
      <c r="A10" s="702" t="s">
        <v>222</v>
      </c>
      <c r="B10" s="702"/>
      <c r="C10" s="702"/>
      <c r="D10" s="242"/>
      <c r="E10" s="700"/>
      <c r="F10" s="700"/>
      <c r="G10" s="244"/>
      <c r="H10" s="244"/>
      <c r="I10" s="700"/>
      <c r="J10" s="700"/>
      <c r="K10" s="700"/>
      <c r="L10" s="700"/>
      <c r="O10" s="243"/>
      <c r="P10" s="245"/>
      <c r="Q10" s="245"/>
      <c r="R10" s="245"/>
      <c r="S10" s="245"/>
      <c r="T10" s="700"/>
      <c r="U10" s="701"/>
    </row>
    <row r="11" spans="1:21" ht="15" customHeight="1">
      <c r="A11" s="702" t="s">
        <v>223</v>
      </c>
      <c r="B11" s="702"/>
      <c r="C11" s="702"/>
      <c r="D11" s="242"/>
      <c r="E11" s="700"/>
      <c r="F11" s="700"/>
      <c r="G11" s="244"/>
      <c r="H11" s="244"/>
      <c r="I11" s="700"/>
      <c r="J11" s="700"/>
      <c r="K11" s="700"/>
      <c r="L11" s="700"/>
      <c r="M11" s="700"/>
      <c r="N11" s="700"/>
      <c r="O11" s="700"/>
      <c r="P11" s="245"/>
      <c r="Q11" s="245"/>
      <c r="R11" s="245"/>
      <c r="S11" s="247"/>
      <c r="T11" s="700"/>
      <c r="U11" s="701"/>
    </row>
    <row r="12" spans="1:21" ht="15" customHeight="1">
      <c r="A12" s="702" t="s">
        <v>224</v>
      </c>
      <c r="B12" s="702"/>
      <c r="C12" s="702"/>
      <c r="D12" s="242"/>
      <c r="E12" s="700"/>
      <c r="F12" s="700"/>
      <c r="G12" s="244"/>
      <c r="H12" s="244"/>
      <c r="I12" s="700"/>
      <c r="J12" s="700"/>
      <c r="K12" s="700"/>
      <c r="L12" s="700"/>
      <c r="N12" s="243"/>
      <c r="P12" s="245"/>
      <c r="Q12" s="245"/>
      <c r="R12" s="245"/>
      <c r="S12" s="245"/>
      <c r="T12" s="700"/>
      <c r="U12" s="701"/>
    </row>
    <row r="13" spans="1:21" ht="15" customHeight="1">
      <c r="A13" s="702" t="s">
        <v>225</v>
      </c>
      <c r="B13" s="702"/>
      <c r="C13" s="702"/>
      <c r="D13" s="242"/>
      <c r="E13" s="700"/>
      <c r="F13" s="700"/>
      <c r="G13" s="244"/>
      <c r="H13" s="244"/>
      <c r="I13" s="700"/>
      <c r="J13" s="700"/>
      <c r="K13" s="700"/>
      <c r="L13" s="700"/>
      <c r="N13" s="243"/>
      <c r="P13" s="245"/>
      <c r="Q13" s="245"/>
      <c r="R13" s="245"/>
      <c r="S13" s="245"/>
      <c r="T13" s="700"/>
      <c r="U13" s="701"/>
    </row>
    <row r="14" spans="1:21" ht="15" customHeight="1">
      <c r="A14" s="702" t="s">
        <v>226</v>
      </c>
      <c r="B14" s="702"/>
      <c r="C14" s="702"/>
      <c r="D14" s="242"/>
      <c r="E14" s="700"/>
      <c r="F14" s="700"/>
      <c r="G14" s="244"/>
      <c r="H14" s="244"/>
      <c r="I14" s="700"/>
      <c r="J14" s="700"/>
      <c r="K14" s="700"/>
      <c r="L14" s="700"/>
      <c r="O14" s="243"/>
      <c r="P14" s="245"/>
      <c r="Q14" s="245"/>
      <c r="R14" s="245"/>
      <c r="S14" s="245"/>
      <c r="T14" s="700"/>
      <c r="U14" s="701"/>
    </row>
    <row r="15" spans="1:21" ht="15" customHeight="1">
      <c r="A15" s="702" t="s">
        <v>227</v>
      </c>
      <c r="B15" s="702"/>
      <c r="C15" s="702"/>
      <c r="D15" s="242"/>
      <c r="E15" s="700"/>
      <c r="F15" s="700"/>
      <c r="G15" s="244"/>
      <c r="H15" s="244"/>
      <c r="I15" s="700"/>
      <c r="J15" s="700"/>
      <c r="K15" s="700"/>
      <c r="L15" s="700"/>
      <c r="M15" s="700"/>
      <c r="N15" s="700"/>
      <c r="O15" s="700"/>
      <c r="P15" s="245"/>
      <c r="Q15" s="245"/>
      <c r="R15" s="245"/>
      <c r="S15" s="247"/>
      <c r="T15" s="700"/>
      <c r="U15" s="701"/>
    </row>
    <row r="16" spans="1:21" ht="15" customHeight="1">
      <c r="A16" s="702" t="s">
        <v>228</v>
      </c>
      <c r="B16" s="702"/>
      <c r="C16" s="702"/>
      <c r="D16" s="242"/>
      <c r="E16" s="243"/>
      <c r="G16" s="244"/>
      <c r="H16" s="244"/>
      <c r="I16" s="700"/>
      <c r="J16" s="700"/>
      <c r="K16" s="700"/>
      <c r="L16" s="700"/>
      <c r="M16" s="700"/>
      <c r="N16" s="700"/>
      <c r="O16" s="700"/>
      <c r="P16" s="245"/>
      <c r="Q16" s="245"/>
      <c r="R16" s="245"/>
      <c r="S16" s="245"/>
      <c r="T16" s="700"/>
      <c r="U16" s="701"/>
    </row>
    <row r="17" spans="1:21" ht="15" customHeight="1">
      <c r="A17" s="702" t="s">
        <v>229</v>
      </c>
      <c r="B17" s="702"/>
      <c r="C17" s="702"/>
      <c r="D17" s="242"/>
      <c r="E17" s="700"/>
      <c r="F17" s="700"/>
      <c r="G17" s="244"/>
      <c r="H17" s="244"/>
      <c r="I17" s="700"/>
      <c r="J17" s="700"/>
      <c r="K17" s="700"/>
      <c r="L17" s="700"/>
      <c r="M17" s="700"/>
      <c r="N17" s="700"/>
      <c r="O17" s="700"/>
      <c r="P17" s="245"/>
      <c r="Q17" s="245"/>
      <c r="R17" s="245"/>
      <c r="S17" s="247"/>
      <c r="T17" s="700"/>
      <c r="U17" s="701"/>
    </row>
    <row r="18" spans="1:21" ht="15" customHeight="1">
      <c r="A18" s="702" t="s">
        <v>230</v>
      </c>
      <c r="B18" s="702"/>
      <c r="C18" s="702"/>
      <c r="D18" s="242"/>
      <c r="E18" s="700"/>
      <c r="F18" s="700"/>
      <c r="G18" s="244"/>
      <c r="H18" s="244"/>
      <c r="I18" s="700"/>
      <c r="J18" s="700"/>
      <c r="K18" s="700"/>
      <c r="L18" s="700"/>
      <c r="M18" s="700"/>
      <c r="N18" s="700"/>
      <c r="O18" s="700"/>
      <c r="P18" s="245"/>
      <c r="Q18" s="245"/>
      <c r="R18" s="245"/>
      <c r="S18" s="245"/>
      <c r="T18" s="243"/>
      <c r="U18" s="248"/>
    </row>
    <row r="19" spans="1:21" ht="15" customHeight="1">
      <c r="A19" s="702" t="s">
        <v>231</v>
      </c>
      <c r="B19" s="702"/>
      <c r="C19" s="702"/>
      <c r="D19" s="242"/>
      <c r="E19" s="700"/>
      <c r="F19" s="700"/>
      <c r="G19" s="244"/>
      <c r="H19" s="244"/>
      <c r="I19" s="700"/>
      <c r="K19" s="243"/>
      <c r="M19" s="700"/>
      <c r="N19" s="700"/>
      <c r="O19" s="700"/>
      <c r="P19" s="245"/>
      <c r="Q19" s="245"/>
      <c r="R19" s="245"/>
      <c r="S19" s="245"/>
      <c r="T19" s="700"/>
      <c r="U19" s="701"/>
    </row>
    <row r="20" spans="1:21" ht="15" customHeight="1">
      <c r="A20" s="702" t="s">
        <v>232</v>
      </c>
      <c r="B20" s="702"/>
      <c r="C20" s="702"/>
      <c r="D20" s="242"/>
      <c r="E20" s="700"/>
      <c r="F20" s="700"/>
      <c r="G20" s="244"/>
      <c r="H20" s="244"/>
      <c r="I20" s="700"/>
      <c r="J20" s="700"/>
      <c r="K20" s="700"/>
      <c r="L20" s="700"/>
      <c r="M20" s="700"/>
      <c r="N20" s="700"/>
      <c r="O20" s="700"/>
      <c r="P20" s="245"/>
      <c r="Q20" s="247"/>
      <c r="R20" s="245"/>
      <c r="S20" s="245"/>
      <c r="T20" s="700"/>
      <c r="U20" s="701"/>
    </row>
    <row r="21" spans="1:21" ht="15" customHeight="1">
      <c r="A21" s="702" t="s">
        <v>233</v>
      </c>
      <c r="B21" s="702"/>
      <c r="C21" s="702"/>
      <c r="D21" s="242"/>
      <c r="E21" s="700"/>
      <c r="F21" s="700"/>
      <c r="G21" s="244"/>
      <c r="H21" s="244"/>
      <c r="I21" s="700"/>
      <c r="J21" s="700"/>
      <c r="K21" s="700"/>
      <c r="L21" s="700"/>
      <c r="M21" s="700"/>
      <c r="N21" s="700"/>
      <c r="O21" s="700"/>
      <c r="P21" s="247"/>
      <c r="Q21" s="245"/>
      <c r="R21" s="245"/>
      <c r="S21" s="245"/>
      <c r="T21" s="700"/>
      <c r="U21" s="701"/>
    </row>
    <row r="22" spans="1:21" ht="15" customHeight="1">
      <c r="A22" s="702" t="s">
        <v>234</v>
      </c>
      <c r="B22" s="702"/>
      <c r="C22" s="702"/>
      <c r="D22" s="242"/>
      <c r="E22" s="700"/>
      <c r="F22" s="700"/>
      <c r="G22" s="244"/>
      <c r="H22" s="244"/>
      <c r="I22" s="700"/>
      <c r="J22" s="700"/>
      <c r="K22" s="700"/>
      <c r="L22" s="700"/>
      <c r="M22" s="700"/>
      <c r="N22" s="700"/>
      <c r="O22" s="700"/>
      <c r="P22" s="245"/>
      <c r="Q22" s="245"/>
      <c r="R22" s="245"/>
      <c r="S22" s="247"/>
      <c r="T22" s="700"/>
      <c r="U22" s="701"/>
    </row>
    <row r="23" spans="1:21" ht="15" customHeight="1">
      <c r="A23" s="702" t="s">
        <v>235</v>
      </c>
      <c r="B23" s="702"/>
      <c r="C23" s="702"/>
      <c r="D23" s="242"/>
      <c r="F23" s="243"/>
      <c r="G23" s="244"/>
      <c r="H23" s="244"/>
      <c r="I23" s="700"/>
      <c r="J23" s="700"/>
      <c r="K23" s="700"/>
      <c r="L23" s="700"/>
      <c r="M23" s="700"/>
      <c r="N23" s="700"/>
      <c r="O23" s="700"/>
      <c r="P23" s="245"/>
      <c r="Q23" s="245"/>
      <c r="R23" s="245"/>
      <c r="S23" s="245"/>
      <c r="T23" s="700"/>
      <c r="U23" s="701"/>
    </row>
    <row r="24" spans="1:21" ht="15" customHeight="1">
      <c r="A24" s="702" t="s">
        <v>236</v>
      </c>
      <c r="B24" s="702"/>
      <c r="C24" s="702"/>
      <c r="D24" s="242"/>
      <c r="E24" s="700"/>
      <c r="F24" s="700"/>
      <c r="G24" s="244"/>
      <c r="H24" s="244"/>
      <c r="I24" s="700"/>
      <c r="J24" s="700"/>
      <c r="K24" s="700"/>
      <c r="L24" s="700"/>
      <c r="M24" s="700"/>
      <c r="N24" s="700"/>
      <c r="O24" s="700"/>
      <c r="P24" s="245"/>
      <c r="Q24" s="245"/>
      <c r="R24" s="245"/>
      <c r="S24" s="247"/>
      <c r="T24" s="700"/>
      <c r="U24" s="701"/>
    </row>
    <row r="25" spans="1:21" ht="15" customHeight="1">
      <c r="A25" s="702" t="s">
        <v>237</v>
      </c>
      <c r="B25" s="702"/>
      <c r="C25" s="702"/>
      <c r="D25" s="242"/>
      <c r="E25" s="700"/>
      <c r="F25" s="700"/>
      <c r="G25" s="244"/>
      <c r="H25" s="244"/>
      <c r="I25" s="700"/>
      <c r="J25" s="700"/>
      <c r="K25" s="700"/>
      <c r="L25" s="700"/>
      <c r="M25" s="700"/>
      <c r="N25" s="700"/>
      <c r="O25" s="700"/>
      <c r="P25" s="245"/>
      <c r="Q25" s="245"/>
      <c r="R25" s="245"/>
      <c r="S25" s="247"/>
      <c r="T25" s="700"/>
      <c r="U25" s="701"/>
    </row>
    <row r="26" spans="1:21" ht="15" customHeight="1">
      <c r="A26" s="702" t="s">
        <v>238</v>
      </c>
      <c r="B26" s="702"/>
      <c r="C26" s="702"/>
      <c r="D26" s="242"/>
      <c r="E26" s="700"/>
      <c r="F26" s="700"/>
      <c r="G26" s="244"/>
      <c r="H26" s="244"/>
      <c r="I26" s="700"/>
      <c r="J26" s="700"/>
      <c r="K26" s="700"/>
      <c r="L26" s="700"/>
      <c r="M26" s="700"/>
      <c r="N26" s="700"/>
      <c r="O26" s="700"/>
      <c r="P26" s="245"/>
      <c r="Q26" s="245"/>
      <c r="R26" s="245"/>
      <c r="S26" s="247"/>
      <c r="U26" s="243"/>
    </row>
    <row r="27" spans="1:21" ht="15" customHeight="1">
      <c r="A27" s="702" t="s">
        <v>239</v>
      </c>
      <c r="B27" s="702"/>
      <c r="C27" s="702"/>
      <c r="D27" s="242"/>
      <c r="E27" s="700"/>
      <c r="F27" s="700"/>
      <c r="G27" s="244"/>
      <c r="H27" s="244"/>
      <c r="I27" s="700"/>
      <c r="J27" s="700"/>
      <c r="K27" s="700"/>
      <c r="L27" s="700"/>
      <c r="M27" s="700"/>
      <c r="N27" s="700"/>
      <c r="O27" s="700"/>
      <c r="P27" s="245"/>
      <c r="Q27" s="245"/>
      <c r="R27" s="245"/>
      <c r="S27" s="247"/>
      <c r="U27" s="243"/>
    </row>
    <row r="28" spans="1:21" ht="15" customHeight="1">
      <c r="A28" s="702" t="s">
        <v>240</v>
      </c>
      <c r="B28" s="702"/>
      <c r="C28" s="702"/>
      <c r="D28" s="242"/>
      <c r="E28" s="700"/>
      <c r="F28" s="700"/>
      <c r="G28" s="244"/>
      <c r="H28" s="244"/>
      <c r="I28" s="700"/>
      <c r="J28" s="700"/>
      <c r="K28" s="700"/>
      <c r="L28" s="700"/>
      <c r="M28" s="700"/>
      <c r="N28" s="700"/>
      <c r="O28" s="700"/>
      <c r="P28" s="245"/>
      <c r="Q28" s="245"/>
      <c r="R28" s="245"/>
      <c r="S28" s="247"/>
      <c r="T28" s="700"/>
      <c r="U28" s="701"/>
    </row>
    <row r="29" spans="1:21" ht="15" customHeight="1">
      <c r="A29" s="702" t="s">
        <v>241</v>
      </c>
      <c r="B29" s="702"/>
      <c r="C29" s="702"/>
      <c r="D29" s="249"/>
      <c r="E29" s="708"/>
      <c r="F29" s="708"/>
      <c r="G29" s="250"/>
      <c r="H29" s="250"/>
      <c r="I29" s="708"/>
      <c r="J29" s="708"/>
      <c r="K29" s="708"/>
      <c r="L29" s="708"/>
      <c r="M29" s="708"/>
      <c r="N29" s="708"/>
      <c r="O29" s="708"/>
      <c r="P29" s="251"/>
      <c r="Q29" s="251"/>
      <c r="R29" s="251"/>
      <c r="S29" s="247"/>
      <c r="T29" s="708"/>
      <c r="U29" s="714"/>
    </row>
  </sheetData>
  <mergeCells count="129">
    <mergeCell ref="T28:U28"/>
    <mergeCell ref="A29:C29"/>
    <mergeCell ref="E29:F29"/>
    <mergeCell ref="J29:L29"/>
    <mergeCell ref="M29:O29"/>
    <mergeCell ref="T29:U29"/>
    <mergeCell ref="A27:C27"/>
    <mergeCell ref="E27:F27"/>
    <mergeCell ref="J27:L27"/>
    <mergeCell ref="M27:O27"/>
    <mergeCell ref="A28:C28"/>
    <mergeCell ref="E28:F28"/>
    <mergeCell ref="J28:L28"/>
    <mergeCell ref="M28:O28"/>
    <mergeCell ref="A25:C25"/>
    <mergeCell ref="E25:F25"/>
    <mergeCell ref="J25:L25"/>
    <mergeCell ref="M25:O25"/>
    <mergeCell ref="T25:U25"/>
    <mergeCell ref="A26:C26"/>
    <mergeCell ref="E26:F26"/>
    <mergeCell ref="J26:L26"/>
    <mergeCell ref="M26:O26"/>
    <mergeCell ref="A23:C23"/>
    <mergeCell ref="J23:L23"/>
    <mergeCell ref="M23:O23"/>
    <mergeCell ref="T23:U23"/>
    <mergeCell ref="A24:C24"/>
    <mergeCell ref="E24:F24"/>
    <mergeCell ref="J24:L24"/>
    <mergeCell ref="M24:O24"/>
    <mergeCell ref="T24:U24"/>
    <mergeCell ref="A21:C21"/>
    <mergeCell ref="E21:F21"/>
    <mergeCell ref="J21:L21"/>
    <mergeCell ref="M21:O21"/>
    <mergeCell ref="T21:U21"/>
    <mergeCell ref="A22:C22"/>
    <mergeCell ref="E22:F22"/>
    <mergeCell ref="J22:L22"/>
    <mergeCell ref="M22:O22"/>
    <mergeCell ref="T22:U22"/>
    <mergeCell ref="T19:U19"/>
    <mergeCell ref="A20:C20"/>
    <mergeCell ref="E20:F20"/>
    <mergeCell ref="J20:L20"/>
    <mergeCell ref="M20:O20"/>
    <mergeCell ref="T20:U20"/>
    <mergeCell ref="A18:C18"/>
    <mergeCell ref="E18:F18"/>
    <mergeCell ref="J18:L18"/>
    <mergeCell ref="M18:O18"/>
    <mergeCell ref="A19:C19"/>
    <mergeCell ref="E19:F19"/>
    <mergeCell ref="M19:O19"/>
    <mergeCell ref="A16:C16"/>
    <mergeCell ref="J16:L16"/>
    <mergeCell ref="M16:O16"/>
    <mergeCell ref="T16:U16"/>
    <mergeCell ref="A17:C17"/>
    <mergeCell ref="E17:F17"/>
    <mergeCell ref="J17:L17"/>
    <mergeCell ref="M17:O17"/>
    <mergeCell ref="T17:U17"/>
    <mergeCell ref="A14:C14"/>
    <mergeCell ref="E14:F14"/>
    <mergeCell ref="J14:L14"/>
    <mergeCell ref="T14:U14"/>
    <mergeCell ref="A15:C15"/>
    <mergeCell ref="E15:F15"/>
    <mergeCell ref="J15:L15"/>
    <mergeCell ref="M15:O15"/>
    <mergeCell ref="T15:U15"/>
    <mergeCell ref="A12:C12"/>
    <mergeCell ref="E12:F12"/>
    <mergeCell ref="J12:L12"/>
    <mergeCell ref="T12:U12"/>
    <mergeCell ref="A13:C13"/>
    <mergeCell ref="E13:F13"/>
    <mergeCell ref="J13:L13"/>
    <mergeCell ref="T13:U13"/>
    <mergeCell ref="A10:C10"/>
    <mergeCell ref="E10:F10"/>
    <mergeCell ref="J10:L10"/>
    <mergeCell ref="T10:U10"/>
    <mergeCell ref="A11:C11"/>
    <mergeCell ref="E11:F11"/>
    <mergeCell ref="J11:L11"/>
    <mergeCell ref="M11:O11"/>
    <mergeCell ref="T11:U11"/>
    <mergeCell ref="E8:F8"/>
    <mergeCell ref="J8:L8"/>
    <mergeCell ref="T8:U8"/>
    <mergeCell ref="A9:C9"/>
    <mergeCell ref="E9:F9"/>
    <mergeCell ref="J9:L9"/>
    <mergeCell ref="T9:U9"/>
    <mergeCell ref="A6:C6"/>
    <mergeCell ref="E6:F6"/>
    <mergeCell ref="M6:O6"/>
    <mergeCell ref="T6:U6"/>
    <mergeCell ref="A7:C7"/>
    <mergeCell ref="E7:F7"/>
    <mergeCell ref="J7:L7"/>
    <mergeCell ref="T7:U7"/>
    <mergeCell ref="E4:F4"/>
    <mergeCell ref="M4:O4"/>
    <mergeCell ref="T4:U4"/>
    <mergeCell ref="A5:C5"/>
    <mergeCell ref="E5:F5"/>
    <mergeCell ref="M5:O5"/>
    <mergeCell ref="T5:U5"/>
    <mergeCell ref="R1:S1"/>
    <mergeCell ref="T1:U1"/>
    <mergeCell ref="A2:C2"/>
    <mergeCell ref="I2:I29"/>
    <mergeCell ref="T2:U2"/>
    <mergeCell ref="A3:C3"/>
    <mergeCell ref="J3:L3"/>
    <mergeCell ref="M3:O3"/>
    <mergeCell ref="T3:U3"/>
    <mergeCell ref="A4:C4"/>
    <mergeCell ref="A1:C1"/>
    <mergeCell ref="E1:F1"/>
    <mergeCell ref="G1:H1"/>
    <mergeCell ref="J1:L1"/>
    <mergeCell ref="M1:O1"/>
    <mergeCell ref="P1:Q1"/>
    <mergeCell ref="A8:C8"/>
  </mergeCells>
  <pageMargins left="1" right="1" top="1" bottom="1" header="0.5" footer="0.5"/>
  <pageSetup paperSize="9" scale="47" fitToHeight="0" orientation="portrait" horizontalDpi="300" verticalDpi="0" r:id="rId1"/>
  <headerFooter>
    <oddHeader>&amp;RPPAP MOMG and MOPT</oddHeader>
    <oddFooter xml:space="preserve">&amp;L02-04-15-T-001&amp;RRev 02 09/08/2020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theme="0"/>
  </sheetPr>
  <dimension ref="A1:N35"/>
  <sheetViews>
    <sheetView showGridLines="0" zoomScaleNormal="100" workbookViewId="0">
      <selection activeCell="K18" sqref="K18:K19"/>
    </sheetView>
  </sheetViews>
  <sheetFormatPr defaultColWidth="5.58203125" defaultRowHeight="13"/>
  <cols>
    <col min="1" max="3" width="13.5" style="69" customWidth="1"/>
    <col min="4" max="5" width="15.58203125" style="69" customWidth="1"/>
    <col min="6" max="8" width="13.5" style="69" customWidth="1"/>
    <col min="9" max="9" width="3.83203125" style="69" customWidth="1"/>
    <col min="10" max="10" width="8.83203125" style="69" customWidth="1"/>
    <col min="11" max="11" width="9.83203125" style="69" customWidth="1"/>
    <col min="12" max="12" width="10.25" style="69" customWidth="1"/>
    <col min="13" max="13" width="16.25" style="69" customWidth="1"/>
    <col min="14" max="14" width="0" style="69" hidden="1" customWidth="1"/>
    <col min="15" max="16384" width="5.58203125" style="69"/>
  </cols>
  <sheetData>
    <row r="1" spans="1:14" ht="34.5">
      <c r="B1" s="71"/>
      <c r="C1" s="848" t="s">
        <v>15</v>
      </c>
      <c r="D1" s="849"/>
      <c r="E1" s="849"/>
      <c r="F1" s="849"/>
      <c r="G1" s="849"/>
      <c r="H1" s="849"/>
      <c r="I1" s="89"/>
      <c r="J1" s="89"/>
    </row>
    <row r="2" spans="1:14">
      <c r="N2" s="88" t="s">
        <v>6</v>
      </c>
    </row>
    <row r="3" spans="1:14">
      <c r="A3" s="72"/>
      <c r="C3" s="73"/>
      <c r="D3" s="73"/>
      <c r="E3" s="73"/>
      <c r="F3" s="73"/>
      <c r="G3" s="73"/>
      <c r="H3" s="73"/>
      <c r="N3" s="88" t="s">
        <v>1</v>
      </c>
    </row>
    <row r="4" spans="1:14">
      <c r="A4" s="72"/>
      <c r="C4" s="74"/>
      <c r="D4" s="74"/>
      <c r="E4" s="74"/>
      <c r="F4" s="74"/>
      <c r="G4" s="74"/>
      <c r="H4" s="74"/>
      <c r="N4" s="88" t="s">
        <v>2</v>
      </c>
    </row>
    <row r="5" spans="1:14" ht="17.25" customHeight="1">
      <c r="A5" s="850" t="s">
        <v>45</v>
      </c>
      <c r="B5" s="851"/>
      <c r="C5" s="852"/>
      <c r="D5" s="853"/>
      <c r="E5" s="853"/>
      <c r="F5" s="853"/>
      <c r="G5" s="853"/>
      <c r="H5" s="853"/>
    </row>
    <row r="6" spans="1:14" ht="17.25" customHeight="1">
      <c r="A6" s="850" t="s">
        <v>48</v>
      </c>
      <c r="B6" s="851"/>
      <c r="C6" s="852"/>
      <c r="D6" s="853"/>
      <c r="E6" s="853"/>
      <c r="F6" s="853"/>
      <c r="G6" s="853"/>
      <c r="H6" s="853"/>
      <c r="N6" s="88" t="s">
        <v>6</v>
      </c>
    </row>
    <row r="7" spans="1:14" ht="17.25" customHeight="1">
      <c r="A7" s="850" t="s">
        <v>7</v>
      </c>
      <c r="B7" s="851"/>
      <c r="C7" s="852"/>
      <c r="D7" s="853"/>
      <c r="E7" s="853"/>
      <c r="F7" s="853"/>
      <c r="G7" s="853"/>
      <c r="H7" s="853"/>
      <c r="N7" s="88" t="s">
        <v>18</v>
      </c>
    </row>
    <row r="8" spans="1:14" ht="17.25" customHeight="1">
      <c r="A8" s="850" t="s">
        <v>49</v>
      </c>
      <c r="B8" s="851"/>
      <c r="C8" s="852"/>
      <c r="D8" s="853"/>
      <c r="E8" s="853"/>
      <c r="F8" s="853"/>
      <c r="G8" s="853"/>
      <c r="H8" s="853"/>
      <c r="N8" s="88" t="s">
        <v>19</v>
      </c>
    </row>
    <row r="11" spans="1:14">
      <c r="G11" s="87"/>
    </row>
    <row r="12" spans="1:14" ht="17.25" customHeight="1">
      <c r="A12" s="854" t="s">
        <v>23</v>
      </c>
      <c r="B12" s="854"/>
      <c r="C12" s="855"/>
      <c r="D12" s="856"/>
      <c r="E12" s="857"/>
      <c r="G12" s="87"/>
    </row>
    <row r="13" spans="1:14" ht="17.25" customHeight="1">
      <c r="A13" s="854" t="s">
        <v>3</v>
      </c>
      <c r="B13" s="854"/>
      <c r="C13" s="858"/>
      <c r="D13" s="859"/>
      <c r="E13" s="859"/>
      <c r="G13" s="87"/>
    </row>
    <row r="14" spans="1:14">
      <c r="G14" s="87"/>
    </row>
    <row r="15" spans="1:14">
      <c r="G15" s="87"/>
    </row>
    <row r="16" spans="1:14">
      <c r="A16" s="152" t="s">
        <v>55</v>
      </c>
      <c r="G16" s="87"/>
    </row>
    <row r="17" spans="1:13">
      <c r="M17" s="87"/>
    </row>
    <row r="18" spans="1:13" ht="13.5" customHeight="1">
      <c r="A18" s="954" t="s">
        <v>5</v>
      </c>
      <c r="B18" s="985" t="s">
        <v>16</v>
      </c>
      <c r="C18" s="986"/>
      <c r="D18" s="985" t="s">
        <v>17</v>
      </c>
      <c r="E18" s="985"/>
      <c r="F18" s="987" t="s">
        <v>22</v>
      </c>
      <c r="G18" s="987"/>
      <c r="H18" s="987"/>
      <c r="I18" s="987"/>
      <c r="J18" s="970" t="s">
        <v>21</v>
      </c>
      <c r="K18" s="970" t="s">
        <v>58</v>
      </c>
      <c r="L18" s="970" t="s">
        <v>57</v>
      </c>
      <c r="M18" s="970" t="s">
        <v>157</v>
      </c>
    </row>
    <row r="19" spans="1:13" ht="20.25" customHeight="1">
      <c r="A19" s="954"/>
      <c r="B19" s="985"/>
      <c r="C19" s="985"/>
      <c r="D19" s="985"/>
      <c r="E19" s="985"/>
      <c r="F19" s="987"/>
      <c r="G19" s="987"/>
      <c r="H19" s="987"/>
      <c r="I19" s="987"/>
      <c r="J19" s="971"/>
      <c r="K19" s="971"/>
      <c r="L19" s="971"/>
      <c r="M19" s="971"/>
    </row>
    <row r="20" spans="1:13" ht="17.25" customHeight="1">
      <c r="A20" s="153">
        <v>1</v>
      </c>
      <c r="B20" s="972"/>
      <c r="C20" s="972"/>
      <c r="D20" s="972"/>
      <c r="E20" s="973"/>
      <c r="F20" s="972"/>
      <c r="G20" s="974"/>
      <c r="H20" s="972"/>
      <c r="I20" s="972"/>
      <c r="J20" s="161" t="s">
        <v>6</v>
      </c>
      <c r="K20" s="156"/>
      <c r="L20" s="161" t="s">
        <v>6</v>
      </c>
      <c r="M20" s="161" t="s">
        <v>6</v>
      </c>
    </row>
    <row r="21" spans="1:13" ht="17.25" customHeight="1">
      <c r="A21" s="153">
        <v>2</v>
      </c>
      <c r="B21" s="972"/>
      <c r="C21" s="972"/>
      <c r="D21" s="972"/>
      <c r="E21" s="973"/>
      <c r="F21" s="972"/>
      <c r="G21" s="972"/>
      <c r="H21" s="972"/>
      <c r="I21" s="972"/>
      <c r="J21" s="161" t="s">
        <v>6</v>
      </c>
      <c r="K21" s="156"/>
      <c r="L21" s="161" t="s">
        <v>6</v>
      </c>
      <c r="M21" s="161" t="s">
        <v>6</v>
      </c>
    </row>
    <row r="22" spans="1:13" ht="17.25" customHeight="1">
      <c r="A22" s="153">
        <v>3</v>
      </c>
      <c r="B22" s="972"/>
      <c r="C22" s="972"/>
      <c r="D22" s="972"/>
      <c r="E22" s="973"/>
      <c r="F22" s="972"/>
      <c r="G22" s="972"/>
      <c r="H22" s="972"/>
      <c r="I22" s="972"/>
      <c r="J22" s="161" t="s">
        <v>6</v>
      </c>
      <c r="K22" s="154"/>
      <c r="L22" s="161" t="s">
        <v>6</v>
      </c>
      <c r="M22" s="161" t="s">
        <v>6</v>
      </c>
    </row>
    <row r="23" spans="1:13" ht="17.25" customHeight="1">
      <c r="A23" s="153">
        <v>4</v>
      </c>
      <c r="B23" s="972"/>
      <c r="C23" s="972"/>
      <c r="D23" s="972"/>
      <c r="E23" s="973"/>
      <c r="F23" s="972"/>
      <c r="G23" s="972"/>
      <c r="H23" s="972"/>
      <c r="I23" s="972"/>
      <c r="J23" s="161" t="s">
        <v>6</v>
      </c>
      <c r="K23" s="154"/>
      <c r="L23" s="161" t="s">
        <v>6</v>
      </c>
      <c r="M23" s="161" t="s">
        <v>6</v>
      </c>
    </row>
    <row r="24" spans="1:13" ht="17.25" customHeight="1">
      <c r="A24" s="153">
        <v>5</v>
      </c>
      <c r="B24" s="972"/>
      <c r="C24" s="972"/>
      <c r="D24" s="972"/>
      <c r="E24" s="973"/>
      <c r="F24" s="972"/>
      <c r="G24" s="972"/>
      <c r="H24" s="972"/>
      <c r="I24" s="972"/>
      <c r="J24" s="161" t="s">
        <v>6</v>
      </c>
      <c r="K24" s="154"/>
      <c r="L24" s="161" t="s">
        <v>6</v>
      </c>
      <c r="M24" s="161" t="s">
        <v>6</v>
      </c>
    </row>
    <row r="25" spans="1:13" ht="17.25" customHeight="1">
      <c r="A25" s="153">
        <v>6</v>
      </c>
      <c r="B25" s="972"/>
      <c r="C25" s="972"/>
      <c r="D25" s="972"/>
      <c r="E25" s="973"/>
      <c r="F25" s="972"/>
      <c r="G25" s="972"/>
      <c r="H25" s="972"/>
      <c r="I25" s="972"/>
      <c r="J25" s="161" t="s">
        <v>6</v>
      </c>
      <c r="K25" s="154"/>
      <c r="L25" s="161" t="s">
        <v>6</v>
      </c>
      <c r="M25" s="161" t="s">
        <v>6</v>
      </c>
    </row>
    <row r="26" spans="1:13" ht="17.25" customHeight="1">
      <c r="A26" s="153">
        <v>7</v>
      </c>
      <c r="B26" s="972"/>
      <c r="C26" s="972"/>
      <c r="D26" s="972"/>
      <c r="E26" s="973"/>
      <c r="F26" s="972"/>
      <c r="G26" s="972"/>
      <c r="H26" s="972"/>
      <c r="I26" s="972"/>
      <c r="J26" s="161" t="s">
        <v>6</v>
      </c>
      <c r="K26" s="154"/>
      <c r="L26" s="161" t="s">
        <v>6</v>
      </c>
      <c r="M26" s="161" t="s">
        <v>6</v>
      </c>
    </row>
    <row r="27" spans="1:13" ht="17.25" customHeight="1">
      <c r="A27" s="153">
        <v>8</v>
      </c>
      <c r="B27" s="972"/>
      <c r="C27" s="972"/>
      <c r="D27" s="972"/>
      <c r="E27" s="973"/>
      <c r="F27" s="972"/>
      <c r="G27" s="972"/>
      <c r="H27" s="972"/>
      <c r="I27" s="972"/>
      <c r="J27" s="161" t="s">
        <v>6</v>
      </c>
      <c r="K27" s="154"/>
      <c r="L27" s="161" t="s">
        <v>6</v>
      </c>
      <c r="M27" s="161" t="s">
        <v>6</v>
      </c>
    </row>
    <row r="28" spans="1:13" ht="17.25" customHeight="1">
      <c r="A28" s="153">
        <v>9</v>
      </c>
      <c r="B28" s="972"/>
      <c r="C28" s="972"/>
      <c r="D28" s="972"/>
      <c r="E28" s="973"/>
      <c r="F28" s="972"/>
      <c r="G28" s="972"/>
      <c r="H28" s="972"/>
      <c r="I28" s="972"/>
      <c r="J28" s="161" t="s">
        <v>6</v>
      </c>
      <c r="K28" s="154"/>
      <c r="L28" s="161" t="s">
        <v>6</v>
      </c>
      <c r="M28" s="161" t="s">
        <v>6</v>
      </c>
    </row>
    <row r="29" spans="1:13" ht="17.25" customHeight="1">
      <c r="A29" s="153">
        <v>10</v>
      </c>
      <c r="B29" s="972"/>
      <c r="C29" s="972"/>
      <c r="D29" s="972"/>
      <c r="E29" s="973"/>
      <c r="F29" s="972"/>
      <c r="G29" s="972"/>
      <c r="H29" s="972"/>
      <c r="I29" s="972"/>
      <c r="J29" s="161" t="s">
        <v>6</v>
      </c>
      <c r="K29" s="154"/>
      <c r="L29" s="161" t="s">
        <v>6</v>
      </c>
      <c r="M29" s="161" t="s">
        <v>6</v>
      </c>
    </row>
    <row r="30" spans="1:13" ht="17.25" customHeight="1">
      <c r="A30" s="153">
        <v>11</v>
      </c>
      <c r="B30" s="972"/>
      <c r="C30" s="972"/>
      <c r="D30" s="972"/>
      <c r="E30" s="973"/>
      <c r="F30" s="972"/>
      <c r="G30" s="972"/>
      <c r="H30" s="972"/>
      <c r="I30" s="972"/>
      <c r="J30" s="161" t="s">
        <v>6</v>
      </c>
      <c r="K30" s="154"/>
      <c r="L30" s="161" t="s">
        <v>6</v>
      </c>
      <c r="M30" s="161" t="s">
        <v>6</v>
      </c>
    </row>
    <row r="31" spans="1:13" ht="17.25" customHeight="1">
      <c r="A31" s="153">
        <v>12</v>
      </c>
      <c r="B31" s="972"/>
      <c r="C31" s="972"/>
      <c r="D31" s="972"/>
      <c r="E31" s="973"/>
      <c r="F31" s="972"/>
      <c r="G31" s="972"/>
      <c r="H31" s="972"/>
      <c r="I31" s="972"/>
      <c r="J31" s="161" t="s">
        <v>6</v>
      </c>
      <c r="K31" s="154"/>
      <c r="L31" s="161" t="s">
        <v>6</v>
      </c>
      <c r="M31" s="161" t="s">
        <v>6</v>
      </c>
    </row>
    <row r="32" spans="1:13" ht="17.25" customHeight="1">
      <c r="A32" s="153">
        <v>13</v>
      </c>
      <c r="B32" s="972"/>
      <c r="C32" s="972"/>
      <c r="D32" s="972"/>
      <c r="E32" s="973"/>
      <c r="F32" s="972"/>
      <c r="G32" s="972"/>
      <c r="H32" s="972"/>
      <c r="I32" s="972"/>
      <c r="J32" s="161" t="s">
        <v>6</v>
      </c>
      <c r="K32" s="154"/>
      <c r="L32" s="161" t="s">
        <v>6</v>
      </c>
      <c r="M32" s="161" t="s">
        <v>6</v>
      </c>
    </row>
    <row r="33" spans="1:13" ht="17.25" customHeight="1">
      <c r="A33" s="153">
        <v>14</v>
      </c>
      <c r="B33" s="972"/>
      <c r="C33" s="972"/>
      <c r="D33" s="972"/>
      <c r="E33" s="973"/>
      <c r="F33" s="972"/>
      <c r="G33" s="972"/>
      <c r="H33" s="972"/>
      <c r="I33" s="972"/>
      <c r="J33" s="161" t="s">
        <v>6</v>
      </c>
      <c r="K33" s="154"/>
      <c r="L33" s="161" t="s">
        <v>6</v>
      </c>
      <c r="M33" s="161" t="s">
        <v>6</v>
      </c>
    </row>
    <row r="34" spans="1:13" ht="17.25" customHeight="1">
      <c r="A34" s="153">
        <v>15</v>
      </c>
      <c r="B34" s="972"/>
      <c r="C34" s="972"/>
      <c r="D34" s="972"/>
      <c r="E34" s="973"/>
      <c r="F34" s="972"/>
      <c r="G34" s="972"/>
      <c r="H34" s="972"/>
      <c r="I34" s="972"/>
      <c r="J34" s="161" t="s">
        <v>6</v>
      </c>
      <c r="K34" s="154"/>
      <c r="L34" s="161" t="s">
        <v>6</v>
      </c>
      <c r="M34" s="161" t="s">
        <v>6</v>
      </c>
    </row>
    <row r="35" spans="1:13">
      <c r="A35" s="97"/>
      <c r="B35" s="97"/>
      <c r="C35" s="97"/>
      <c r="D35" s="97"/>
      <c r="E35" s="97"/>
      <c r="F35" s="97"/>
      <c r="G35" s="97"/>
      <c r="H35" s="97"/>
      <c r="I35" s="97"/>
      <c r="J35" s="97"/>
      <c r="K35" s="97"/>
      <c r="L35" s="97"/>
      <c r="M35" s="157"/>
    </row>
  </sheetData>
  <mergeCells count="66">
    <mergeCell ref="M18:M19"/>
    <mergeCell ref="L18:L19"/>
    <mergeCell ref="B33:C33"/>
    <mergeCell ref="D33:E33"/>
    <mergeCell ref="F33:I33"/>
    <mergeCell ref="B29:C29"/>
    <mergeCell ref="D29:E29"/>
    <mergeCell ref="F29:I29"/>
    <mergeCell ref="B30:C30"/>
    <mergeCell ref="D30:E30"/>
    <mergeCell ref="F30:I30"/>
    <mergeCell ref="B27:C27"/>
    <mergeCell ref="D27:E27"/>
    <mergeCell ref="F27:I27"/>
    <mergeCell ref="B28:C28"/>
    <mergeCell ref="D28:E28"/>
    <mergeCell ref="B34:C34"/>
    <mergeCell ref="D34:E34"/>
    <mergeCell ref="F34:I34"/>
    <mergeCell ref="B31:C31"/>
    <mergeCell ref="D31:E31"/>
    <mergeCell ref="F31:I31"/>
    <mergeCell ref="B32:C32"/>
    <mergeCell ref="D32:E32"/>
    <mergeCell ref="F32:I32"/>
    <mergeCell ref="F28:I28"/>
    <mergeCell ref="B25:C25"/>
    <mergeCell ref="D25:E25"/>
    <mergeCell ref="F25:I25"/>
    <mergeCell ref="B26:C26"/>
    <mergeCell ref="D26:E26"/>
    <mergeCell ref="F26:I26"/>
    <mergeCell ref="B23:C23"/>
    <mergeCell ref="D23:E23"/>
    <mergeCell ref="F23:I23"/>
    <mergeCell ref="B24:C24"/>
    <mergeCell ref="D24:E24"/>
    <mergeCell ref="F24:I24"/>
    <mergeCell ref="C6:H6"/>
    <mergeCell ref="B21:C21"/>
    <mergeCell ref="D21:E21"/>
    <mergeCell ref="F21:I21"/>
    <mergeCell ref="B22:C22"/>
    <mergeCell ref="D22:E22"/>
    <mergeCell ref="F22:I22"/>
    <mergeCell ref="J18:J19"/>
    <mergeCell ref="K18:K19"/>
    <mergeCell ref="B20:C20"/>
    <mergeCell ref="D20:E20"/>
    <mergeCell ref="F20:I20"/>
    <mergeCell ref="C1:H1"/>
    <mergeCell ref="A8:B8"/>
    <mergeCell ref="C8:H8"/>
    <mergeCell ref="A18:A19"/>
    <mergeCell ref="B18:C19"/>
    <mergeCell ref="D18:E19"/>
    <mergeCell ref="F18:I19"/>
    <mergeCell ref="A12:B12"/>
    <mergeCell ref="C12:E12"/>
    <mergeCell ref="A13:B13"/>
    <mergeCell ref="C13:E13"/>
    <mergeCell ref="A7:B7"/>
    <mergeCell ref="C7:H7"/>
    <mergeCell ref="A5:B5"/>
    <mergeCell ref="C5:H5"/>
    <mergeCell ref="A6:B6"/>
  </mergeCells>
  <dataValidations disablePrompts="1" count="2">
    <dataValidation type="list" allowBlank="1" showInputMessage="1" showErrorMessage="1" sqref="J20:J34 M20:M34" xr:uid="{00000000-0002-0000-0E00-000000000000}">
      <formula1>$N$2:$N$4</formula1>
    </dataValidation>
    <dataValidation type="list" allowBlank="1" showInputMessage="1" showErrorMessage="1" sqref="L20:L34" xr:uid="{00000000-0002-0000-0E00-000001000000}">
      <formula1>$N$6:$N$8</formula1>
    </dataValidation>
  </dataValidations>
  <pageMargins left="1" right="1" top="1" bottom="1" header="0.5" footer="0.5"/>
  <pageSetup paperSize="9" scale="47" fitToHeight="0" orientation="landscape" r:id="rId1"/>
  <headerFooter>
    <oddHeader>&amp;RPPAP MOMG and MOPT</oddHeader>
    <oddFooter xml:space="preserve">&amp;RRev 02 09/08/2020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0CAE1-39E4-446E-A5CD-3AC080B90CC3}">
  <sheetPr>
    <tabColor theme="0"/>
  </sheetPr>
  <dimension ref="A1:M9"/>
  <sheetViews>
    <sheetView showGridLines="0" topLeftCell="B18" zoomScaleNormal="100" workbookViewId="0">
      <selection activeCell="K18" sqref="K18"/>
    </sheetView>
  </sheetViews>
  <sheetFormatPr defaultRowHeight="14"/>
  <sheetData>
    <row r="1" spans="1:13" ht="48" customHeight="1">
      <c r="A1" s="988"/>
      <c r="B1" s="988"/>
      <c r="C1" s="989" t="s">
        <v>73</v>
      </c>
      <c r="D1" s="989"/>
      <c r="E1" s="989"/>
      <c r="F1" s="989"/>
      <c r="G1" s="989"/>
      <c r="H1" s="989"/>
      <c r="I1" s="989"/>
      <c r="J1" s="989"/>
      <c r="K1" s="989"/>
      <c r="L1" s="989"/>
    </row>
    <row r="3" spans="1:13" ht="14" customHeight="1">
      <c r="A3" s="990" t="s">
        <v>408</v>
      </c>
      <c r="B3" s="990"/>
      <c r="C3" s="990"/>
      <c r="D3" s="990"/>
      <c r="E3" s="990"/>
      <c r="F3" s="990"/>
      <c r="G3" s="990"/>
      <c r="H3" s="990"/>
      <c r="I3" s="990"/>
      <c r="J3" s="990"/>
      <c r="K3" s="990"/>
      <c r="L3" s="990"/>
      <c r="M3" s="262"/>
    </row>
    <row r="4" spans="1:13" ht="14" customHeight="1">
      <c r="A4" s="990"/>
      <c r="B4" s="990"/>
      <c r="C4" s="990"/>
      <c r="D4" s="990"/>
      <c r="E4" s="990"/>
      <c r="F4" s="990"/>
      <c r="G4" s="990"/>
      <c r="H4" s="990"/>
      <c r="I4" s="990"/>
      <c r="J4" s="990"/>
      <c r="K4" s="990"/>
      <c r="L4" s="990"/>
      <c r="M4" s="262"/>
    </row>
    <row r="5" spans="1:13" ht="14" customHeight="1">
      <c r="A5" s="990"/>
      <c r="B5" s="990"/>
      <c r="C5" s="990"/>
      <c r="D5" s="990"/>
      <c r="E5" s="990"/>
      <c r="F5" s="990"/>
      <c r="G5" s="990"/>
      <c r="H5" s="990"/>
      <c r="I5" s="990"/>
      <c r="J5" s="990"/>
      <c r="K5" s="990"/>
      <c r="L5" s="990"/>
    </row>
    <row r="6" spans="1:13" ht="14" customHeight="1">
      <c r="A6" s="990"/>
      <c r="B6" s="990"/>
      <c r="C6" s="990"/>
      <c r="D6" s="990"/>
      <c r="E6" s="990"/>
      <c r="F6" s="990"/>
      <c r="G6" s="990"/>
      <c r="H6" s="990"/>
      <c r="I6" s="990"/>
      <c r="J6" s="990"/>
      <c r="K6" s="990"/>
      <c r="L6" s="990"/>
    </row>
    <row r="7" spans="1:13" ht="14" customHeight="1">
      <c r="A7" s="990"/>
      <c r="B7" s="990"/>
      <c r="C7" s="990"/>
      <c r="D7" s="990"/>
      <c r="E7" s="990"/>
      <c r="F7" s="990"/>
      <c r="G7" s="990"/>
      <c r="H7" s="990"/>
      <c r="I7" s="990"/>
      <c r="J7" s="990"/>
      <c r="K7" s="990"/>
      <c r="L7" s="990"/>
    </row>
    <row r="8" spans="1:13" ht="14" customHeight="1">
      <c r="A8" s="990"/>
      <c r="B8" s="990"/>
      <c r="C8" s="990"/>
      <c r="D8" s="990"/>
      <c r="E8" s="990"/>
      <c r="F8" s="990"/>
      <c r="G8" s="990"/>
      <c r="H8" s="990"/>
      <c r="I8" s="990"/>
      <c r="J8" s="990"/>
      <c r="K8" s="990"/>
      <c r="L8" s="990"/>
    </row>
    <row r="9" spans="1:13" ht="14" customHeight="1">
      <c r="A9" s="990"/>
      <c r="B9" s="990"/>
      <c r="C9" s="990"/>
      <c r="D9" s="990"/>
      <c r="E9" s="990"/>
      <c r="F9" s="990"/>
      <c r="G9" s="990"/>
      <c r="H9" s="990"/>
      <c r="I9" s="990"/>
      <c r="J9" s="990"/>
      <c r="K9" s="990"/>
      <c r="L9" s="990"/>
    </row>
  </sheetData>
  <mergeCells count="3">
    <mergeCell ref="A1:B1"/>
    <mergeCell ref="C1:L1"/>
    <mergeCell ref="A3:L9"/>
  </mergeCells>
  <pageMargins left="1" right="1" top="1" bottom="1" header="0.5" footer="0.5"/>
  <pageSetup paperSize="9" scale="47" orientation="portrait" verticalDpi="0" r:id="rId1"/>
  <headerFooter>
    <oddHeader>&amp;RPPAP MOMG and MOPT</oddHeader>
    <oddFooter xml:space="preserve">&amp;RRev 02 09/08/2020
</oddFooter>
  </headerFooter>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CBEEB-8AB7-47BB-A0C0-D8406E0618CD}">
  <sheetPr>
    <tabColor theme="0"/>
    <pageSetUpPr fitToPage="1"/>
  </sheetPr>
  <dimension ref="A1:M99"/>
  <sheetViews>
    <sheetView zoomScale="77" zoomScaleNormal="77" workbookViewId="0">
      <selection activeCell="AE36" sqref="AE36"/>
    </sheetView>
  </sheetViews>
  <sheetFormatPr defaultColWidth="8.08203125" defaultRowHeight="12.5"/>
  <cols>
    <col min="1" max="1" width="1.33203125" style="473" customWidth="1"/>
    <col min="2" max="2" width="1.08203125" style="473" customWidth="1"/>
    <col min="3" max="3" width="4.33203125" style="474" customWidth="1"/>
    <col min="4" max="4" width="45.83203125" style="473" customWidth="1"/>
    <col min="5" max="5" width="0.58203125" style="473" customWidth="1"/>
    <col min="6" max="12" width="18.58203125" style="473" customWidth="1"/>
    <col min="13" max="13" width="0.75" style="473" customWidth="1"/>
    <col min="14" max="16384" width="8.08203125" style="473"/>
  </cols>
  <sheetData>
    <row r="1" spans="2:13" ht="48" customHeight="1">
      <c r="B1" s="993"/>
      <c r="C1" s="994"/>
      <c r="D1" s="994"/>
      <c r="E1" s="994"/>
      <c r="F1" s="995" t="s">
        <v>537</v>
      </c>
      <c r="G1" s="995"/>
      <c r="H1" s="995"/>
      <c r="I1" s="995"/>
      <c r="J1" s="995"/>
      <c r="K1" s="995"/>
      <c r="L1" s="995"/>
      <c r="M1" s="996"/>
    </row>
    <row r="2" spans="2:13" ht="19.5" customHeight="1" thickBot="1">
      <c r="B2" s="478"/>
      <c r="C2" s="647" t="s">
        <v>436</v>
      </c>
      <c r="D2" s="479"/>
      <c r="E2" s="479"/>
      <c r="F2" s="646"/>
      <c r="G2" s="645" t="s">
        <v>437</v>
      </c>
      <c r="H2" s="479"/>
      <c r="I2" s="646"/>
      <c r="J2" s="645" t="s">
        <v>438</v>
      </c>
      <c r="K2" s="479"/>
      <c r="L2" s="479"/>
      <c r="M2" s="646"/>
    </row>
    <row r="3" spans="2:13" ht="14.5" customHeight="1" thickBot="1">
      <c r="B3" s="478"/>
      <c r="C3" s="991"/>
      <c r="D3" s="992"/>
      <c r="E3" s="479"/>
      <c r="F3" s="480" t="s">
        <v>439</v>
      </c>
      <c r="G3" s="478" t="s">
        <v>440</v>
      </c>
      <c r="H3" s="479"/>
      <c r="I3" s="481"/>
      <c r="J3" s="482"/>
      <c r="K3" s="483"/>
      <c r="L3" s="484"/>
      <c r="M3" s="646"/>
    </row>
    <row r="4" spans="2:13" ht="14.5" customHeight="1">
      <c r="B4" s="478"/>
      <c r="C4" s="991"/>
      <c r="D4" s="992"/>
      <c r="E4" s="479"/>
      <c r="F4" s="485" t="s">
        <v>441</v>
      </c>
      <c r="G4" s="478" t="s">
        <v>442</v>
      </c>
      <c r="H4" s="479"/>
      <c r="I4" s="486"/>
      <c r="J4" s="482"/>
      <c r="K4" s="483"/>
      <c r="L4" s="484"/>
      <c r="M4" s="646"/>
    </row>
    <row r="5" spans="2:13" ht="14.5" customHeight="1">
      <c r="B5" s="478"/>
      <c r="C5" s="991"/>
      <c r="D5" s="992"/>
      <c r="E5" s="479"/>
      <c r="F5" s="485" t="s">
        <v>443</v>
      </c>
      <c r="G5" s="478" t="s">
        <v>444</v>
      </c>
      <c r="H5" s="479"/>
      <c r="I5" s="487" t="str">
        <f>IF(I3=0,"-",I3/I4)</f>
        <v>-</v>
      </c>
      <c r="J5" s="482"/>
      <c r="K5" s="483"/>
      <c r="L5" s="484"/>
      <c r="M5" s="646"/>
    </row>
    <row r="6" spans="2:13" ht="14.5" customHeight="1" thickBot="1">
      <c r="B6" s="478"/>
      <c r="C6" s="991"/>
      <c r="D6" s="992"/>
      <c r="E6" s="479"/>
      <c r="F6" s="485" t="s">
        <v>445</v>
      </c>
      <c r="G6" s="478"/>
      <c r="H6" s="479"/>
      <c r="I6" s="488"/>
      <c r="J6" s="482"/>
      <c r="K6" s="483"/>
      <c r="L6" s="484"/>
      <c r="M6" s="646"/>
    </row>
    <row r="7" spans="2:13" ht="14.5" customHeight="1" thickBot="1">
      <c r="B7" s="478"/>
      <c r="C7" s="1003"/>
      <c r="D7" s="1004"/>
      <c r="E7" s="479"/>
      <c r="F7" s="485" t="s">
        <v>446</v>
      </c>
      <c r="G7" s="478" t="s">
        <v>447</v>
      </c>
      <c r="H7" s="479"/>
      <c r="I7" s="481"/>
      <c r="J7" s="482"/>
      <c r="K7" s="483"/>
      <c r="L7" s="484"/>
      <c r="M7" s="646"/>
    </row>
    <row r="8" spans="2:13" ht="5.15" customHeight="1" thickBot="1">
      <c r="B8" s="489"/>
      <c r="C8" s="490"/>
      <c r="D8" s="490"/>
      <c r="E8" s="490"/>
      <c r="F8" s="491"/>
      <c r="G8" s="489"/>
      <c r="H8" s="490"/>
      <c r="I8" s="491"/>
      <c r="J8" s="489"/>
      <c r="K8" s="490"/>
      <c r="L8" s="490"/>
      <c r="M8" s="491"/>
    </row>
    <row r="9" spans="2:13" ht="5.15" customHeight="1" thickBot="1">
      <c r="F9" s="473" t="s">
        <v>448</v>
      </c>
      <c r="G9" s="492" t="s">
        <v>448</v>
      </c>
      <c r="H9" s="493" t="s">
        <v>448</v>
      </c>
    </row>
    <row r="10" spans="2:13" ht="20.5" customHeight="1">
      <c r="B10" s="475"/>
      <c r="C10" s="494" t="s">
        <v>449</v>
      </c>
      <c r="D10" s="476"/>
      <c r="E10" s="476"/>
      <c r="F10" s="495" t="s">
        <v>448</v>
      </c>
      <c r="G10" s="496" t="s">
        <v>448</v>
      </c>
      <c r="H10" s="495"/>
      <c r="I10" s="495"/>
      <c r="J10" s="495"/>
      <c r="K10" s="495"/>
      <c r="L10" s="495"/>
      <c r="M10" s="477"/>
    </row>
    <row r="11" spans="2:13" ht="3" customHeight="1" thickBot="1">
      <c r="B11" s="478"/>
      <c r="C11" s="479"/>
      <c r="D11" s="479"/>
      <c r="E11" s="479"/>
      <c r="F11" s="497"/>
      <c r="G11" s="497"/>
      <c r="H11" s="497"/>
      <c r="I11" s="497"/>
      <c r="J11" s="497"/>
      <c r="K11" s="497"/>
      <c r="L11" s="497"/>
      <c r="M11" s="646"/>
    </row>
    <row r="12" spans="2:13" ht="15" customHeight="1" thickBot="1">
      <c r="B12" s="478"/>
      <c r="C12" s="498" t="s">
        <v>450</v>
      </c>
      <c r="D12" s="479"/>
      <c r="E12" s="499" t="s">
        <v>448</v>
      </c>
      <c r="F12" s="500" t="s">
        <v>138</v>
      </c>
      <c r="G12" s="501" t="s">
        <v>137</v>
      </c>
      <c r="H12" s="501" t="s">
        <v>136</v>
      </c>
      <c r="I12" s="501" t="s">
        <v>135</v>
      </c>
      <c r="J12" s="501" t="s">
        <v>134</v>
      </c>
      <c r="K12" s="501" t="s">
        <v>133</v>
      </c>
      <c r="L12" s="501" t="s">
        <v>451</v>
      </c>
      <c r="M12" s="502"/>
    </row>
    <row r="13" spans="2:13" ht="15" customHeight="1" thickBot="1">
      <c r="B13" s="478"/>
      <c r="C13" s="498"/>
      <c r="D13" s="479" t="s">
        <v>452</v>
      </c>
      <c r="E13" s="499"/>
      <c r="F13" s="503"/>
      <c r="G13" s="503"/>
      <c r="H13" s="503"/>
      <c r="I13" s="503"/>
      <c r="J13" s="503"/>
      <c r="K13" s="503"/>
      <c r="L13" s="503"/>
      <c r="M13" s="502"/>
    </row>
    <row r="14" spans="2:13" ht="24" customHeight="1" thickBot="1">
      <c r="B14" s="478"/>
      <c r="C14" s="498"/>
      <c r="D14" s="1005" t="s">
        <v>453</v>
      </c>
      <c r="E14" s="1006"/>
      <c r="F14" s="504">
        <v>2</v>
      </c>
      <c r="G14" s="505">
        <v>2</v>
      </c>
      <c r="H14" s="505">
        <v>2</v>
      </c>
      <c r="I14" s="505">
        <v>2</v>
      </c>
      <c r="J14" s="505">
        <v>2</v>
      </c>
      <c r="K14" s="505">
        <v>2</v>
      </c>
      <c r="L14" s="505">
        <v>2</v>
      </c>
      <c r="M14" s="502"/>
    </row>
    <row r="15" spans="2:13" s="511" customFormat="1" ht="15" customHeight="1">
      <c r="B15" s="506"/>
      <c r="C15" s="507" t="s">
        <v>454</v>
      </c>
      <c r="D15" s="508" t="s">
        <v>139</v>
      </c>
      <c r="E15" s="507"/>
      <c r="F15" s="509">
        <v>3</v>
      </c>
      <c r="G15" s="509">
        <v>2</v>
      </c>
      <c r="H15" s="509">
        <v>2</v>
      </c>
      <c r="I15" s="509">
        <v>2</v>
      </c>
      <c r="J15" s="509"/>
      <c r="K15" s="509"/>
      <c r="L15" s="509"/>
      <c r="M15" s="510"/>
    </row>
    <row r="16" spans="2:13" s="511" customFormat="1" ht="15" customHeight="1">
      <c r="B16" s="506"/>
      <c r="C16" s="507" t="s">
        <v>455</v>
      </c>
      <c r="D16" s="508" t="s">
        <v>132</v>
      </c>
      <c r="E16" s="507"/>
      <c r="F16" s="512"/>
      <c r="G16" s="512"/>
      <c r="H16" s="512"/>
      <c r="I16" s="512"/>
      <c r="J16" s="512"/>
      <c r="K16" s="512"/>
      <c r="L16" s="512"/>
      <c r="M16" s="510"/>
    </row>
    <row r="17" spans="2:13" s="511" customFormat="1" ht="15" customHeight="1">
      <c r="B17" s="506"/>
      <c r="C17" s="507" t="s">
        <v>456</v>
      </c>
      <c r="D17" s="508" t="s">
        <v>131</v>
      </c>
      <c r="E17" s="507"/>
      <c r="F17" s="512"/>
      <c r="G17" s="512"/>
      <c r="H17" s="512"/>
      <c r="I17" s="512"/>
      <c r="J17" s="512"/>
      <c r="K17" s="512"/>
      <c r="L17" s="512"/>
      <c r="M17" s="510"/>
    </row>
    <row r="18" spans="2:13" s="511" customFormat="1" ht="15" customHeight="1">
      <c r="B18" s="506"/>
      <c r="C18" s="507" t="s">
        <v>448</v>
      </c>
      <c r="D18" s="508" t="s">
        <v>457</v>
      </c>
      <c r="E18" s="507"/>
      <c r="F18" s="512"/>
      <c r="G18" s="512"/>
      <c r="H18" s="512"/>
      <c r="I18" s="512"/>
      <c r="J18" s="512"/>
      <c r="K18" s="512"/>
      <c r="L18" s="512"/>
      <c r="M18" s="510"/>
    </row>
    <row r="19" spans="2:13" s="511" customFormat="1" ht="15" customHeight="1">
      <c r="B19" s="506"/>
      <c r="C19" s="507" t="s">
        <v>458</v>
      </c>
      <c r="D19" s="508" t="s">
        <v>130</v>
      </c>
      <c r="E19" s="507"/>
      <c r="F19" s="512"/>
      <c r="G19" s="512"/>
      <c r="H19" s="512"/>
      <c r="I19" s="512"/>
      <c r="J19" s="512"/>
      <c r="K19" s="512"/>
      <c r="L19" s="512"/>
      <c r="M19" s="510"/>
    </row>
    <row r="20" spans="2:13" s="511" customFormat="1" ht="24.75" customHeight="1" thickBot="1">
      <c r="B20" s="506"/>
      <c r="C20" s="507" t="s">
        <v>459</v>
      </c>
      <c r="D20" s="513" t="s">
        <v>460</v>
      </c>
      <c r="E20" s="507" t="s">
        <v>448</v>
      </c>
      <c r="F20" s="514">
        <f>(F15*(F16-(F17+F18)/60))*F19</f>
        <v>0</v>
      </c>
      <c r="G20" s="514">
        <f t="shared" ref="G20:K20" si="0">(G15*(G16-(G17+G18)/60))*G19</f>
        <v>0</v>
      </c>
      <c r="H20" s="514">
        <f t="shared" si="0"/>
        <v>0</v>
      </c>
      <c r="I20" s="514">
        <f t="shared" si="0"/>
        <v>0</v>
      </c>
      <c r="J20" s="514">
        <f t="shared" si="0"/>
        <v>0</v>
      </c>
      <c r="K20" s="514">
        <f t="shared" si="0"/>
        <v>0</v>
      </c>
      <c r="L20" s="514">
        <f>(L15*(L16-(L17+L18)/60))*L19</f>
        <v>0</v>
      </c>
      <c r="M20" s="510"/>
    </row>
    <row r="21" spans="2:13" s="511" customFormat="1" ht="2.15" customHeight="1">
      <c r="B21" s="506"/>
      <c r="C21" s="507"/>
      <c r="D21" s="513"/>
      <c r="E21" s="507"/>
      <c r="F21" s="515"/>
      <c r="G21" s="515"/>
      <c r="H21" s="515"/>
      <c r="I21" s="515"/>
      <c r="J21" s="515"/>
      <c r="K21" s="515"/>
      <c r="L21" s="515"/>
      <c r="M21" s="510"/>
    </row>
    <row r="22" spans="2:13" s="511" customFormat="1" ht="16" thickBot="1">
      <c r="B22" s="506"/>
      <c r="C22" s="516" t="s">
        <v>461</v>
      </c>
      <c r="D22" s="517"/>
      <c r="E22" s="518"/>
      <c r="F22" s="519"/>
      <c r="G22" s="519"/>
      <c r="H22" s="519"/>
      <c r="I22" s="519"/>
      <c r="J22" s="520"/>
      <c r="K22" s="520"/>
      <c r="L22" s="520"/>
      <c r="M22" s="521"/>
    </row>
    <row r="23" spans="2:13" s="511" customFormat="1" ht="14.5" customHeight="1">
      <c r="B23" s="506"/>
      <c r="C23" s="507" t="s">
        <v>462</v>
      </c>
      <c r="D23" s="508" t="s">
        <v>463</v>
      </c>
      <c r="E23" s="518"/>
      <c r="F23" s="522"/>
      <c r="G23" s="522"/>
      <c r="H23" s="522"/>
      <c r="I23" s="522"/>
      <c r="J23" s="522"/>
      <c r="K23" s="522"/>
      <c r="L23" s="522"/>
      <c r="M23" s="510"/>
    </row>
    <row r="24" spans="2:13" s="511" customFormat="1" ht="14.5" customHeight="1">
      <c r="B24" s="506"/>
      <c r="C24" s="507" t="s">
        <v>464</v>
      </c>
      <c r="D24" s="508" t="s">
        <v>465</v>
      </c>
      <c r="E24" s="518"/>
      <c r="F24" s="523"/>
      <c r="G24" s="523"/>
      <c r="H24" s="523"/>
      <c r="I24" s="523"/>
      <c r="J24" s="523"/>
      <c r="K24" s="523"/>
      <c r="L24" s="523"/>
      <c r="M24" s="510"/>
    </row>
    <row r="25" spans="2:13" s="511" customFormat="1" ht="14.5" customHeight="1">
      <c r="B25" s="506"/>
      <c r="C25" s="507" t="s">
        <v>466</v>
      </c>
      <c r="D25" s="508" t="s">
        <v>467</v>
      </c>
      <c r="E25" s="518"/>
      <c r="F25" s="524"/>
      <c r="G25" s="524"/>
      <c r="H25" s="524"/>
      <c r="I25" s="524"/>
      <c r="J25" s="524"/>
      <c r="K25" s="524"/>
      <c r="L25" s="524"/>
      <c r="M25" s="510"/>
    </row>
    <row r="26" spans="2:13" s="511" customFormat="1" ht="14.5" customHeight="1">
      <c r="B26" s="506"/>
      <c r="C26" s="507" t="s">
        <v>468</v>
      </c>
      <c r="D26" s="508" t="s">
        <v>469</v>
      </c>
      <c r="E26" s="518"/>
      <c r="F26" s="524"/>
      <c r="G26" s="524"/>
      <c r="H26" s="524"/>
      <c r="I26" s="524"/>
      <c r="J26" s="524"/>
      <c r="K26" s="524"/>
      <c r="L26" s="524"/>
      <c r="M26" s="510"/>
    </row>
    <row r="27" spans="2:13" s="511" customFormat="1" ht="24.75" customHeight="1" thickBot="1">
      <c r="B27" s="506"/>
      <c r="C27" s="507" t="s">
        <v>470</v>
      </c>
      <c r="D27" s="513" t="s">
        <v>471</v>
      </c>
      <c r="E27" s="518"/>
      <c r="F27" s="525">
        <f t="shared" ref="F27:L27" si="1">(F23*F24+F25+F26)*F15*F19/60</f>
        <v>0</v>
      </c>
      <c r="G27" s="525">
        <f t="shared" si="1"/>
        <v>0</v>
      </c>
      <c r="H27" s="525">
        <f t="shared" si="1"/>
        <v>0</v>
      </c>
      <c r="I27" s="525">
        <f t="shared" si="1"/>
        <v>0</v>
      </c>
      <c r="J27" s="525">
        <f t="shared" si="1"/>
        <v>0</v>
      </c>
      <c r="K27" s="525">
        <f t="shared" si="1"/>
        <v>0</v>
      </c>
      <c r="L27" s="525">
        <f t="shared" si="1"/>
        <v>0</v>
      </c>
      <c r="M27" s="510"/>
    </row>
    <row r="28" spans="2:13" s="511" customFormat="1" ht="4" customHeight="1" thickBot="1">
      <c r="B28" s="506"/>
      <c r="C28" s="507"/>
      <c r="D28" s="513"/>
      <c r="E28" s="518"/>
      <c r="F28" s="515"/>
      <c r="G28" s="515"/>
      <c r="H28" s="515"/>
      <c r="I28" s="515"/>
      <c r="J28" s="515"/>
      <c r="K28" s="515"/>
      <c r="L28" s="515"/>
      <c r="M28" s="510"/>
    </row>
    <row r="29" spans="2:13" s="511" customFormat="1" ht="15" customHeight="1" thickBot="1">
      <c r="B29" s="506"/>
      <c r="C29" s="507" t="s">
        <v>472</v>
      </c>
      <c r="D29" s="513" t="s">
        <v>473</v>
      </c>
      <c r="E29" s="518"/>
      <c r="F29" s="526" t="str">
        <f>IF(F20=0,"-",(F20-F27)/F20)</f>
        <v>-</v>
      </c>
      <c r="G29" s="526" t="str">
        <f t="shared" ref="G29:L29" si="2">IF(G20=0,"-",(G20-G27)/G20)</f>
        <v>-</v>
      </c>
      <c r="H29" s="526" t="str">
        <f t="shared" si="2"/>
        <v>-</v>
      </c>
      <c r="I29" s="526" t="str">
        <f t="shared" si="2"/>
        <v>-</v>
      </c>
      <c r="J29" s="526" t="str">
        <f t="shared" si="2"/>
        <v>-</v>
      </c>
      <c r="K29" s="526" t="str">
        <f t="shared" si="2"/>
        <v>-</v>
      </c>
      <c r="L29" s="526" t="str">
        <f t="shared" si="2"/>
        <v>-</v>
      </c>
      <c r="M29" s="510"/>
    </row>
    <row r="30" spans="2:13" s="511" customFormat="1" ht="2.15" customHeight="1">
      <c r="B30" s="506"/>
      <c r="C30" s="507"/>
      <c r="D30" s="513"/>
      <c r="E30" s="518"/>
      <c r="F30" s="527"/>
      <c r="G30" s="527"/>
      <c r="H30" s="527"/>
      <c r="I30" s="527"/>
      <c r="J30" s="527"/>
      <c r="K30" s="527"/>
      <c r="L30" s="527"/>
      <c r="M30" s="510"/>
    </row>
    <row r="31" spans="2:13" s="511" customFormat="1" ht="16.5" customHeight="1" thickBot="1">
      <c r="B31" s="506"/>
      <c r="C31" s="516" t="s">
        <v>129</v>
      </c>
      <c r="D31" s="513"/>
      <c r="E31" s="518"/>
      <c r="F31" s="527"/>
      <c r="G31" s="527"/>
      <c r="H31" s="527"/>
      <c r="I31" s="527"/>
      <c r="J31" s="527"/>
      <c r="K31" s="527"/>
      <c r="L31" s="527"/>
      <c r="M31" s="510"/>
    </row>
    <row r="32" spans="2:13" s="511" customFormat="1" ht="24.75" customHeight="1" thickBot="1">
      <c r="B32" s="506"/>
      <c r="C32" s="507"/>
      <c r="D32" s="508" t="s">
        <v>474</v>
      </c>
      <c r="E32" s="518"/>
      <c r="F32" s="528"/>
      <c r="G32" s="529"/>
      <c r="H32" s="528"/>
      <c r="I32" s="529"/>
      <c r="J32" s="529"/>
      <c r="K32" s="529"/>
      <c r="L32" s="529"/>
      <c r="M32" s="510"/>
    </row>
    <row r="33" spans="2:13" s="511" customFormat="1" ht="15" customHeight="1" thickBot="1">
      <c r="B33" s="506"/>
      <c r="C33" s="507" t="s">
        <v>475</v>
      </c>
      <c r="D33" s="513" t="s">
        <v>129</v>
      </c>
      <c r="E33" s="518"/>
      <c r="F33" s="530" t="str">
        <f>IF(F32=0,"-",(1-F32))</f>
        <v>-</v>
      </c>
      <c r="G33" s="530" t="str">
        <f t="shared" ref="G33:L33" si="3">IF(G32="","-",(1-G32))</f>
        <v>-</v>
      </c>
      <c r="H33" s="530" t="str">
        <f t="shared" si="3"/>
        <v>-</v>
      </c>
      <c r="I33" s="530" t="str">
        <f t="shared" si="3"/>
        <v>-</v>
      </c>
      <c r="J33" s="530" t="str">
        <f t="shared" si="3"/>
        <v>-</v>
      </c>
      <c r="K33" s="530" t="str">
        <f t="shared" si="3"/>
        <v>-</v>
      </c>
      <c r="L33" s="530" t="str">
        <f t="shared" si="3"/>
        <v>-</v>
      </c>
      <c r="M33" s="510"/>
    </row>
    <row r="34" spans="2:13" s="511" customFormat="1" ht="2.15" customHeight="1">
      <c r="B34" s="506"/>
      <c r="C34" s="507"/>
      <c r="D34" s="513"/>
      <c r="E34" s="507"/>
      <c r="F34" s="515"/>
      <c r="G34" s="515" t="s">
        <v>448</v>
      </c>
      <c r="H34" s="515"/>
      <c r="I34" s="515"/>
      <c r="J34" s="515"/>
      <c r="K34" s="515"/>
      <c r="L34" s="515"/>
      <c r="M34" s="510"/>
    </row>
    <row r="35" spans="2:13" s="511" customFormat="1" ht="16" thickBot="1">
      <c r="B35" s="506"/>
      <c r="C35" s="516" t="s">
        <v>476</v>
      </c>
      <c r="D35" s="517"/>
      <c r="E35" s="518"/>
      <c r="F35" s="519"/>
      <c r="G35" s="519"/>
      <c r="H35" s="519"/>
      <c r="I35" s="519"/>
      <c r="J35" s="519"/>
      <c r="K35" s="519"/>
      <c r="L35" s="519"/>
      <c r="M35" s="521"/>
    </row>
    <row r="36" spans="2:13" s="511" customFormat="1" ht="25.75" customHeight="1" thickBot="1">
      <c r="B36" s="506"/>
      <c r="C36" s="531"/>
      <c r="D36" s="513" t="s">
        <v>477</v>
      </c>
      <c r="E36" s="507"/>
      <c r="F36" s="532" t="str">
        <f>IF(F20=0,"-",F20*3600*F29 / $I$3 *F33)</f>
        <v>-</v>
      </c>
      <c r="G36" s="532" t="str">
        <f t="shared" ref="G36:L36" si="4">IF(G20=0,"-",G20*3600*G29 / $I$3 *G33)</f>
        <v>-</v>
      </c>
      <c r="H36" s="532" t="str">
        <f t="shared" si="4"/>
        <v>-</v>
      </c>
      <c r="I36" s="532" t="str">
        <f t="shared" si="4"/>
        <v>-</v>
      </c>
      <c r="J36" s="532" t="str">
        <f t="shared" si="4"/>
        <v>-</v>
      </c>
      <c r="K36" s="532" t="str">
        <f t="shared" si="4"/>
        <v>-</v>
      </c>
      <c r="L36" s="532" t="str">
        <f t="shared" si="4"/>
        <v>-</v>
      </c>
      <c r="M36" s="510"/>
    </row>
    <row r="37" spans="2:13" s="511" customFormat="1" ht="5.15" customHeight="1" thickBot="1">
      <c r="B37" s="506"/>
      <c r="C37" s="507"/>
      <c r="D37" s="517"/>
      <c r="E37" s="507"/>
      <c r="F37" s="515"/>
      <c r="G37" s="515"/>
      <c r="H37" s="515"/>
      <c r="I37" s="515"/>
      <c r="J37" s="515"/>
      <c r="K37" s="515"/>
      <c r="L37" s="515"/>
      <c r="M37" s="510"/>
    </row>
    <row r="38" spans="2:13" s="511" customFormat="1" ht="24.75" customHeight="1">
      <c r="B38" s="506"/>
      <c r="C38" s="507" t="s">
        <v>478</v>
      </c>
      <c r="D38" s="508" t="s">
        <v>479</v>
      </c>
      <c r="E38" s="518"/>
      <c r="F38" s="522"/>
      <c r="G38" s="522"/>
      <c r="H38" s="522"/>
      <c r="I38" s="522"/>
      <c r="J38" s="522"/>
      <c r="K38" s="522"/>
      <c r="L38" s="522"/>
      <c r="M38" s="510"/>
    </row>
    <row r="39" spans="2:13" s="511" customFormat="1" ht="14.5" customHeight="1">
      <c r="B39" s="506"/>
      <c r="C39" s="507" t="s">
        <v>448</v>
      </c>
      <c r="D39" s="517" t="s">
        <v>480</v>
      </c>
      <c r="E39" s="507" t="s">
        <v>448</v>
      </c>
      <c r="F39" s="534" t="str">
        <f>IF(F38=0,"-",(F20-F27)*3600/F38*F33)</f>
        <v>-</v>
      </c>
      <c r="G39" s="534" t="str">
        <f t="shared" ref="G39:L39" si="5">IF(G38=0,"",(G20-G27)*3600/G38*G33)</f>
        <v/>
      </c>
      <c r="H39" s="534" t="str">
        <f t="shared" si="5"/>
        <v/>
      </c>
      <c r="I39" s="534" t="str">
        <f t="shared" si="5"/>
        <v/>
      </c>
      <c r="J39" s="534" t="str">
        <f t="shared" si="5"/>
        <v/>
      </c>
      <c r="K39" s="534" t="str">
        <f t="shared" si="5"/>
        <v/>
      </c>
      <c r="L39" s="534" t="str">
        <f t="shared" si="5"/>
        <v/>
      </c>
      <c r="M39" s="510"/>
    </row>
    <row r="40" spans="2:13" s="511" customFormat="1" ht="14.5" customHeight="1" thickBot="1">
      <c r="B40" s="506"/>
      <c r="C40" s="507" t="s">
        <v>448</v>
      </c>
      <c r="D40" s="517" t="s">
        <v>481</v>
      </c>
      <c r="E40" s="507" t="s">
        <v>448</v>
      </c>
      <c r="F40" s="536" t="str">
        <f>IF(F38=0,"-",(F20-F27)*3600/F38*F33/F$19)</f>
        <v>-</v>
      </c>
      <c r="G40" s="536" t="str">
        <f t="shared" ref="G40:L40" si="6">IF(G38=0," ",(G20-G27)*3600/G38*G33/G19)</f>
        <v xml:space="preserve"> </v>
      </c>
      <c r="H40" s="536" t="str">
        <f t="shared" si="6"/>
        <v xml:space="preserve"> </v>
      </c>
      <c r="I40" s="536" t="str">
        <f t="shared" si="6"/>
        <v xml:space="preserve"> </v>
      </c>
      <c r="J40" s="536" t="str">
        <f t="shared" si="6"/>
        <v xml:space="preserve"> </v>
      </c>
      <c r="K40" s="536" t="str">
        <f t="shared" si="6"/>
        <v xml:space="preserve"> </v>
      </c>
      <c r="L40" s="536" t="str">
        <f t="shared" si="6"/>
        <v xml:space="preserve"> </v>
      </c>
      <c r="M40" s="510"/>
    </row>
    <row r="41" spans="2:13" s="511" customFormat="1" ht="6" customHeight="1" thickBot="1">
      <c r="B41" s="537"/>
      <c r="C41" s="538"/>
      <c r="D41" s="539"/>
      <c r="E41" s="540"/>
      <c r="F41" s="541"/>
      <c r="G41" s="541"/>
      <c r="H41" s="541"/>
      <c r="I41" s="541"/>
      <c r="J41" s="541"/>
      <c r="K41" s="541"/>
      <c r="L41" s="541"/>
      <c r="M41" s="542"/>
    </row>
    <row r="42" spans="2:13" s="511" customFormat="1" ht="7.15" customHeight="1" thickBot="1">
      <c r="C42" s="543"/>
      <c r="D42" s="544"/>
      <c r="E42" s="545"/>
      <c r="F42" s="546"/>
      <c r="G42" s="546"/>
      <c r="H42" s="546"/>
      <c r="I42" s="546"/>
      <c r="J42" s="546"/>
      <c r="K42" s="546"/>
      <c r="L42" s="546"/>
    </row>
    <row r="43" spans="2:13" s="511" customFormat="1" ht="21.75" customHeight="1" thickBot="1">
      <c r="B43" s="547"/>
      <c r="C43" s="548" t="s">
        <v>482</v>
      </c>
      <c r="D43" s="549"/>
      <c r="E43" s="550"/>
      <c r="F43" s="551" t="s">
        <v>483</v>
      </c>
      <c r="G43" s="553"/>
      <c r="H43" s="554" t="s">
        <v>484</v>
      </c>
      <c r="I43" s="553"/>
      <c r="J43" s="555" t="s">
        <v>44</v>
      </c>
      <c r="K43" s="553"/>
      <c r="L43" s="552" t="s">
        <v>485</v>
      </c>
      <c r="M43" s="556"/>
    </row>
    <row r="44" spans="2:13" s="511" customFormat="1" ht="18" customHeight="1">
      <c r="B44" s="506"/>
      <c r="C44" s="516" t="s">
        <v>486</v>
      </c>
      <c r="D44" s="517"/>
      <c r="E44" s="518"/>
      <c r="F44" s="557" t="s">
        <v>487</v>
      </c>
      <c r="G44" s="515"/>
      <c r="H44" s="1007" t="s">
        <v>488</v>
      </c>
      <c r="I44" s="1008"/>
      <c r="J44" s="515"/>
      <c r="K44" s="515"/>
      <c r="L44" s="515"/>
      <c r="M44" s="510"/>
    </row>
    <row r="45" spans="2:13" s="511" customFormat="1" ht="4" customHeight="1" thickBot="1">
      <c r="B45" s="506"/>
      <c r="C45" s="516"/>
      <c r="D45" s="517"/>
      <c r="E45" s="518"/>
      <c r="F45" s="558"/>
      <c r="G45" s="519"/>
      <c r="H45" s="559"/>
      <c r="I45" s="519"/>
      <c r="J45" s="520"/>
      <c r="K45" s="520"/>
      <c r="L45" s="520"/>
      <c r="M45" s="521"/>
    </row>
    <row r="46" spans="2:13" s="511" customFormat="1" ht="24" customHeight="1" thickBot="1">
      <c r="B46" s="506"/>
      <c r="C46" s="507" t="s">
        <v>489</v>
      </c>
      <c r="D46" s="517" t="s">
        <v>490</v>
      </c>
      <c r="E46" s="518"/>
      <c r="F46" s="560"/>
      <c r="G46" s="560"/>
      <c r="H46" s="560"/>
      <c r="I46" s="560"/>
      <c r="J46" s="561"/>
      <c r="K46" s="561"/>
      <c r="L46" s="560"/>
      <c r="M46" s="510"/>
    </row>
    <row r="47" spans="2:13" s="511" customFormat="1" ht="3" customHeight="1" thickBot="1">
      <c r="B47" s="506"/>
      <c r="C47" s="507"/>
      <c r="D47" s="517"/>
      <c r="E47" s="518"/>
      <c r="F47" s="533"/>
      <c r="G47" s="533"/>
      <c r="H47" s="533"/>
      <c r="I47" s="533"/>
      <c r="J47" s="533"/>
      <c r="K47" s="533"/>
      <c r="L47" s="533"/>
      <c r="M47" s="510"/>
    </row>
    <row r="48" spans="2:13" s="511" customFormat="1" ht="24" customHeight="1">
      <c r="B48" s="506"/>
      <c r="C48" s="562" t="s">
        <v>491</v>
      </c>
      <c r="D48" s="563" t="s">
        <v>492</v>
      </c>
      <c r="E48" s="518"/>
      <c r="F48" s="522"/>
      <c r="G48" s="522"/>
      <c r="H48" s="522"/>
      <c r="I48" s="522"/>
      <c r="J48" s="509"/>
      <c r="K48" s="509"/>
      <c r="L48" s="522"/>
      <c r="M48" s="510"/>
    </row>
    <row r="49" spans="2:13" s="511" customFormat="1" ht="24" customHeight="1" thickBot="1">
      <c r="B49" s="506"/>
      <c r="C49" s="562" t="s">
        <v>493</v>
      </c>
      <c r="D49" s="563" t="s">
        <v>494</v>
      </c>
      <c r="E49" s="518"/>
      <c r="F49" s="564"/>
      <c r="G49" s="564"/>
      <c r="H49" s="564"/>
      <c r="I49" s="564"/>
      <c r="J49" s="565"/>
      <c r="K49" s="565"/>
      <c r="L49" s="564"/>
      <c r="M49" s="510"/>
    </row>
    <row r="50" spans="2:13" s="511" customFormat="1" ht="3" customHeight="1" thickBot="1">
      <c r="B50" s="506"/>
      <c r="C50" s="562"/>
      <c r="D50" s="563"/>
      <c r="E50" s="518"/>
      <c r="F50" s="533"/>
      <c r="G50" s="533"/>
      <c r="H50" s="533"/>
      <c r="I50" s="533"/>
      <c r="J50" s="533"/>
      <c r="K50" s="533"/>
      <c r="L50" s="533"/>
      <c r="M50" s="510"/>
    </row>
    <row r="51" spans="2:13" s="511" customFormat="1" ht="24.75" customHeight="1">
      <c r="B51" s="506"/>
      <c r="C51" s="507" t="s">
        <v>495</v>
      </c>
      <c r="D51" s="517" t="s">
        <v>496</v>
      </c>
      <c r="E51" s="518"/>
      <c r="F51" s="522"/>
      <c r="G51" s="509"/>
      <c r="H51" s="522"/>
      <c r="I51" s="522"/>
      <c r="J51" s="509"/>
      <c r="K51" s="509"/>
      <c r="L51" s="522"/>
      <c r="M51" s="510"/>
    </row>
    <row r="52" spans="2:13" s="511" customFormat="1" ht="78" customHeight="1" thickBot="1">
      <c r="B52" s="506"/>
      <c r="C52" s="507"/>
      <c r="D52" s="566" t="s">
        <v>497</v>
      </c>
      <c r="E52" s="518"/>
      <c r="F52" s="567"/>
      <c r="G52" s="568"/>
      <c r="H52" s="568"/>
      <c r="I52" s="567"/>
      <c r="J52" s="567"/>
      <c r="K52" s="567"/>
      <c r="L52" s="567"/>
      <c r="M52" s="510"/>
    </row>
    <row r="53" spans="2:13" s="511" customFormat="1" ht="16" customHeight="1" thickBot="1">
      <c r="B53" s="506"/>
      <c r="C53" s="516" t="s">
        <v>498</v>
      </c>
      <c r="D53" s="517"/>
      <c r="E53" s="518"/>
      <c r="F53" s="569"/>
      <c r="G53" s="569"/>
      <c r="H53" s="569"/>
      <c r="I53" s="569"/>
      <c r="J53" s="569"/>
      <c r="K53" s="569"/>
      <c r="L53" s="569"/>
      <c r="M53" s="510"/>
    </row>
    <row r="54" spans="2:13" s="511" customFormat="1" ht="24" customHeight="1">
      <c r="B54" s="506"/>
      <c r="C54" s="507" t="s">
        <v>499</v>
      </c>
      <c r="D54" s="517" t="s">
        <v>500</v>
      </c>
      <c r="E54" s="518"/>
      <c r="F54" s="570"/>
      <c r="G54" s="570"/>
      <c r="H54" s="570"/>
      <c r="I54" s="570"/>
      <c r="J54" s="570"/>
      <c r="K54" s="570"/>
      <c r="L54" s="570"/>
      <c r="M54" s="510"/>
    </row>
    <row r="55" spans="2:13" s="511" customFormat="1" ht="24" customHeight="1">
      <c r="B55" s="506"/>
      <c r="C55" s="507" t="s">
        <v>501</v>
      </c>
      <c r="D55" s="517" t="s">
        <v>502</v>
      </c>
      <c r="E55" s="518"/>
      <c r="F55" s="571"/>
      <c r="G55" s="572"/>
      <c r="H55" s="571"/>
      <c r="I55" s="571"/>
      <c r="J55" s="571"/>
      <c r="K55" s="571"/>
      <c r="L55" s="571"/>
      <c r="M55" s="510"/>
    </row>
    <row r="56" spans="2:13" s="511" customFormat="1" ht="24" customHeight="1">
      <c r="B56" s="506"/>
      <c r="C56" s="507" t="s">
        <v>503</v>
      </c>
      <c r="D56" s="517" t="s">
        <v>504</v>
      </c>
      <c r="E56" s="518"/>
      <c r="F56" s="571"/>
      <c r="G56" s="572"/>
      <c r="H56" s="571"/>
      <c r="I56" s="571"/>
      <c r="J56" s="571"/>
      <c r="K56" s="571"/>
      <c r="L56" s="571"/>
      <c r="M56" s="510"/>
    </row>
    <row r="57" spans="2:13" s="511" customFormat="1" ht="24.75" customHeight="1">
      <c r="B57" s="506"/>
      <c r="C57" s="507" t="s">
        <v>505</v>
      </c>
      <c r="D57" s="513" t="s">
        <v>506</v>
      </c>
      <c r="E57" s="518"/>
      <c r="F57" s="573" t="str">
        <f>IF(F54=0,"-",F54-F55-F56)</f>
        <v>-</v>
      </c>
      <c r="G57" s="573" t="str">
        <f t="shared" ref="G57:L57" si="7">IF(G54=0,"-",G54-G55-G56)</f>
        <v>-</v>
      </c>
      <c r="H57" s="573" t="str">
        <f t="shared" si="7"/>
        <v>-</v>
      </c>
      <c r="I57" s="573" t="str">
        <f t="shared" si="7"/>
        <v>-</v>
      </c>
      <c r="J57" s="573" t="str">
        <f t="shared" si="7"/>
        <v>-</v>
      </c>
      <c r="K57" s="573" t="str">
        <f t="shared" si="7"/>
        <v>-</v>
      </c>
      <c r="L57" s="573" t="str">
        <f t="shared" si="7"/>
        <v>-</v>
      </c>
      <c r="M57" s="510"/>
    </row>
    <row r="58" spans="2:13" s="511" customFormat="1" ht="78" customHeight="1" thickBot="1">
      <c r="B58" s="506"/>
      <c r="C58" s="507"/>
      <c r="D58" s="566" t="s">
        <v>507</v>
      </c>
      <c r="E58" s="518"/>
      <c r="F58" s="574"/>
      <c r="G58" s="574"/>
      <c r="H58" s="574"/>
      <c r="I58" s="574"/>
      <c r="J58" s="574"/>
      <c r="K58" s="574"/>
      <c r="L58" s="574"/>
      <c r="M58" s="510"/>
    </row>
    <row r="59" spans="2:13" s="511" customFormat="1" ht="5.15" customHeight="1" thickBot="1">
      <c r="B59" s="506"/>
      <c r="C59" s="507"/>
      <c r="D59" s="517"/>
      <c r="E59" s="518"/>
      <c r="F59" s="535"/>
      <c r="G59" s="535"/>
      <c r="H59" s="535"/>
      <c r="I59" s="535"/>
      <c r="J59" s="535"/>
      <c r="K59" s="535"/>
      <c r="L59" s="535"/>
      <c r="M59" s="510"/>
    </row>
    <row r="60" spans="2:13" s="511" customFormat="1" ht="30" customHeight="1" thickBot="1">
      <c r="B60" s="506"/>
      <c r="C60" s="507" t="s">
        <v>508</v>
      </c>
      <c r="D60" s="575" t="s">
        <v>509</v>
      </c>
      <c r="E60" s="507" t="s">
        <v>448</v>
      </c>
      <c r="F60" s="576" t="str">
        <f>IF(F54=0,"-",(F46-F48-F49-F51)*60/F54)</f>
        <v>-</v>
      </c>
      <c r="G60" s="576" t="str">
        <f t="shared" ref="G60:L60" si="8">IF(G54=0,"-",(G46-G48-G49-G51)*60/G54)</f>
        <v>-</v>
      </c>
      <c r="H60" s="576" t="str">
        <f t="shared" si="8"/>
        <v>-</v>
      </c>
      <c r="I60" s="576" t="str">
        <f t="shared" si="8"/>
        <v>-</v>
      </c>
      <c r="J60" s="576" t="str">
        <f t="shared" si="8"/>
        <v>-</v>
      </c>
      <c r="K60" s="576" t="str">
        <f t="shared" si="8"/>
        <v>-</v>
      </c>
      <c r="L60" s="576" t="str">
        <f t="shared" si="8"/>
        <v>-</v>
      </c>
      <c r="M60" s="510"/>
    </row>
    <row r="61" spans="2:13" s="511" customFormat="1" ht="5.15" customHeight="1" thickBot="1">
      <c r="B61" s="537"/>
      <c r="C61" s="538"/>
      <c r="D61" s="577"/>
      <c r="E61" s="538"/>
      <c r="F61" s="541"/>
      <c r="G61" s="541"/>
      <c r="H61" s="541"/>
      <c r="I61" s="541"/>
      <c r="J61" s="541"/>
      <c r="K61" s="541"/>
      <c r="L61" s="541"/>
      <c r="M61" s="542"/>
    </row>
    <row r="62" spans="2:13" s="511" customFormat="1" ht="5.15" customHeight="1" thickBot="1">
      <c r="C62" s="543"/>
      <c r="D62" s="544"/>
      <c r="E62" s="545"/>
      <c r="F62" s="546"/>
      <c r="G62" s="546"/>
      <c r="H62" s="546"/>
      <c r="I62" s="546"/>
      <c r="J62" s="546"/>
      <c r="K62" s="546"/>
      <c r="L62" s="546"/>
    </row>
    <row r="63" spans="2:13" s="511" customFormat="1" ht="21.75" customHeight="1" thickBot="1">
      <c r="B63" s="547"/>
      <c r="C63" s="548" t="s">
        <v>510</v>
      </c>
      <c r="D63" s="578"/>
      <c r="E63" s="579"/>
      <c r="F63" s="580"/>
      <c r="G63" s="580"/>
      <c r="H63" s="580"/>
      <c r="I63" s="580"/>
      <c r="J63" s="580"/>
      <c r="K63" s="580"/>
      <c r="L63" s="580"/>
      <c r="M63" s="581"/>
    </row>
    <row r="64" spans="2:13" s="511" customFormat="1" ht="15" customHeight="1">
      <c r="B64" s="506"/>
      <c r="C64" s="507" t="s">
        <v>511</v>
      </c>
      <c r="D64" s="517" t="s">
        <v>512</v>
      </c>
      <c r="E64" s="507" t="s">
        <v>448</v>
      </c>
      <c r="F64" s="582" t="str">
        <f>IF(F60="-","-",F20*3600/((F46-F48-F49)*60/F57))</f>
        <v>-</v>
      </c>
      <c r="G64" s="582" t="str">
        <f t="shared" ref="G64:L64" si="9">IF(G60="-","-",G20*3600/((G46-G48-G49)*60/G57))</f>
        <v>-</v>
      </c>
      <c r="H64" s="582" t="str">
        <f t="shared" si="9"/>
        <v>-</v>
      </c>
      <c r="I64" s="582" t="str">
        <f t="shared" si="9"/>
        <v>-</v>
      </c>
      <c r="J64" s="582" t="str">
        <f t="shared" si="9"/>
        <v>-</v>
      </c>
      <c r="K64" s="582" t="str">
        <f t="shared" si="9"/>
        <v>-</v>
      </c>
      <c r="L64" s="582" t="str">
        <f t="shared" si="9"/>
        <v>-</v>
      </c>
      <c r="M64" s="510"/>
    </row>
    <row r="65" spans="2:13" s="511" customFormat="1" ht="15" customHeight="1">
      <c r="B65" s="506"/>
      <c r="C65" s="507" t="s">
        <v>513</v>
      </c>
      <c r="D65" s="517" t="s">
        <v>514</v>
      </c>
      <c r="E65" s="507" t="s">
        <v>448</v>
      </c>
      <c r="F65" s="534" t="str">
        <f>IF(F64="-","-",F64/$I$4)</f>
        <v>-</v>
      </c>
      <c r="G65" s="534" t="str">
        <f t="shared" ref="G65:L65" si="10">IF(G64="-","-",G64/$I$4)</f>
        <v>-</v>
      </c>
      <c r="H65" s="534" t="str">
        <f t="shared" si="10"/>
        <v>-</v>
      </c>
      <c r="I65" s="534" t="str">
        <f t="shared" si="10"/>
        <v>-</v>
      </c>
      <c r="J65" s="534" t="str">
        <f t="shared" si="10"/>
        <v>-</v>
      </c>
      <c r="K65" s="534" t="str">
        <f t="shared" si="10"/>
        <v>-</v>
      </c>
      <c r="L65" s="534" t="str">
        <f t="shared" si="10"/>
        <v>-</v>
      </c>
      <c r="M65" s="510"/>
    </row>
    <row r="66" spans="2:13" s="511" customFormat="1" ht="15" customHeight="1" thickBot="1">
      <c r="B66" s="506"/>
      <c r="C66" s="507" t="s">
        <v>515</v>
      </c>
      <c r="D66" s="517" t="s">
        <v>516</v>
      </c>
      <c r="E66" s="507"/>
      <c r="F66" s="583" t="str">
        <f>$I$5</f>
        <v>-</v>
      </c>
      <c r="G66" s="583" t="str">
        <f t="shared" ref="G66:L66" si="11">$I$5</f>
        <v>-</v>
      </c>
      <c r="H66" s="583" t="str">
        <f t="shared" si="11"/>
        <v>-</v>
      </c>
      <c r="I66" s="583" t="str">
        <f t="shared" si="11"/>
        <v>-</v>
      </c>
      <c r="J66" s="583" t="str">
        <f t="shared" si="11"/>
        <v>-</v>
      </c>
      <c r="K66" s="583" t="str">
        <f t="shared" si="11"/>
        <v>-</v>
      </c>
      <c r="L66" s="583" t="str">
        <f t="shared" si="11"/>
        <v>-</v>
      </c>
      <c r="M66" s="510"/>
    </row>
    <row r="67" spans="2:13" s="511" customFormat="1" ht="39" customHeight="1" thickBot="1">
      <c r="B67" s="506"/>
      <c r="C67" s="507" t="s">
        <v>517</v>
      </c>
      <c r="D67" s="517" t="s">
        <v>518</v>
      </c>
      <c r="E67" s="507" t="s">
        <v>448</v>
      </c>
      <c r="F67" s="584" t="str">
        <f>IF(F65="-","-",(F65/$I$5)-1)</f>
        <v>-</v>
      </c>
      <c r="G67" s="584" t="str">
        <f t="shared" ref="G67:L67" si="12">IF(G65="-","-",(G65/$I$5)-1)</f>
        <v>-</v>
      </c>
      <c r="H67" s="584" t="str">
        <f t="shared" si="12"/>
        <v>-</v>
      </c>
      <c r="I67" s="584" t="str">
        <f>IF(I65="-","-",(I65/$I$5)-1)</f>
        <v>-</v>
      </c>
      <c r="J67" s="584" t="str">
        <f t="shared" si="12"/>
        <v>-</v>
      </c>
      <c r="K67" s="584" t="str">
        <f t="shared" si="12"/>
        <v>-</v>
      </c>
      <c r="L67" s="584" t="str">
        <f t="shared" si="12"/>
        <v>-</v>
      </c>
      <c r="M67" s="585"/>
    </row>
    <row r="68" spans="2:13" s="511" customFormat="1" ht="13.5" hidden="1" thickBot="1">
      <c r="B68" s="506"/>
      <c r="C68" s="507"/>
      <c r="D68" s="517"/>
      <c r="E68" s="507"/>
      <c r="F68" s="500" t="s">
        <v>138</v>
      </c>
      <c r="G68" s="501" t="s">
        <v>137</v>
      </c>
      <c r="H68" s="501" t="s">
        <v>136</v>
      </c>
      <c r="I68" s="501" t="s">
        <v>135</v>
      </c>
      <c r="J68" s="586" t="s">
        <v>134</v>
      </c>
      <c r="K68" s="586" t="s">
        <v>133</v>
      </c>
      <c r="L68" s="586" t="s">
        <v>451</v>
      </c>
      <c r="M68" s="585"/>
    </row>
    <row r="69" spans="2:13" s="511" customFormat="1" ht="13" hidden="1">
      <c r="B69" s="506"/>
      <c r="C69" s="507"/>
      <c r="D69" s="517"/>
      <c r="E69" s="507"/>
      <c r="F69" s="587">
        <f t="shared" ref="F69:L69" si="13">F13</f>
        <v>0</v>
      </c>
      <c r="G69" s="587">
        <f t="shared" si="13"/>
        <v>0</v>
      </c>
      <c r="H69" s="587">
        <f t="shared" si="13"/>
        <v>0</v>
      </c>
      <c r="I69" s="587">
        <f t="shared" si="13"/>
        <v>0</v>
      </c>
      <c r="J69" s="588">
        <f t="shared" si="13"/>
        <v>0</v>
      </c>
      <c r="K69" s="588">
        <f t="shared" si="13"/>
        <v>0</v>
      </c>
      <c r="L69" s="588">
        <f t="shared" si="13"/>
        <v>0</v>
      </c>
      <c r="M69" s="585"/>
    </row>
    <row r="70" spans="2:13" s="511" customFormat="1" ht="5.15" customHeight="1" thickBot="1">
      <c r="B70" s="537"/>
      <c r="C70" s="538"/>
      <c r="D70" s="539"/>
      <c r="E70" s="540"/>
      <c r="F70" s="589"/>
      <c r="G70" s="589"/>
      <c r="H70" s="589"/>
      <c r="I70" s="589"/>
      <c r="J70" s="589"/>
      <c r="K70" s="589"/>
      <c r="L70" s="589"/>
      <c r="M70" s="590"/>
    </row>
    <row r="71" spans="2:13" s="511" customFormat="1" ht="5.15" customHeight="1" thickBot="1">
      <c r="C71" s="543"/>
      <c r="D71" s="544"/>
      <c r="E71" s="545"/>
      <c r="F71" s="546"/>
      <c r="G71" s="546"/>
      <c r="H71" s="546"/>
      <c r="I71" s="546"/>
      <c r="J71" s="546"/>
      <c r="K71" s="546"/>
      <c r="L71" s="546"/>
    </row>
    <row r="72" spans="2:13" s="511" customFormat="1" ht="23.5" thickBot="1">
      <c r="B72" s="547"/>
      <c r="C72" s="548" t="s">
        <v>519</v>
      </c>
      <c r="D72" s="578"/>
      <c r="E72" s="579"/>
      <c r="F72" s="580"/>
      <c r="G72" s="580"/>
      <c r="H72" s="580"/>
      <c r="I72" s="580"/>
      <c r="J72" s="580"/>
      <c r="K72" s="580"/>
      <c r="L72" s="580"/>
      <c r="M72" s="581"/>
    </row>
    <row r="73" spans="2:13" s="511" customFormat="1" ht="15" customHeight="1">
      <c r="B73" s="506"/>
      <c r="C73" s="507" t="s">
        <v>448</v>
      </c>
      <c r="D73" s="517" t="s">
        <v>520</v>
      </c>
      <c r="E73" s="507" t="s">
        <v>448</v>
      </c>
      <c r="F73" s="591" t="str">
        <f>IF(F46=0,"-",(F46-F48-F49-F51)/(F46-F48))</f>
        <v>-</v>
      </c>
      <c r="G73" s="591" t="str">
        <f t="shared" ref="G73:K73" si="14">IF(G46=0,"-",(G46-G48-G49-G51)/(G46-G48))</f>
        <v>-</v>
      </c>
      <c r="H73" s="591" t="str">
        <f t="shared" si="14"/>
        <v>-</v>
      </c>
      <c r="I73" s="591" t="str">
        <f>IF(I46=0,"-",(I46-I48-I49-I51)/(I46-I48))</f>
        <v>-</v>
      </c>
      <c r="J73" s="591" t="str">
        <f t="shared" si="14"/>
        <v>-</v>
      </c>
      <c r="K73" s="591" t="str">
        <f t="shared" si="14"/>
        <v>-</v>
      </c>
      <c r="L73" s="591" t="str">
        <f>IF(L46=0,"-",(L46-L48-L49-L51)/(L46-L48))</f>
        <v>-</v>
      </c>
      <c r="M73" s="510"/>
    </row>
    <row r="74" spans="2:13" s="511" customFormat="1" ht="15" customHeight="1">
      <c r="B74" s="506"/>
      <c r="C74" s="507" t="s">
        <v>448</v>
      </c>
      <c r="D74" s="517" t="s">
        <v>521</v>
      </c>
      <c r="E74" s="507" t="s">
        <v>448</v>
      </c>
      <c r="F74" s="592" t="str">
        <f>IF(F46=0,"-",(F38*F54)/((F46-F48-F49-F51)*60))</f>
        <v>-</v>
      </c>
      <c r="G74" s="592" t="str">
        <f t="shared" ref="G74:K74" si="15">IF(G46=0,"-",(G38*G54)/((G46-G48-G49-G51)*60))</f>
        <v>-</v>
      </c>
      <c r="H74" s="592" t="str">
        <f t="shared" si="15"/>
        <v>-</v>
      </c>
      <c r="I74" s="592" t="str">
        <f t="shared" si="15"/>
        <v>-</v>
      </c>
      <c r="J74" s="592" t="str">
        <f t="shared" si="15"/>
        <v>-</v>
      </c>
      <c r="K74" s="592" t="str">
        <f t="shared" si="15"/>
        <v>-</v>
      </c>
      <c r="L74" s="592" t="str">
        <f>IF(L46=0,"-",(L38*L54)/((L46-L48-L49-L51)*60))</f>
        <v>-</v>
      </c>
      <c r="M74" s="510"/>
    </row>
    <row r="75" spans="2:13" s="511" customFormat="1" ht="15" customHeight="1" thickBot="1">
      <c r="B75" s="506"/>
      <c r="C75" s="507" t="s">
        <v>448</v>
      </c>
      <c r="D75" s="517" t="s">
        <v>522</v>
      </c>
      <c r="E75" s="507"/>
      <c r="F75" s="593" t="str">
        <f>IF(F54=0,"-",(F57/F54))</f>
        <v>-</v>
      </c>
      <c r="G75" s="593" t="str">
        <f t="shared" ref="G75:K75" si="16">IF(G54=0,"-",(G57/G54))</f>
        <v>-</v>
      </c>
      <c r="H75" s="593" t="str">
        <f t="shared" si="16"/>
        <v>-</v>
      </c>
      <c r="I75" s="593" t="str">
        <f t="shared" si="16"/>
        <v>-</v>
      </c>
      <c r="J75" s="593" t="str">
        <f t="shared" si="16"/>
        <v>-</v>
      </c>
      <c r="K75" s="593" t="str">
        <f t="shared" si="16"/>
        <v>-</v>
      </c>
      <c r="L75" s="593" t="str">
        <f>IF(L54=0,"-",(L57/L54))</f>
        <v>-</v>
      </c>
      <c r="M75" s="510"/>
    </row>
    <row r="76" spans="2:13" s="511" customFormat="1" ht="15" customHeight="1" thickBot="1">
      <c r="B76" s="506"/>
      <c r="C76" s="507" t="s">
        <v>448</v>
      </c>
      <c r="D76" s="517" t="s">
        <v>128</v>
      </c>
      <c r="E76" s="507" t="s">
        <v>448</v>
      </c>
      <c r="F76" s="584" t="str">
        <f>IF(OR(F73="-",F74="-",F75="-"),"-",F73*F74*F75)</f>
        <v>-</v>
      </c>
      <c r="G76" s="584" t="str">
        <f t="shared" ref="G76:L76" si="17">IF(OR(G73="-",G74="-",G75="-"),"-",G73*G74*G75)</f>
        <v>-</v>
      </c>
      <c r="H76" s="584" t="str">
        <f t="shared" si="17"/>
        <v>-</v>
      </c>
      <c r="I76" s="584" t="str">
        <f t="shared" si="17"/>
        <v>-</v>
      </c>
      <c r="J76" s="584" t="str">
        <f t="shared" si="17"/>
        <v>-</v>
      </c>
      <c r="K76" s="584" t="str">
        <f t="shared" si="17"/>
        <v>-</v>
      </c>
      <c r="L76" s="584" t="str">
        <f t="shared" si="17"/>
        <v>-</v>
      </c>
      <c r="M76" s="585"/>
    </row>
    <row r="77" spans="2:13" s="511" customFormat="1" ht="13.5" hidden="1" thickBot="1">
      <c r="B77" s="506"/>
      <c r="C77" s="507"/>
      <c r="D77" s="517"/>
      <c r="E77" s="507"/>
      <c r="F77" s="500" t="s">
        <v>138</v>
      </c>
      <c r="G77" s="501" t="s">
        <v>137</v>
      </c>
      <c r="H77" s="501" t="s">
        <v>136</v>
      </c>
      <c r="I77" s="501" t="s">
        <v>135</v>
      </c>
      <c r="J77" s="586" t="s">
        <v>134</v>
      </c>
      <c r="K77" s="586" t="s">
        <v>133</v>
      </c>
      <c r="L77" s="586" t="s">
        <v>451</v>
      </c>
      <c r="M77" s="585"/>
    </row>
    <row r="78" spans="2:13" s="511" customFormat="1" ht="13" hidden="1">
      <c r="B78" s="506"/>
      <c r="C78" s="507"/>
      <c r="D78" s="517"/>
      <c r="E78" s="507"/>
      <c r="F78" s="587">
        <f t="shared" ref="F78:L78" si="18">F22</f>
        <v>0</v>
      </c>
      <c r="G78" s="587">
        <f t="shared" si="18"/>
        <v>0</v>
      </c>
      <c r="H78" s="587">
        <f t="shared" si="18"/>
        <v>0</v>
      </c>
      <c r="I78" s="587">
        <f t="shared" si="18"/>
        <v>0</v>
      </c>
      <c r="J78" s="588">
        <f t="shared" si="18"/>
        <v>0</v>
      </c>
      <c r="K78" s="588">
        <f t="shared" si="18"/>
        <v>0</v>
      </c>
      <c r="L78" s="588">
        <f t="shared" si="18"/>
        <v>0</v>
      </c>
      <c r="M78" s="585"/>
    </row>
    <row r="79" spans="2:13" s="511" customFormat="1" ht="6.75" customHeight="1" thickBot="1">
      <c r="B79" s="537"/>
      <c r="C79" s="538"/>
      <c r="D79" s="539"/>
      <c r="E79" s="540"/>
      <c r="F79" s="589"/>
      <c r="G79" s="589"/>
      <c r="H79" s="589"/>
      <c r="I79" s="589"/>
      <c r="J79" s="589"/>
      <c r="K79" s="589"/>
      <c r="L79" s="589"/>
      <c r="M79" s="590"/>
    </row>
    <row r="80" spans="2:13" s="511" customFormat="1" ht="5.15" customHeight="1" thickBot="1">
      <c r="C80" s="594" t="s">
        <v>523</v>
      </c>
      <c r="D80" s="595"/>
      <c r="E80" s="543"/>
      <c r="F80" s="543"/>
      <c r="G80" s="543"/>
      <c r="H80" s="543"/>
      <c r="I80" s="543"/>
      <c r="J80" s="543"/>
      <c r="K80" s="543"/>
      <c r="L80" s="543"/>
      <c r="M80" s="543"/>
    </row>
    <row r="81" spans="2:13" s="511" customFormat="1" ht="16.899999999999999" customHeight="1">
      <c r="B81" s="596"/>
      <c r="C81" s="1009" t="s">
        <v>524</v>
      </c>
      <c r="D81" s="1010"/>
      <c r="E81" s="543"/>
      <c r="F81" s="543"/>
      <c r="G81" s="543"/>
      <c r="H81" s="543"/>
      <c r="I81" s="543"/>
      <c r="J81" s="543"/>
      <c r="K81" s="543"/>
      <c r="L81" s="543"/>
      <c r="M81" s="543"/>
    </row>
    <row r="82" spans="2:13" s="511" customFormat="1" ht="19.5" customHeight="1">
      <c r="B82" s="1011" t="s">
        <v>525</v>
      </c>
      <c r="C82" s="1012"/>
      <c r="D82" s="1013"/>
      <c r="E82" s="543"/>
      <c r="F82" s="543"/>
      <c r="G82" s="543"/>
      <c r="H82" s="543"/>
      <c r="I82" s="543"/>
      <c r="J82" s="543"/>
      <c r="K82" s="543"/>
      <c r="L82" s="543"/>
      <c r="M82" s="543"/>
    </row>
    <row r="83" spans="2:13" s="511" customFormat="1" ht="13.5" customHeight="1" thickBot="1">
      <c r="B83" s="597"/>
      <c r="C83" s="598"/>
      <c r="D83" s="599"/>
      <c r="E83" s="600"/>
      <c r="F83" s="543"/>
      <c r="G83" s="543"/>
      <c r="H83" s="543"/>
      <c r="I83" s="543"/>
      <c r="J83" s="543"/>
      <c r="K83" s="543"/>
      <c r="L83" s="543"/>
      <c r="M83" s="543"/>
    </row>
    <row r="84" spans="2:13" s="511" customFormat="1" ht="28.9" customHeight="1" thickBot="1">
      <c r="B84" s="1014" t="s">
        <v>526</v>
      </c>
      <c r="C84" s="1015"/>
      <c r="D84" s="1016"/>
      <c r="E84" s="601"/>
      <c r="F84" s="601"/>
      <c r="G84" s="602"/>
      <c r="H84" s="603"/>
      <c r="I84" s="603"/>
      <c r="J84" s="603" t="s">
        <v>448</v>
      </c>
      <c r="K84" s="603" t="s">
        <v>448</v>
      </c>
      <c r="L84" s="603" t="s">
        <v>448</v>
      </c>
      <c r="M84" s="601"/>
    </row>
    <row r="85" spans="2:13" s="511" customFormat="1" ht="30" customHeight="1">
      <c r="B85" s="604"/>
      <c r="C85" s="598"/>
      <c r="D85" s="605"/>
      <c r="E85" s="601"/>
      <c r="F85" s="601"/>
      <c r="G85" s="602"/>
      <c r="H85" s="601"/>
      <c r="I85" s="601" t="s">
        <v>448</v>
      </c>
      <c r="J85" s="601"/>
      <c r="K85" s="601"/>
      <c r="L85" s="601"/>
      <c r="M85" s="601"/>
    </row>
    <row r="86" spans="2:13" s="511" customFormat="1" ht="27" customHeight="1">
      <c r="B86" s="997" t="s">
        <v>527</v>
      </c>
      <c r="C86" s="998"/>
      <c r="D86" s="999"/>
      <c r="E86" s="601"/>
      <c r="F86" s="601"/>
      <c r="G86" s="602"/>
      <c r="H86" s="601"/>
      <c r="I86" s="601"/>
      <c r="J86" s="601"/>
      <c r="K86" s="601"/>
      <c r="L86" s="601"/>
      <c r="M86" s="606"/>
    </row>
    <row r="87" spans="2:13" s="511" customFormat="1" ht="33" customHeight="1">
      <c r="B87" s="1000">
        <f>MIN(F67:L67)</f>
        <v>0</v>
      </c>
      <c r="C87" s="1001"/>
      <c r="D87" s="1002"/>
      <c r="E87" s="601"/>
      <c r="F87" s="601"/>
      <c r="G87" s="603"/>
      <c r="H87" s="602"/>
      <c r="I87" s="602"/>
      <c r="J87" s="602"/>
      <c r="K87" s="602"/>
      <c r="L87" s="602"/>
      <c r="M87" s="606"/>
    </row>
    <row r="88" spans="2:13" s="511" customFormat="1" ht="21.75" customHeight="1">
      <c r="B88" s="607"/>
      <c r="C88" s="601"/>
      <c r="D88" s="608"/>
      <c r="E88" s="601"/>
      <c r="F88" s="601"/>
      <c r="G88" s="603"/>
      <c r="H88" s="602"/>
      <c r="I88" s="602"/>
      <c r="J88" s="602"/>
      <c r="K88" s="602"/>
      <c r="L88" s="602"/>
      <c r="M88" s="606"/>
    </row>
    <row r="89" spans="2:13" s="511" customFormat="1" ht="16" thickBot="1">
      <c r="B89" s="609"/>
      <c r="C89" s="610"/>
      <c r="D89" s="611"/>
      <c r="E89" s="601"/>
      <c r="F89" s="601"/>
      <c r="G89" s="603"/>
      <c r="H89" s="602"/>
      <c r="I89" s="602"/>
      <c r="J89" s="602"/>
      <c r="K89" s="602"/>
      <c r="L89" s="602"/>
      <c r="M89" s="601"/>
    </row>
    <row r="90" spans="2:13" s="511" customFormat="1" ht="33.65" customHeight="1" thickBot="1">
      <c r="C90" s="601"/>
      <c r="D90" s="601"/>
      <c r="E90" s="601"/>
      <c r="F90" s="601"/>
      <c r="G90" s="603"/>
      <c r="H90" s="606"/>
      <c r="I90" s="606"/>
      <c r="J90" s="606"/>
      <c r="K90" s="606"/>
      <c r="L90" s="606"/>
      <c r="M90" s="601"/>
    </row>
    <row r="91" spans="2:13" s="612" customFormat="1" ht="21.65" customHeight="1">
      <c r="B91" s="613"/>
      <c r="C91" s="614" t="s">
        <v>528</v>
      </c>
      <c r="D91" s="615"/>
      <c r="E91" s="616"/>
      <c r="F91" s="617"/>
      <c r="G91" s="618" t="s">
        <v>529</v>
      </c>
      <c r="H91" s="616"/>
      <c r="I91" s="619" t="s">
        <v>530</v>
      </c>
      <c r="J91" s="620"/>
      <c r="K91" s="621"/>
      <c r="L91" s="617"/>
    </row>
    <row r="92" spans="2:13" s="612" customFormat="1" ht="21.65" customHeight="1">
      <c r="B92" s="622"/>
      <c r="C92" s="623"/>
      <c r="D92" s="623"/>
      <c r="E92" s="623"/>
      <c r="F92" s="624"/>
      <c r="G92" s="622"/>
      <c r="L92" s="625"/>
    </row>
    <row r="93" spans="2:13" s="612" customFormat="1" ht="13.15" customHeight="1">
      <c r="B93" s="626"/>
      <c r="C93" s="627" t="s">
        <v>531</v>
      </c>
      <c r="D93" s="627" t="s">
        <v>532</v>
      </c>
      <c r="E93" s="628"/>
      <c r="F93" s="629"/>
      <c r="G93" s="630"/>
      <c r="H93" s="623"/>
      <c r="I93" s="631"/>
      <c r="L93" s="625"/>
    </row>
    <row r="94" spans="2:13" s="612" customFormat="1" ht="15" customHeight="1">
      <c r="B94" s="622"/>
      <c r="C94" s="628"/>
      <c r="D94" s="628"/>
      <c r="E94" s="628"/>
      <c r="F94" s="632"/>
      <c r="G94" s="633" t="s">
        <v>533</v>
      </c>
      <c r="L94" s="625"/>
    </row>
    <row r="95" spans="2:13" s="612" customFormat="1" ht="15" customHeight="1">
      <c r="B95" s="622"/>
      <c r="C95" s="628"/>
      <c r="D95" s="628"/>
      <c r="E95" s="634"/>
      <c r="F95" s="632"/>
      <c r="G95" s="622"/>
      <c r="L95" s="625"/>
    </row>
    <row r="96" spans="2:13" s="612" customFormat="1" ht="15" customHeight="1">
      <c r="B96" s="622"/>
      <c r="C96" s="635" t="s">
        <v>534</v>
      </c>
      <c r="D96" s="635"/>
      <c r="E96" s="628"/>
      <c r="F96" s="632"/>
      <c r="G96" s="622"/>
      <c r="L96" s="625"/>
    </row>
    <row r="97" spans="1:13" s="612" customFormat="1" ht="7.15" customHeight="1">
      <c r="A97" s="636"/>
      <c r="B97" s="622"/>
      <c r="C97" s="628"/>
      <c r="D97" s="628"/>
      <c r="E97" s="628"/>
      <c r="F97" s="632"/>
      <c r="G97" s="622"/>
      <c r="L97" s="625"/>
    </row>
    <row r="98" spans="1:13" s="612" customFormat="1" ht="15" customHeight="1">
      <c r="B98" s="622"/>
      <c r="C98" s="628"/>
      <c r="D98" s="628"/>
      <c r="E98" s="628"/>
      <c r="F98" s="632"/>
      <c r="G98" s="622"/>
      <c r="L98" s="625"/>
    </row>
    <row r="99" spans="1:13" s="612" customFormat="1" ht="15" customHeight="1" thickBot="1">
      <c r="B99" s="637"/>
      <c r="C99" s="638" t="s">
        <v>535</v>
      </c>
      <c r="D99" s="638"/>
      <c r="E99" s="638"/>
      <c r="F99" s="639" t="s">
        <v>3</v>
      </c>
      <c r="G99" s="640" t="s">
        <v>536</v>
      </c>
      <c r="H99" s="641"/>
      <c r="I99" s="641"/>
      <c r="J99" s="638" t="s">
        <v>3</v>
      </c>
      <c r="K99" s="642"/>
      <c r="L99" s="643"/>
      <c r="M99" s="644"/>
    </row>
  </sheetData>
  <mergeCells count="14">
    <mergeCell ref="B86:D86"/>
    <mergeCell ref="B87:D87"/>
    <mergeCell ref="C7:D7"/>
    <mergeCell ref="D14:E14"/>
    <mergeCell ref="H44:I44"/>
    <mergeCell ref="C81:D81"/>
    <mergeCell ref="B82:D82"/>
    <mergeCell ref="B84:D84"/>
    <mergeCell ref="C6:D6"/>
    <mergeCell ref="B1:E1"/>
    <mergeCell ref="F1:M1"/>
    <mergeCell ref="C3:D3"/>
    <mergeCell ref="C4:D4"/>
    <mergeCell ref="C5:D5"/>
  </mergeCells>
  <conditionalFormatting sqref="B87:D87">
    <cfRule type="cellIs" dxfId="5" priority="1" stopIfTrue="1" operator="lessThan">
      <formula>0</formula>
    </cfRule>
    <cfRule type="cellIs" dxfId="4" priority="2" stopIfTrue="1" operator="greaterThan">
      <formula>0</formula>
    </cfRule>
  </conditionalFormatting>
  <conditionalFormatting sqref="F73:L76">
    <cfRule type="cellIs" dxfId="3" priority="3" stopIfTrue="1" operator="between">
      <formula>1</formula>
      <formula>2</formula>
    </cfRule>
  </conditionalFormatting>
  <conditionalFormatting sqref="F67:L67">
    <cfRule type="cellIs" dxfId="2" priority="4" stopIfTrue="1" operator="greaterThan">
      <formula>0</formula>
    </cfRule>
    <cfRule type="cellIs" dxfId="1" priority="5" stopIfTrue="1" operator="lessThan">
      <formula>0</formula>
    </cfRule>
    <cfRule type="cellIs" dxfId="0" priority="6" stopIfTrue="1" operator="equal">
      <formula>0</formula>
    </cfRule>
  </conditionalFormatting>
  <pageMargins left="0.7" right="0.7" top="0.75" bottom="0.75" header="0.3" footer="0.3"/>
  <pageSetup paperSize="9" scale="43" fitToHeight="0" orientation="portrait" horizontalDpi="300" verticalDpi="0" r:id="rId1"/>
  <headerFooter>
    <oddHeader>&amp;RPPAP MOMG and MOPT</oddHeader>
    <oddFooter>&amp;RRev 02 09/08/2020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1249" r:id="rId4" name="Drop Down 1">
              <controlPr defaultSize="0" autoLine="0" autoPict="0">
                <anchor moveWithCells="1">
                  <from>
                    <xdr:col>5</xdr:col>
                    <xdr:colOff>0</xdr:colOff>
                    <xdr:row>13</xdr:row>
                    <xdr:rowOff>0</xdr:rowOff>
                  </from>
                  <to>
                    <xdr:col>5</xdr:col>
                    <xdr:colOff>1327150</xdr:colOff>
                    <xdr:row>14</xdr:row>
                    <xdr:rowOff>146050</xdr:rowOff>
                  </to>
                </anchor>
              </controlPr>
            </control>
          </mc:Choice>
        </mc:AlternateContent>
        <mc:AlternateContent xmlns:mc="http://schemas.openxmlformats.org/markup-compatibility/2006">
          <mc:Choice Requires="x14">
            <control shapeId="181250" r:id="rId5" name="Drop Down 2">
              <controlPr defaultSize="0" autoLine="0" autoPict="0">
                <anchor moveWithCells="1">
                  <from>
                    <xdr:col>6</xdr:col>
                    <xdr:colOff>0</xdr:colOff>
                    <xdr:row>13</xdr:row>
                    <xdr:rowOff>0</xdr:rowOff>
                  </from>
                  <to>
                    <xdr:col>6</xdr:col>
                    <xdr:colOff>1327150</xdr:colOff>
                    <xdr:row>14</xdr:row>
                    <xdr:rowOff>146050</xdr:rowOff>
                  </to>
                </anchor>
              </controlPr>
            </control>
          </mc:Choice>
        </mc:AlternateContent>
        <mc:AlternateContent xmlns:mc="http://schemas.openxmlformats.org/markup-compatibility/2006">
          <mc:Choice Requires="x14">
            <control shapeId="181251" r:id="rId6" name="Drop Down 3">
              <controlPr defaultSize="0" autoLine="0" autoPict="0">
                <anchor moveWithCells="1">
                  <from>
                    <xdr:col>7</xdr:col>
                    <xdr:colOff>0</xdr:colOff>
                    <xdr:row>13</xdr:row>
                    <xdr:rowOff>0</xdr:rowOff>
                  </from>
                  <to>
                    <xdr:col>7</xdr:col>
                    <xdr:colOff>1327150</xdr:colOff>
                    <xdr:row>14</xdr:row>
                    <xdr:rowOff>146050</xdr:rowOff>
                  </to>
                </anchor>
              </controlPr>
            </control>
          </mc:Choice>
        </mc:AlternateContent>
        <mc:AlternateContent xmlns:mc="http://schemas.openxmlformats.org/markup-compatibility/2006">
          <mc:Choice Requires="x14">
            <control shapeId="181252" r:id="rId7" name="Drop Down 4">
              <controlPr defaultSize="0" autoLine="0" autoPict="0">
                <anchor moveWithCells="1">
                  <from>
                    <xdr:col>8</xdr:col>
                    <xdr:colOff>0</xdr:colOff>
                    <xdr:row>13</xdr:row>
                    <xdr:rowOff>0</xdr:rowOff>
                  </from>
                  <to>
                    <xdr:col>8</xdr:col>
                    <xdr:colOff>1327150</xdr:colOff>
                    <xdr:row>14</xdr:row>
                    <xdr:rowOff>146050</xdr:rowOff>
                  </to>
                </anchor>
              </controlPr>
            </control>
          </mc:Choice>
        </mc:AlternateContent>
        <mc:AlternateContent xmlns:mc="http://schemas.openxmlformats.org/markup-compatibility/2006">
          <mc:Choice Requires="x14">
            <control shapeId="181253" r:id="rId8" name="Drop Down 5">
              <controlPr defaultSize="0" autoLine="0" autoPict="0">
                <anchor moveWithCells="1">
                  <from>
                    <xdr:col>9</xdr:col>
                    <xdr:colOff>0</xdr:colOff>
                    <xdr:row>13</xdr:row>
                    <xdr:rowOff>0</xdr:rowOff>
                  </from>
                  <to>
                    <xdr:col>9</xdr:col>
                    <xdr:colOff>1327150</xdr:colOff>
                    <xdr:row>14</xdr:row>
                    <xdr:rowOff>146050</xdr:rowOff>
                  </to>
                </anchor>
              </controlPr>
            </control>
          </mc:Choice>
        </mc:AlternateContent>
        <mc:AlternateContent xmlns:mc="http://schemas.openxmlformats.org/markup-compatibility/2006">
          <mc:Choice Requires="x14">
            <control shapeId="181254" r:id="rId9" name="Drop Down 6">
              <controlPr defaultSize="0" autoLine="0" autoPict="0">
                <anchor moveWithCells="1">
                  <from>
                    <xdr:col>10</xdr:col>
                    <xdr:colOff>0</xdr:colOff>
                    <xdr:row>13</xdr:row>
                    <xdr:rowOff>0</xdr:rowOff>
                  </from>
                  <to>
                    <xdr:col>10</xdr:col>
                    <xdr:colOff>1327150</xdr:colOff>
                    <xdr:row>14</xdr:row>
                    <xdr:rowOff>146050</xdr:rowOff>
                  </to>
                </anchor>
              </controlPr>
            </control>
          </mc:Choice>
        </mc:AlternateContent>
        <mc:AlternateContent xmlns:mc="http://schemas.openxmlformats.org/markup-compatibility/2006">
          <mc:Choice Requires="x14">
            <control shapeId="181255" r:id="rId10" name="Drop Down 7">
              <controlPr defaultSize="0" autoLine="0" autoPict="0">
                <anchor moveWithCells="1">
                  <from>
                    <xdr:col>11</xdr:col>
                    <xdr:colOff>0</xdr:colOff>
                    <xdr:row>13</xdr:row>
                    <xdr:rowOff>0</xdr:rowOff>
                  </from>
                  <to>
                    <xdr:col>11</xdr:col>
                    <xdr:colOff>1327150</xdr:colOff>
                    <xdr:row>14</xdr:row>
                    <xdr:rowOff>146050</xdr:rowOff>
                  </to>
                </anchor>
              </controlPr>
            </control>
          </mc:Choice>
        </mc:AlternateContent>
        <mc:AlternateContent xmlns:mc="http://schemas.openxmlformats.org/markup-compatibility/2006">
          <mc:Choice Requires="x14">
            <control shapeId="181256" r:id="rId11" name="Check Box 29">
              <controlPr locked="0" defaultSize="0" autoFill="0" autoLine="0" autoPict="0" macro="[0]!CheckBox29_Click">
                <anchor moveWithCells="1">
                  <from>
                    <xdr:col>10</xdr:col>
                    <xdr:colOff>393700</xdr:colOff>
                    <xdr:row>95</xdr:row>
                    <xdr:rowOff>57150</xdr:rowOff>
                  </from>
                  <to>
                    <xdr:col>10</xdr:col>
                    <xdr:colOff>603250</xdr:colOff>
                    <xdr:row>97</xdr:row>
                    <xdr:rowOff>0</xdr:rowOff>
                  </to>
                </anchor>
              </controlPr>
            </control>
          </mc:Choice>
        </mc:AlternateContent>
        <mc:AlternateContent xmlns:mc="http://schemas.openxmlformats.org/markup-compatibility/2006">
          <mc:Choice Requires="x14">
            <control shapeId="181257" r:id="rId12" name="Check Box 9">
              <controlPr locked="0" defaultSize="0" autoFill="0" autoLine="0" autoPict="0">
                <anchor moveWithCells="1">
                  <from>
                    <xdr:col>10</xdr:col>
                    <xdr:colOff>393700</xdr:colOff>
                    <xdr:row>93</xdr:row>
                    <xdr:rowOff>95250</xdr:rowOff>
                  </from>
                  <to>
                    <xdr:col>10</xdr:col>
                    <xdr:colOff>603250</xdr:colOff>
                    <xdr:row>94</xdr:row>
                    <xdr:rowOff>133350</xdr:rowOff>
                  </to>
                </anchor>
              </controlPr>
            </control>
          </mc:Choice>
        </mc:AlternateContent>
        <mc:AlternateContent xmlns:mc="http://schemas.openxmlformats.org/markup-compatibility/2006">
          <mc:Choice Requires="x14">
            <control shapeId="181258" r:id="rId13" name="Check Box 10">
              <controlPr locked="0" defaultSize="0" autoFill="0" autoLine="0" autoPict="0" macro="[0]!CheckBox29_Click">
                <anchor moveWithCells="1">
                  <from>
                    <xdr:col>9</xdr:col>
                    <xdr:colOff>895350</xdr:colOff>
                    <xdr:row>91</xdr:row>
                    <xdr:rowOff>76200</xdr:rowOff>
                  </from>
                  <to>
                    <xdr:col>10</xdr:col>
                    <xdr:colOff>146050</xdr:colOff>
                    <xdr:row>93</xdr:row>
                    <xdr:rowOff>0</xdr:rowOff>
                  </to>
                </anchor>
              </controlPr>
            </control>
          </mc:Choice>
        </mc:AlternateContent>
        <mc:AlternateContent xmlns:mc="http://schemas.openxmlformats.org/markup-compatibility/2006">
          <mc:Choice Requires="x14">
            <control shapeId="181259" r:id="rId14" name="Check Box 11">
              <controlPr locked="0" defaultSize="0" autoFill="0" autoLine="0" autoPict="0" macro="[0]!CheckBox29_Click">
                <anchor moveWithCells="1">
                  <from>
                    <xdr:col>9</xdr:col>
                    <xdr:colOff>895350</xdr:colOff>
                    <xdr:row>90</xdr:row>
                    <xdr:rowOff>50800</xdr:rowOff>
                  </from>
                  <to>
                    <xdr:col>10</xdr:col>
                    <xdr:colOff>146050</xdr:colOff>
                    <xdr:row>91</xdr:row>
                    <xdr:rowOff>133350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theme="0"/>
  </sheetPr>
  <dimension ref="A1:AC3"/>
  <sheetViews>
    <sheetView showGridLines="0" zoomScaleNormal="100" workbookViewId="0">
      <selection activeCell="D1" sqref="D1:AC1"/>
    </sheetView>
  </sheetViews>
  <sheetFormatPr defaultColWidth="7.75" defaultRowHeight="14.5"/>
  <cols>
    <col min="1" max="31" width="5" style="162" customWidth="1"/>
    <col min="32" max="16384" width="7.75" style="162"/>
  </cols>
  <sheetData>
    <row r="1" spans="1:29" ht="41.5" customHeight="1">
      <c r="D1" s="1017" t="s">
        <v>71</v>
      </c>
      <c r="E1" s="1017"/>
      <c r="F1" s="1017"/>
      <c r="G1" s="1017"/>
      <c r="H1" s="1017"/>
      <c r="I1" s="1017"/>
      <c r="J1" s="1017"/>
      <c r="K1" s="1017"/>
      <c r="L1" s="1017"/>
      <c r="M1" s="1017"/>
      <c r="N1" s="1017"/>
      <c r="O1" s="1017"/>
      <c r="P1" s="1017"/>
      <c r="Q1" s="1017"/>
      <c r="R1" s="1017"/>
      <c r="S1" s="1017"/>
      <c r="T1" s="1017"/>
      <c r="U1" s="1017"/>
      <c r="V1" s="1017"/>
      <c r="W1" s="1017"/>
      <c r="X1" s="1017"/>
      <c r="Y1" s="1017"/>
      <c r="Z1" s="1017"/>
      <c r="AA1" s="1017"/>
      <c r="AB1" s="1017"/>
      <c r="AC1" s="1017"/>
    </row>
    <row r="2" spans="1:29" ht="45" customHeight="1">
      <c r="A2" s="68" t="s">
        <v>273</v>
      </c>
    </row>
    <row r="3" spans="1:29" ht="71.25" customHeight="1">
      <c r="A3" s="1018"/>
      <c r="B3" s="1018"/>
      <c r="C3" s="1018"/>
      <c r="D3" s="1018"/>
      <c r="E3" s="1018"/>
      <c r="F3" s="1018"/>
      <c r="G3" s="1018"/>
      <c r="H3" s="1018"/>
      <c r="I3" s="1018"/>
      <c r="J3" s="1018"/>
      <c r="K3" s="1018"/>
      <c r="L3" s="1018"/>
      <c r="M3" s="1018"/>
      <c r="N3" s="1018"/>
      <c r="O3" s="1018"/>
      <c r="P3" s="1018"/>
      <c r="Q3" s="1018"/>
      <c r="R3" s="1018"/>
      <c r="S3" s="1018"/>
      <c r="T3" s="1018"/>
      <c r="U3" s="1018"/>
      <c r="AA3" s="317"/>
    </row>
  </sheetData>
  <mergeCells count="4">
    <mergeCell ref="D1:AC1"/>
    <mergeCell ref="A3:G3"/>
    <mergeCell ref="H3:N3"/>
    <mergeCell ref="O3:U3"/>
  </mergeCells>
  <pageMargins left="1" right="1" top="1" bottom="1" header="0.5" footer="0.5"/>
  <pageSetup paperSize="9" scale="47" orientation="portrait" r:id="rId1"/>
  <headerFooter>
    <oddHeader>&amp;RPPAP MOMG and MOPT</oddHeader>
    <oddFooter xml:space="preserve">&amp;RRev 02 09/08/2020
</oddFooter>
  </headerFooter>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tabColor theme="0"/>
  </sheetPr>
  <dimension ref="A1:U23"/>
  <sheetViews>
    <sheetView showGridLines="0" zoomScale="58" zoomScaleNormal="58" workbookViewId="0">
      <selection activeCell="L6" sqref="L6"/>
    </sheetView>
  </sheetViews>
  <sheetFormatPr defaultColWidth="5.58203125" defaultRowHeight="13"/>
  <cols>
    <col min="1" max="3" width="13.5" style="69" customWidth="1"/>
    <col min="4" max="5" width="15.58203125" style="69" customWidth="1"/>
    <col min="6" max="8" width="13.5" style="69" customWidth="1"/>
    <col min="9" max="10" width="9" style="69" customWidth="1"/>
    <col min="11" max="11" width="14.33203125" style="69" customWidth="1"/>
    <col min="12" max="12" width="14.25" style="69" customWidth="1"/>
    <col min="13" max="13" width="21.58203125" style="69" customWidth="1"/>
    <col min="14" max="14" width="15.75" style="69" customWidth="1"/>
    <col min="15" max="15" width="5.58203125" style="69" customWidth="1"/>
    <col min="16" max="16" width="0" style="69" hidden="1" customWidth="1"/>
    <col min="17" max="17" width="8.5" style="69" customWidth="1"/>
    <col min="18" max="16384" width="5.58203125" style="69"/>
  </cols>
  <sheetData>
    <row r="1" spans="1:21" ht="34.5">
      <c r="B1" s="71"/>
      <c r="C1" s="848" t="s">
        <v>141</v>
      </c>
      <c r="D1" s="1019"/>
      <c r="E1" s="1019"/>
      <c r="F1" s="1019"/>
      <c r="G1" s="1019"/>
      <c r="H1" s="1019"/>
      <c r="I1" s="1019"/>
      <c r="J1" s="849"/>
      <c r="K1" s="175"/>
      <c r="L1" s="158"/>
      <c r="M1" s="175"/>
      <c r="N1" s="89"/>
    </row>
    <row r="2" spans="1:21">
      <c r="A2" s="152" t="s">
        <v>52</v>
      </c>
    </row>
    <row r="4" spans="1:21" ht="13.5" customHeight="1">
      <c r="A4" s="954" t="s">
        <v>5</v>
      </c>
      <c r="B4" s="985" t="s">
        <v>161</v>
      </c>
      <c r="C4" s="985"/>
      <c r="D4" s="985" t="s">
        <v>162</v>
      </c>
      <c r="E4" s="985"/>
      <c r="F4" s="987" t="s">
        <v>163</v>
      </c>
      <c r="G4" s="987"/>
      <c r="H4" s="987"/>
      <c r="I4" s="987"/>
      <c r="J4" s="1020" t="s">
        <v>25</v>
      </c>
      <c r="K4" s="1026" t="s">
        <v>187</v>
      </c>
      <c r="L4" s="1024" t="s">
        <v>189</v>
      </c>
      <c r="M4" s="1024" t="s">
        <v>177</v>
      </c>
      <c r="N4" s="1022" t="s">
        <v>158</v>
      </c>
      <c r="O4" s="163"/>
    </row>
    <row r="5" spans="1:21" ht="23.25" customHeight="1">
      <c r="A5" s="954"/>
      <c r="B5" s="985"/>
      <c r="C5" s="985"/>
      <c r="D5" s="985"/>
      <c r="E5" s="985"/>
      <c r="F5" s="987"/>
      <c r="G5" s="987"/>
      <c r="H5" s="987"/>
      <c r="I5" s="987"/>
      <c r="J5" s="1021"/>
      <c r="K5" s="1027"/>
      <c r="L5" s="1025"/>
      <c r="M5" s="1025"/>
      <c r="N5" s="1023"/>
      <c r="O5" s="163"/>
      <c r="Q5" s="224"/>
      <c r="R5" s="88"/>
      <c r="S5" s="88"/>
      <c r="T5" s="87"/>
      <c r="U5" s="87"/>
    </row>
    <row r="6" spans="1:21" ht="35.15" customHeight="1">
      <c r="A6" s="153">
        <v>1</v>
      </c>
      <c r="B6" s="972"/>
      <c r="C6" s="972"/>
      <c r="D6" s="972"/>
      <c r="E6" s="973"/>
      <c r="F6" s="972"/>
      <c r="G6" s="972"/>
      <c r="H6" s="972"/>
      <c r="I6" s="972"/>
      <c r="J6" s="154"/>
      <c r="K6" s="174"/>
      <c r="L6" s="164"/>
      <c r="M6" s="174"/>
      <c r="N6" s="161" t="s">
        <v>6</v>
      </c>
      <c r="O6" s="165"/>
      <c r="Q6" s="224" t="s">
        <v>188</v>
      </c>
      <c r="R6" s="88"/>
      <c r="S6" s="88"/>
      <c r="T6" s="87"/>
      <c r="U6" s="87"/>
    </row>
    <row r="7" spans="1:21" ht="35.15" customHeight="1">
      <c r="A7" s="153">
        <v>2</v>
      </c>
      <c r="B7" s="972"/>
      <c r="C7" s="972"/>
      <c r="D7" s="972"/>
      <c r="E7" s="973"/>
      <c r="F7" s="972"/>
      <c r="G7" s="972"/>
      <c r="H7" s="972"/>
      <c r="I7" s="972"/>
      <c r="J7" s="154"/>
      <c r="K7" s="174"/>
      <c r="L7" s="174"/>
      <c r="M7" s="174"/>
      <c r="N7" s="161" t="s">
        <v>6</v>
      </c>
      <c r="O7" s="165"/>
      <c r="Q7" s="224" t="s">
        <v>155</v>
      </c>
      <c r="R7" s="88"/>
      <c r="S7" s="88"/>
      <c r="T7" s="87"/>
      <c r="U7" s="87"/>
    </row>
    <row r="8" spans="1:21" ht="35.15" customHeight="1">
      <c r="A8" s="153">
        <v>3</v>
      </c>
      <c r="B8" s="972"/>
      <c r="C8" s="972"/>
      <c r="D8" s="972"/>
      <c r="E8" s="973"/>
      <c r="F8" s="972"/>
      <c r="G8" s="972"/>
      <c r="H8" s="972"/>
      <c r="I8" s="972"/>
      <c r="J8" s="154"/>
      <c r="K8" s="174"/>
      <c r="L8" s="174"/>
      <c r="M8" s="174"/>
      <c r="N8" s="161" t="s">
        <v>6</v>
      </c>
      <c r="O8" s="165"/>
      <c r="Q8" s="88" t="s">
        <v>159</v>
      </c>
      <c r="R8" s="88"/>
      <c r="S8" s="88"/>
      <c r="T8" s="87"/>
      <c r="U8" s="87"/>
    </row>
    <row r="9" spans="1:21" ht="35.15" customHeight="1">
      <c r="A9" s="153">
        <v>4</v>
      </c>
      <c r="B9" s="972"/>
      <c r="C9" s="972"/>
      <c r="D9" s="972"/>
      <c r="E9" s="973"/>
      <c r="F9" s="972"/>
      <c r="G9" s="972"/>
      <c r="H9" s="972"/>
      <c r="I9" s="972"/>
      <c r="J9" s="154"/>
      <c r="K9" s="174"/>
      <c r="L9" s="174"/>
      <c r="M9" s="174"/>
      <c r="N9" s="161" t="s">
        <v>6</v>
      </c>
      <c r="O9" s="165"/>
      <c r="Q9" s="88" t="s">
        <v>156</v>
      </c>
      <c r="R9" s="88"/>
      <c r="S9" s="88"/>
      <c r="T9" s="87"/>
      <c r="U9" s="87"/>
    </row>
    <row r="10" spans="1:21" ht="35.15" customHeight="1">
      <c r="A10" s="153">
        <v>5</v>
      </c>
      <c r="B10" s="972"/>
      <c r="C10" s="972"/>
      <c r="D10" s="972"/>
      <c r="E10" s="973"/>
      <c r="F10" s="972"/>
      <c r="G10" s="972"/>
      <c r="H10" s="972"/>
      <c r="I10" s="972"/>
      <c r="J10" s="154"/>
      <c r="K10" s="174"/>
      <c r="L10" s="174"/>
      <c r="M10" s="174"/>
      <c r="N10" s="161" t="s">
        <v>6</v>
      </c>
      <c r="O10" s="165"/>
      <c r="Q10" s="88" t="s">
        <v>160</v>
      </c>
      <c r="R10" s="88"/>
      <c r="S10" s="88"/>
      <c r="T10" s="87"/>
      <c r="U10" s="87"/>
    </row>
    <row r="11" spans="1:21" ht="35.15" customHeight="1">
      <c r="A11" s="153">
        <v>6</v>
      </c>
      <c r="B11" s="972"/>
      <c r="C11" s="972"/>
      <c r="D11" s="972"/>
      <c r="E11" s="973"/>
      <c r="F11" s="972"/>
      <c r="G11" s="972"/>
      <c r="H11" s="972"/>
      <c r="I11" s="972"/>
      <c r="J11" s="154"/>
      <c r="K11" s="174"/>
      <c r="L11" s="174"/>
      <c r="M11" s="174"/>
      <c r="N11" s="161" t="s">
        <v>6</v>
      </c>
      <c r="O11" s="165"/>
      <c r="Q11" s="87"/>
      <c r="R11" s="87"/>
      <c r="S11" s="87"/>
      <c r="T11" s="87"/>
      <c r="U11" s="87"/>
    </row>
    <row r="12" spans="1:21" ht="35.15" customHeight="1">
      <c r="A12" s="153">
        <v>7</v>
      </c>
      <c r="B12" s="972"/>
      <c r="C12" s="972"/>
      <c r="D12" s="972"/>
      <c r="E12" s="973"/>
      <c r="F12" s="972"/>
      <c r="G12" s="972"/>
      <c r="H12" s="972"/>
      <c r="I12" s="972"/>
      <c r="J12" s="154"/>
      <c r="K12" s="174"/>
      <c r="L12" s="174"/>
      <c r="M12" s="174"/>
      <c r="N12" s="161" t="s">
        <v>6</v>
      </c>
      <c r="O12" s="165"/>
    </row>
    <row r="13" spans="1:21" ht="35.15" customHeight="1">
      <c r="A13" s="153">
        <v>8</v>
      </c>
      <c r="B13" s="972"/>
      <c r="C13" s="972"/>
      <c r="D13" s="972"/>
      <c r="E13" s="973"/>
      <c r="F13" s="972"/>
      <c r="G13" s="972"/>
      <c r="H13" s="972"/>
      <c r="I13" s="972"/>
      <c r="J13" s="154"/>
      <c r="K13" s="174"/>
      <c r="L13" s="174"/>
      <c r="M13" s="174"/>
      <c r="N13" s="161" t="s">
        <v>6</v>
      </c>
      <c r="O13" s="165"/>
    </row>
    <row r="14" spans="1:21" ht="35.15" customHeight="1">
      <c r="A14" s="153">
        <v>9</v>
      </c>
      <c r="B14" s="972"/>
      <c r="C14" s="972"/>
      <c r="D14" s="972"/>
      <c r="E14" s="973"/>
      <c r="F14" s="972"/>
      <c r="G14" s="972"/>
      <c r="H14" s="972"/>
      <c r="I14" s="972"/>
      <c r="J14" s="154"/>
      <c r="K14" s="174"/>
      <c r="L14" s="174"/>
      <c r="M14" s="174"/>
      <c r="N14" s="161" t="s">
        <v>6</v>
      </c>
      <c r="O14" s="165"/>
    </row>
    <row r="15" spans="1:21" ht="35.15" customHeight="1">
      <c r="A15" s="153">
        <v>10</v>
      </c>
      <c r="B15" s="972"/>
      <c r="C15" s="972"/>
      <c r="D15" s="972"/>
      <c r="E15" s="973"/>
      <c r="F15" s="972"/>
      <c r="G15" s="972"/>
      <c r="H15" s="972"/>
      <c r="I15" s="972"/>
      <c r="J15" s="154"/>
      <c r="K15" s="174"/>
      <c r="L15" s="174"/>
      <c r="M15" s="174"/>
      <c r="N15" s="161" t="s">
        <v>6</v>
      </c>
      <c r="O15" s="165"/>
    </row>
    <row r="16" spans="1:21" ht="35.15" customHeight="1">
      <c r="A16" s="153">
        <v>11</v>
      </c>
      <c r="B16" s="972"/>
      <c r="C16" s="972"/>
      <c r="D16" s="972"/>
      <c r="E16" s="973"/>
      <c r="F16" s="972"/>
      <c r="G16" s="972"/>
      <c r="H16" s="972"/>
      <c r="I16" s="972"/>
      <c r="J16" s="154"/>
      <c r="K16" s="174"/>
      <c r="L16" s="174"/>
      <c r="M16" s="174"/>
      <c r="N16" s="161" t="s">
        <v>6</v>
      </c>
      <c r="O16" s="165"/>
    </row>
    <row r="17" spans="1:15" ht="35.15" customHeight="1">
      <c r="A17" s="153">
        <v>12</v>
      </c>
      <c r="B17" s="972"/>
      <c r="C17" s="972"/>
      <c r="D17" s="972"/>
      <c r="E17" s="973"/>
      <c r="F17" s="972"/>
      <c r="G17" s="972"/>
      <c r="H17" s="972"/>
      <c r="I17" s="972"/>
      <c r="J17" s="154"/>
      <c r="K17" s="174"/>
      <c r="L17" s="174"/>
      <c r="M17" s="174"/>
      <c r="N17" s="161" t="s">
        <v>6</v>
      </c>
      <c r="O17" s="165"/>
    </row>
    <row r="18" spans="1:15" ht="35.15" customHeight="1">
      <c r="A18" s="153">
        <v>13</v>
      </c>
      <c r="B18" s="972"/>
      <c r="C18" s="974"/>
      <c r="D18" s="972"/>
      <c r="E18" s="973"/>
      <c r="F18" s="972"/>
      <c r="G18" s="972"/>
      <c r="H18" s="972"/>
      <c r="I18" s="972"/>
      <c r="J18" s="154"/>
      <c r="K18" s="174"/>
      <c r="L18" s="174"/>
      <c r="M18" s="174"/>
      <c r="N18" s="161" t="s">
        <v>6</v>
      </c>
      <c r="O18" s="165"/>
    </row>
    <row r="19" spans="1:15" ht="35.15" customHeight="1">
      <c r="A19" s="153">
        <v>14</v>
      </c>
      <c r="B19" s="972"/>
      <c r="C19" s="972"/>
      <c r="D19" s="972"/>
      <c r="E19" s="973"/>
      <c r="F19" s="972"/>
      <c r="G19" s="972"/>
      <c r="H19" s="972"/>
      <c r="I19" s="972"/>
      <c r="J19" s="154"/>
      <c r="K19" s="174"/>
      <c r="L19" s="174"/>
      <c r="M19" s="174"/>
      <c r="N19" s="161" t="s">
        <v>6</v>
      </c>
      <c r="O19" s="165"/>
    </row>
    <row r="20" spans="1:15" ht="35.15" customHeight="1">
      <c r="A20" s="153">
        <v>15</v>
      </c>
      <c r="B20" s="972"/>
      <c r="C20" s="972"/>
      <c r="D20" s="972"/>
      <c r="E20" s="973"/>
      <c r="F20" s="972"/>
      <c r="G20" s="974"/>
      <c r="H20" s="972"/>
      <c r="I20" s="972"/>
      <c r="J20" s="154"/>
      <c r="K20" s="174"/>
      <c r="L20" s="174"/>
      <c r="M20" s="174"/>
      <c r="N20" s="161" t="s">
        <v>6</v>
      </c>
      <c r="O20" s="165"/>
    </row>
    <row r="21" spans="1:15">
      <c r="A21" s="97"/>
      <c r="B21" s="97"/>
      <c r="C21" s="97"/>
      <c r="D21" s="97"/>
      <c r="E21" s="97"/>
      <c r="F21" s="97"/>
      <c r="G21" s="97"/>
      <c r="H21" s="97"/>
      <c r="I21" s="97"/>
      <c r="J21" s="97"/>
      <c r="K21" s="97"/>
      <c r="L21" s="97"/>
      <c r="M21" s="97"/>
      <c r="N21" s="97"/>
      <c r="O21" s="157"/>
    </row>
    <row r="23" spans="1:15">
      <c r="B23" s="166"/>
      <c r="C23" s="166"/>
      <c r="D23" s="166"/>
      <c r="E23" s="166"/>
      <c r="F23" s="166"/>
      <c r="G23" s="166"/>
    </row>
  </sheetData>
  <mergeCells count="55">
    <mergeCell ref="N4:N5"/>
    <mergeCell ref="A4:A5"/>
    <mergeCell ref="B4:C5"/>
    <mergeCell ref="D4:E5"/>
    <mergeCell ref="F4:I5"/>
    <mergeCell ref="L4:L5"/>
    <mergeCell ref="K4:K5"/>
    <mergeCell ref="M4:M5"/>
    <mergeCell ref="B6:C6"/>
    <mergeCell ref="D6:E6"/>
    <mergeCell ref="F6:I6"/>
    <mergeCell ref="B7:C7"/>
    <mergeCell ref="D7:E7"/>
    <mergeCell ref="F7:I7"/>
    <mergeCell ref="B8:C8"/>
    <mergeCell ref="D8:E8"/>
    <mergeCell ref="F8:I8"/>
    <mergeCell ref="B9:C9"/>
    <mergeCell ref="D9:E9"/>
    <mergeCell ref="F9:I9"/>
    <mergeCell ref="B10:C10"/>
    <mergeCell ref="D10:E10"/>
    <mergeCell ref="F10:I10"/>
    <mergeCell ref="B11:C11"/>
    <mergeCell ref="D11:E11"/>
    <mergeCell ref="F11:I11"/>
    <mergeCell ref="B12:C12"/>
    <mergeCell ref="D12:E12"/>
    <mergeCell ref="F12:I12"/>
    <mergeCell ref="B13:C13"/>
    <mergeCell ref="D13:E13"/>
    <mergeCell ref="F13:I13"/>
    <mergeCell ref="F17:I17"/>
    <mergeCell ref="B14:C14"/>
    <mergeCell ref="D14:E14"/>
    <mergeCell ref="F14:I14"/>
    <mergeCell ref="B15:C15"/>
    <mergeCell ref="D15:E15"/>
    <mergeCell ref="F15:I15"/>
    <mergeCell ref="C1:J1"/>
    <mergeCell ref="B20:C20"/>
    <mergeCell ref="D20:E20"/>
    <mergeCell ref="F20:I20"/>
    <mergeCell ref="J4:J5"/>
    <mergeCell ref="B18:C18"/>
    <mergeCell ref="D18:E18"/>
    <mergeCell ref="F18:I18"/>
    <mergeCell ref="B19:C19"/>
    <mergeCell ref="D19:E19"/>
    <mergeCell ref="F19:I19"/>
    <mergeCell ref="B16:C16"/>
    <mergeCell ref="D16:E16"/>
    <mergeCell ref="F16:I16"/>
    <mergeCell ref="B17:C17"/>
    <mergeCell ref="D17:E17"/>
  </mergeCells>
  <dataValidations count="1">
    <dataValidation type="list" allowBlank="1" showInputMessage="1" showErrorMessage="1" sqref="L6:M20" xr:uid="{7A8A2035-FF5A-4A5E-883A-C33D2CF13612}">
      <formula1>$Q$6:$Q$10</formula1>
    </dataValidation>
  </dataValidations>
  <pageMargins left="1" right="1" top="1" bottom="1" header="0.5" footer="0.5"/>
  <pageSetup paperSize="9" scale="47" fitToHeight="0" orientation="landscape" r:id="rId1"/>
  <headerFooter>
    <oddHeader>&amp;RPPAP MOMG and MOPT</oddHeader>
    <oddFooter xml:space="preserve">&amp;RRev 02 09/08/2020
</oddFooter>
  </headerFooter>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tabColor theme="0"/>
  </sheetPr>
  <dimension ref="A1:M36"/>
  <sheetViews>
    <sheetView showGridLines="0" zoomScaleNormal="100" workbookViewId="0">
      <selection activeCell="I15" sqref="I15"/>
    </sheetView>
  </sheetViews>
  <sheetFormatPr defaultColWidth="5.58203125" defaultRowHeight="13"/>
  <cols>
    <col min="1" max="3" width="13.5" style="69" customWidth="1"/>
    <col min="4" max="5" width="15.58203125" style="69" customWidth="1"/>
    <col min="6" max="8" width="13.5" style="69" customWidth="1"/>
    <col min="9" max="9" width="9" style="69" customWidth="1"/>
    <col min="10" max="10" width="13.58203125" style="69" customWidth="1"/>
    <col min="11" max="11" width="5.58203125" style="69" customWidth="1"/>
    <col min="12" max="12" width="0" style="69" hidden="1" customWidth="1"/>
    <col min="13" max="16384" width="5.58203125" style="69"/>
  </cols>
  <sheetData>
    <row r="1" spans="1:12" ht="36" customHeight="1">
      <c r="A1" s="68" t="s">
        <v>242</v>
      </c>
    </row>
    <row r="2" spans="1:12" ht="85.5" customHeight="1">
      <c r="A2" s="1030"/>
      <c r="B2" s="1031"/>
      <c r="C2" s="1031"/>
      <c r="D2" s="1031"/>
      <c r="E2" s="1031"/>
      <c r="F2" s="1032"/>
    </row>
    <row r="3" spans="1:12" ht="34.5">
      <c r="B3" s="71"/>
      <c r="C3" s="848" t="s">
        <v>142</v>
      </c>
      <c r="D3" s="1019"/>
      <c r="E3" s="1019"/>
      <c r="F3" s="1019"/>
      <c r="G3" s="1019"/>
      <c r="H3" s="1019"/>
      <c r="I3" s="1019"/>
      <c r="J3" s="849"/>
    </row>
    <row r="4" spans="1:12">
      <c r="L4" s="88" t="s">
        <v>6</v>
      </c>
    </row>
    <row r="5" spans="1:12">
      <c r="A5" s="72"/>
      <c r="C5" s="73"/>
      <c r="D5" s="73"/>
      <c r="E5" s="73"/>
      <c r="F5" s="73"/>
      <c r="G5" s="73"/>
      <c r="H5" s="73"/>
      <c r="L5" s="88" t="s">
        <v>1</v>
      </c>
    </row>
    <row r="6" spans="1:12">
      <c r="A6" s="72"/>
      <c r="C6" s="74"/>
      <c r="D6" s="74"/>
      <c r="E6" s="74"/>
      <c r="F6" s="74"/>
      <c r="G6" s="74"/>
      <c r="H6" s="74"/>
      <c r="L6" s="88" t="s">
        <v>2</v>
      </c>
    </row>
    <row r="7" spans="1:12" ht="17.25" customHeight="1">
      <c r="A7" s="850" t="s">
        <v>45</v>
      </c>
      <c r="B7" s="851"/>
      <c r="C7" s="852"/>
      <c r="D7" s="853"/>
      <c r="E7" s="853"/>
      <c r="F7" s="853"/>
      <c r="G7" s="853"/>
      <c r="H7" s="853"/>
    </row>
    <row r="8" spans="1:12" ht="17.25" customHeight="1">
      <c r="A8" s="850" t="s">
        <v>48</v>
      </c>
      <c r="B8" s="851"/>
      <c r="C8" s="852"/>
      <c r="D8" s="853"/>
      <c r="E8" s="853"/>
      <c r="F8" s="853"/>
      <c r="G8" s="853"/>
      <c r="H8" s="853"/>
      <c r="L8" s="88" t="s">
        <v>6</v>
      </c>
    </row>
    <row r="9" spans="1:12" ht="17.25" customHeight="1">
      <c r="A9" s="850" t="s">
        <v>7</v>
      </c>
      <c r="B9" s="851"/>
      <c r="C9" s="852"/>
      <c r="D9" s="853"/>
      <c r="E9" s="853"/>
      <c r="F9" s="853"/>
      <c r="G9" s="853"/>
      <c r="H9" s="853"/>
      <c r="L9" s="88" t="s">
        <v>18</v>
      </c>
    </row>
    <row r="10" spans="1:12" ht="17.25" customHeight="1">
      <c r="A10" s="850" t="s">
        <v>49</v>
      </c>
      <c r="B10" s="851"/>
      <c r="C10" s="852"/>
      <c r="D10" s="853"/>
      <c r="E10" s="853"/>
      <c r="F10" s="853"/>
      <c r="G10" s="853"/>
      <c r="H10" s="853"/>
      <c r="L10" s="88" t="s">
        <v>19</v>
      </c>
    </row>
    <row r="14" spans="1:12" ht="17.25" customHeight="1">
      <c r="A14" s="854" t="s">
        <v>185</v>
      </c>
      <c r="B14" s="854"/>
      <c r="C14" s="855"/>
      <c r="D14" s="856"/>
      <c r="E14" s="857"/>
    </row>
    <row r="15" spans="1:12" ht="66.75" customHeight="1"/>
    <row r="17" spans="1:13">
      <c r="A17" s="152" t="s">
        <v>52</v>
      </c>
    </row>
    <row r="19" spans="1:13" ht="13.5" customHeight="1">
      <c r="A19" s="954" t="s">
        <v>5</v>
      </c>
      <c r="B19" s="985" t="s">
        <v>53</v>
      </c>
      <c r="C19" s="986"/>
      <c r="D19" s="985" t="s">
        <v>161</v>
      </c>
      <c r="E19" s="985"/>
      <c r="F19" s="987" t="s">
        <v>54</v>
      </c>
      <c r="G19" s="987"/>
      <c r="H19" s="987"/>
      <c r="I19" s="987"/>
      <c r="J19" s="1028" t="s">
        <v>184</v>
      </c>
      <c r="K19" s="163"/>
      <c r="M19" s="90"/>
    </row>
    <row r="20" spans="1:13" ht="13.5" customHeight="1">
      <c r="A20" s="954"/>
      <c r="B20" s="985"/>
      <c r="C20" s="985"/>
      <c r="D20" s="985"/>
      <c r="E20" s="985"/>
      <c r="F20" s="987"/>
      <c r="G20" s="987"/>
      <c r="H20" s="987"/>
      <c r="I20" s="987"/>
      <c r="J20" s="1029"/>
      <c r="K20" s="163"/>
    </row>
    <row r="21" spans="1:13" ht="17.25" customHeight="1">
      <c r="A21" s="153">
        <v>1</v>
      </c>
      <c r="B21" s="972"/>
      <c r="C21" s="972"/>
      <c r="D21" s="972"/>
      <c r="E21" s="973"/>
      <c r="F21" s="972"/>
      <c r="G21" s="974"/>
      <c r="H21" s="972"/>
      <c r="I21" s="972"/>
      <c r="J21" s="154"/>
      <c r="K21" s="165"/>
      <c r="M21" s="90"/>
    </row>
    <row r="22" spans="1:13" ht="17.25" customHeight="1">
      <c r="A22" s="153">
        <v>2</v>
      </c>
      <c r="B22" s="972"/>
      <c r="C22" s="972"/>
      <c r="D22" s="972"/>
      <c r="E22" s="973"/>
      <c r="F22" s="972"/>
      <c r="G22" s="972"/>
      <c r="H22" s="972"/>
      <c r="I22" s="972"/>
      <c r="J22" s="154"/>
      <c r="K22" s="165"/>
    </row>
    <row r="23" spans="1:13" ht="17.25" customHeight="1">
      <c r="A23" s="153">
        <v>3</v>
      </c>
      <c r="B23" s="972"/>
      <c r="C23" s="972"/>
      <c r="D23" s="972"/>
      <c r="E23" s="973"/>
      <c r="F23" s="972"/>
      <c r="G23" s="972"/>
      <c r="H23" s="972"/>
      <c r="I23" s="972"/>
      <c r="J23" s="154"/>
      <c r="K23" s="165"/>
    </row>
    <row r="24" spans="1:13" ht="17.25" customHeight="1">
      <c r="A24" s="153">
        <v>4</v>
      </c>
      <c r="B24" s="972"/>
      <c r="C24" s="972"/>
      <c r="D24" s="972"/>
      <c r="E24" s="973"/>
      <c r="F24" s="972"/>
      <c r="G24" s="972"/>
      <c r="H24" s="972"/>
      <c r="I24" s="972"/>
      <c r="J24" s="154"/>
      <c r="K24" s="165"/>
    </row>
    <row r="25" spans="1:13" ht="17.25" customHeight="1">
      <c r="A25" s="153">
        <v>5</v>
      </c>
      <c r="B25" s="972"/>
      <c r="C25" s="972"/>
      <c r="D25" s="972"/>
      <c r="E25" s="973"/>
      <c r="F25" s="972"/>
      <c r="G25" s="972"/>
      <c r="H25" s="972"/>
      <c r="I25" s="972"/>
      <c r="J25" s="154"/>
      <c r="K25" s="165"/>
    </row>
    <row r="26" spans="1:13" ht="17.25" customHeight="1">
      <c r="A26" s="153">
        <v>6</v>
      </c>
      <c r="B26" s="972"/>
      <c r="C26" s="972"/>
      <c r="D26" s="972"/>
      <c r="E26" s="973"/>
      <c r="F26" s="972"/>
      <c r="G26" s="972"/>
      <c r="H26" s="972"/>
      <c r="I26" s="972"/>
      <c r="J26" s="154"/>
      <c r="K26" s="165"/>
    </row>
    <row r="27" spans="1:13" ht="17.25" customHeight="1">
      <c r="A27" s="153">
        <v>7</v>
      </c>
      <c r="B27" s="972"/>
      <c r="C27" s="972"/>
      <c r="D27" s="972"/>
      <c r="E27" s="973"/>
      <c r="F27" s="972"/>
      <c r="G27" s="972"/>
      <c r="H27" s="972"/>
      <c r="I27" s="972"/>
      <c r="J27" s="154"/>
      <c r="K27" s="165"/>
    </row>
    <row r="28" spans="1:13" ht="17.25" customHeight="1">
      <c r="A28" s="153">
        <v>8</v>
      </c>
      <c r="B28" s="972"/>
      <c r="C28" s="972"/>
      <c r="D28" s="972"/>
      <c r="E28" s="973"/>
      <c r="F28" s="972"/>
      <c r="G28" s="972"/>
      <c r="H28" s="972"/>
      <c r="I28" s="972"/>
      <c r="J28" s="154"/>
      <c r="K28" s="165"/>
    </row>
    <row r="29" spans="1:13" ht="17.25" customHeight="1">
      <c r="A29" s="153">
        <v>9</v>
      </c>
      <c r="B29" s="972"/>
      <c r="C29" s="972"/>
      <c r="D29" s="972"/>
      <c r="E29" s="973"/>
      <c r="F29" s="972"/>
      <c r="G29" s="972"/>
      <c r="H29" s="972"/>
      <c r="I29" s="972"/>
      <c r="J29" s="154"/>
      <c r="K29" s="165"/>
    </row>
    <row r="30" spans="1:13" ht="17.25" customHeight="1">
      <c r="A30" s="153">
        <v>10</v>
      </c>
      <c r="B30" s="972"/>
      <c r="C30" s="972"/>
      <c r="D30" s="972"/>
      <c r="E30" s="973"/>
      <c r="F30" s="972"/>
      <c r="G30" s="972"/>
      <c r="H30" s="972"/>
      <c r="I30" s="972"/>
      <c r="J30" s="154"/>
      <c r="K30" s="165"/>
    </row>
    <row r="31" spans="1:13" ht="17.25" customHeight="1">
      <c r="A31" s="153">
        <v>11</v>
      </c>
      <c r="B31" s="972"/>
      <c r="C31" s="972"/>
      <c r="D31" s="972"/>
      <c r="E31" s="973"/>
      <c r="F31" s="972"/>
      <c r="G31" s="972"/>
      <c r="H31" s="972"/>
      <c r="I31" s="972"/>
      <c r="J31" s="154"/>
      <c r="K31" s="165"/>
    </row>
    <row r="32" spans="1:13" ht="17.25" customHeight="1">
      <c r="A32" s="153">
        <v>12</v>
      </c>
      <c r="B32" s="972"/>
      <c r="C32" s="972"/>
      <c r="D32" s="972"/>
      <c r="E32" s="973"/>
      <c r="F32" s="972"/>
      <c r="G32" s="972"/>
      <c r="H32" s="972"/>
      <c r="I32" s="972"/>
      <c r="J32" s="154"/>
      <c r="K32" s="165"/>
    </row>
    <row r="33" spans="1:11" ht="17.25" customHeight="1">
      <c r="A33" s="153">
        <v>13</v>
      </c>
      <c r="B33" s="972"/>
      <c r="C33" s="972"/>
      <c r="D33" s="972"/>
      <c r="E33" s="973"/>
      <c r="F33" s="972"/>
      <c r="G33" s="972"/>
      <c r="H33" s="972"/>
      <c r="I33" s="972"/>
      <c r="J33" s="154"/>
      <c r="K33" s="165"/>
    </row>
    <row r="34" spans="1:11" ht="17.25" customHeight="1">
      <c r="A34" s="153">
        <v>14</v>
      </c>
      <c r="B34" s="972"/>
      <c r="C34" s="972"/>
      <c r="D34" s="972"/>
      <c r="E34" s="973"/>
      <c r="F34" s="972"/>
      <c r="G34" s="972"/>
      <c r="H34" s="972"/>
      <c r="I34" s="972"/>
      <c r="J34" s="154"/>
      <c r="K34" s="165"/>
    </row>
    <row r="35" spans="1:11" ht="17.25" customHeight="1">
      <c r="A35" s="153">
        <v>15</v>
      </c>
      <c r="B35" s="972"/>
      <c r="C35" s="972"/>
      <c r="D35" s="972"/>
      <c r="E35" s="973"/>
      <c r="F35" s="972"/>
      <c r="G35" s="972"/>
      <c r="H35" s="972"/>
      <c r="I35" s="972"/>
      <c r="J35" s="154"/>
      <c r="K35" s="165"/>
    </row>
    <row r="36" spans="1:11">
      <c r="A36" s="97"/>
      <c r="B36" s="97"/>
      <c r="C36" s="97"/>
      <c r="D36" s="97"/>
      <c r="E36" s="97"/>
      <c r="F36" s="97"/>
      <c r="G36" s="97"/>
      <c r="H36" s="97"/>
      <c r="I36" s="97"/>
      <c r="J36" s="97"/>
      <c r="K36" s="157"/>
    </row>
  </sheetData>
  <mergeCells count="62">
    <mergeCell ref="B31:C31"/>
    <mergeCell ref="D31:E31"/>
    <mergeCell ref="F31:I31"/>
    <mergeCell ref="B32:C32"/>
    <mergeCell ref="D32:E32"/>
    <mergeCell ref="F32:I32"/>
    <mergeCell ref="B35:C35"/>
    <mergeCell ref="D35:E35"/>
    <mergeCell ref="F35:I35"/>
    <mergeCell ref="B33:C33"/>
    <mergeCell ref="D33:E33"/>
    <mergeCell ref="F33:I33"/>
    <mergeCell ref="B34:C34"/>
    <mergeCell ref="D34:E34"/>
    <mergeCell ref="F34:I34"/>
    <mergeCell ref="B29:C29"/>
    <mergeCell ref="D29:E29"/>
    <mergeCell ref="F29:I29"/>
    <mergeCell ref="B30:C30"/>
    <mergeCell ref="D30:E30"/>
    <mergeCell ref="F30:I30"/>
    <mergeCell ref="B27:C27"/>
    <mergeCell ref="D27:E27"/>
    <mergeCell ref="F27:I27"/>
    <mergeCell ref="B28:C28"/>
    <mergeCell ref="D28:E28"/>
    <mergeCell ref="F28:I28"/>
    <mergeCell ref="B25:C25"/>
    <mergeCell ref="D25:E25"/>
    <mergeCell ref="F25:I25"/>
    <mergeCell ref="B26:C26"/>
    <mergeCell ref="D26:E26"/>
    <mergeCell ref="F26:I26"/>
    <mergeCell ref="B23:C23"/>
    <mergeCell ref="D23:E23"/>
    <mergeCell ref="F23:I23"/>
    <mergeCell ref="B24:C24"/>
    <mergeCell ref="D24:E24"/>
    <mergeCell ref="F24:I24"/>
    <mergeCell ref="C14:E14"/>
    <mergeCell ref="B21:C21"/>
    <mergeCell ref="D21:E21"/>
    <mergeCell ref="F21:I21"/>
    <mergeCell ref="B22:C22"/>
    <mergeCell ref="D22:E22"/>
    <mergeCell ref="F22:I22"/>
    <mergeCell ref="J19:J20"/>
    <mergeCell ref="A2:F2"/>
    <mergeCell ref="A9:B9"/>
    <mergeCell ref="C9:H9"/>
    <mergeCell ref="C3:J3"/>
    <mergeCell ref="A7:B7"/>
    <mergeCell ref="C7:H7"/>
    <mergeCell ref="A8:B8"/>
    <mergeCell ref="C8:H8"/>
    <mergeCell ref="A19:A20"/>
    <mergeCell ref="B19:C20"/>
    <mergeCell ref="D19:E20"/>
    <mergeCell ref="F19:I20"/>
    <mergeCell ref="A10:B10"/>
    <mergeCell ref="C10:H10"/>
    <mergeCell ref="A14:B14"/>
  </mergeCells>
  <pageMargins left="1" right="1" top="1" bottom="1" header="0.5" footer="0.5"/>
  <pageSetup paperSize="9" scale="47" fitToHeight="0" orientation="landscape" r:id="rId1"/>
  <headerFooter>
    <oddHeader>&amp;RPPAP MOMG and MOPT</oddHeader>
    <oddFooter xml:space="preserve">&amp;RRev 02 09/08/2020
</oddFooter>
  </headerFooter>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tabColor theme="0"/>
  </sheetPr>
  <dimension ref="A1:N20"/>
  <sheetViews>
    <sheetView showGridLines="0" zoomScaleNormal="100" workbookViewId="0">
      <selection activeCell="A8" sqref="A8:N18"/>
    </sheetView>
  </sheetViews>
  <sheetFormatPr defaultColWidth="5.58203125" defaultRowHeight="13"/>
  <cols>
    <col min="1" max="1" width="13.5" style="69" customWidth="1"/>
    <col min="2" max="2" width="14.5" style="69" customWidth="1"/>
    <col min="3" max="5" width="13.5" style="69" customWidth="1"/>
    <col min="6" max="6" width="9" style="69" customWidth="1"/>
    <col min="7" max="7" width="5.58203125" style="69" customWidth="1"/>
    <col min="8" max="8" width="0" style="69" hidden="1" customWidth="1"/>
    <col min="9" max="16384" width="5.58203125" style="69"/>
  </cols>
  <sheetData>
    <row r="1" spans="1:14" ht="14.25" customHeight="1">
      <c r="B1" s="925" t="s">
        <v>143</v>
      </c>
      <c r="C1" s="925"/>
      <c r="D1" s="925"/>
      <c r="E1" s="925"/>
      <c r="F1" s="925"/>
      <c r="G1" s="925"/>
      <c r="H1" s="925"/>
      <c r="I1" s="925"/>
      <c r="J1" s="925"/>
      <c r="K1" s="925"/>
      <c r="L1" s="925"/>
    </row>
    <row r="2" spans="1:14">
      <c r="B2" s="925"/>
      <c r="C2" s="925"/>
      <c r="D2" s="925"/>
      <c r="E2" s="925"/>
      <c r="F2" s="925"/>
      <c r="G2" s="925"/>
      <c r="H2" s="925"/>
      <c r="I2" s="925"/>
      <c r="J2" s="925"/>
      <c r="K2" s="925"/>
      <c r="L2" s="925"/>
      <c r="M2" s="87"/>
    </row>
    <row r="3" spans="1:14">
      <c r="A3" s="72"/>
      <c r="B3" s="925"/>
      <c r="C3" s="925"/>
      <c r="D3" s="925"/>
      <c r="E3" s="925"/>
      <c r="F3" s="925"/>
      <c r="G3" s="925"/>
      <c r="H3" s="925"/>
      <c r="I3" s="925"/>
      <c r="J3" s="925"/>
      <c r="K3" s="925"/>
      <c r="L3" s="925"/>
    </row>
    <row r="4" spans="1:14">
      <c r="A4" s="72"/>
      <c r="C4" s="74"/>
      <c r="D4" s="74"/>
      <c r="E4" s="74"/>
      <c r="H4" s="88" t="s">
        <v>2</v>
      </c>
    </row>
    <row r="7" spans="1:14">
      <c r="A7" s="97"/>
      <c r="B7" s="97"/>
      <c r="C7" s="97"/>
      <c r="D7" s="97"/>
      <c r="E7" s="97"/>
      <c r="F7" s="97"/>
    </row>
    <row r="8" spans="1:14" ht="13" customHeight="1">
      <c r="A8" s="1033" t="s">
        <v>277</v>
      </c>
      <c r="B8" s="1033"/>
      <c r="C8" s="1033"/>
      <c r="D8" s="1033"/>
      <c r="E8" s="1033"/>
      <c r="F8" s="1033"/>
      <c r="G8" s="1033"/>
      <c r="H8" s="1033"/>
      <c r="I8" s="1033"/>
      <c r="J8" s="1033"/>
      <c r="K8" s="1033"/>
      <c r="L8" s="1033"/>
      <c r="M8" s="1033"/>
      <c r="N8" s="1033"/>
    </row>
    <row r="9" spans="1:14">
      <c r="A9" s="1033"/>
      <c r="B9" s="1033"/>
      <c r="C9" s="1033"/>
      <c r="D9" s="1033"/>
      <c r="E9" s="1033"/>
      <c r="F9" s="1033"/>
      <c r="G9" s="1033"/>
      <c r="H9" s="1033"/>
      <c r="I9" s="1033"/>
      <c r="J9" s="1033"/>
      <c r="K9" s="1033"/>
      <c r="L9" s="1033"/>
      <c r="M9" s="1033"/>
      <c r="N9" s="1033"/>
    </row>
    <row r="10" spans="1:14">
      <c r="A10" s="1033"/>
      <c r="B10" s="1033"/>
      <c r="C10" s="1033"/>
      <c r="D10" s="1033"/>
      <c r="E10" s="1033"/>
      <c r="F10" s="1033"/>
      <c r="G10" s="1033"/>
      <c r="H10" s="1033"/>
      <c r="I10" s="1033"/>
      <c r="J10" s="1033"/>
      <c r="K10" s="1033"/>
      <c r="L10" s="1033"/>
      <c r="M10" s="1033"/>
      <c r="N10" s="1033"/>
    </row>
    <row r="11" spans="1:14">
      <c r="A11" s="1033"/>
      <c r="B11" s="1033"/>
      <c r="C11" s="1033"/>
      <c r="D11" s="1033"/>
      <c r="E11" s="1033"/>
      <c r="F11" s="1033"/>
      <c r="G11" s="1033"/>
      <c r="H11" s="1033"/>
      <c r="I11" s="1033"/>
      <c r="J11" s="1033"/>
      <c r="K11" s="1033"/>
      <c r="L11" s="1033"/>
      <c r="M11" s="1033"/>
      <c r="N11" s="1033"/>
    </row>
    <row r="12" spans="1:14">
      <c r="A12" s="1033"/>
      <c r="B12" s="1033"/>
      <c r="C12" s="1033"/>
      <c r="D12" s="1033"/>
      <c r="E12" s="1033"/>
      <c r="F12" s="1033"/>
      <c r="G12" s="1033"/>
      <c r="H12" s="1033"/>
      <c r="I12" s="1033"/>
      <c r="J12" s="1033"/>
      <c r="K12" s="1033"/>
      <c r="L12" s="1033"/>
      <c r="M12" s="1033"/>
      <c r="N12" s="1033"/>
    </row>
    <row r="13" spans="1:14">
      <c r="A13" s="1033"/>
      <c r="B13" s="1033"/>
      <c r="C13" s="1033"/>
      <c r="D13" s="1033"/>
      <c r="E13" s="1033"/>
      <c r="F13" s="1033"/>
      <c r="G13" s="1033"/>
      <c r="H13" s="1033"/>
      <c r="I13" s="1033"/>
      <c r="J13" s="1033"/>
      <c r="K13" s="1033"/>
      <c r="L13" s="1033"/>
      <c r="M13" s="1033"/>
      <c r="N13" s="1033"/>
    </row>
    <row r="14" spans="1:14">
      <c r="A14" s="1033"/>
      <c r="B14" s="1033"/>
      <c r="C14" s="1033"/>
      <c r="D14" s="1033"/>
      <c r="E14" s="1033"/>
      <c r="F14" s="1033"/>
      <c r="G14" s="1033"/>
      <c r="H14" s="1033"/>
      <c r="I14" s="1033"/>
      <c r="J14" s="1033"/>
      <c r="K14" s="1033"/>
      <c r="L14" s="1033"/>
      <c r="M14" s="1033"/>
      <c r="N14" s="1033"/>
    </row>
    <row r="15" spans="1:14">
      <c r="A15" s="1033"/>
      <c r="B15" s="1033"/>
      <c r="C15" s="1033"/>
      <c r="D15" s="1033"/>
      <c r="E15" s="1033"/>
      <c r="F15" s="1033"/>
      <c r="G15" s="1033"/>
      <c r="H15" s="1033"/>
      <c r="I15" s="1033"/>
      <c r="J15" s="1033"/>
      <c r="K15" s="1033"/>
      <c r="L15" s="1033"/>
      <c r="M15" s="1033"/>
      <c r="N15" s="1033"/>
    </row>
    <row r="16" spans="1:14">
      <c r="A16" s="1033"/>
      <c r="B16" s="1033"/>
      <c r="C16" s="1033"/>
      <c r="D16" s="1033"/>
      <c r="E16" s="1033"/>
      <c r="F16" s="1033"/>
      <c r="G16" s="1033"/>
      <c r="H16" s="1033"/>
      <c r="I16" s="1033"/>
      <c r="J16" s="1033"/>
      <c r="K16" s="1033"/>
      <c r="L16" s="1033"/>
      <c r="M16" s="1033"/>
      <c r="N16" s="1033"/>
    </row>
    <row r="17" spans="1:14">
      <c r="A17" s="1033"/>
      <c r="B17" s="1033"/>
      <c r="C17" s="1033"/>
      <c r="D17" s="1033"/>
      <c r="E17" s="1033"/>
      <c r="F17" s="1033"/>
      <c r="G17" s="1033"/>
      <c r="H17" s="1033"/>
      <c r="I17" s="1033"/>
      <c r="J17" s="1033"/>
      <c r="K17" s="1033"/>
      <c r="L17" s="1033"/>
      <c r="M17" s="1033"/>
      <c r="N17" s="1033"/>
    </row>
    <row r="18" spans="1:14" ht="18" customHeight="1">
      <c r="A18" s="1033"/>
      <c r="B18" s="1033"/>
      <c r="C18" s="1033"/>
      <c r="D18" s="1033"/>
      <c r="E18" s="1033"/>
      <c r="F18" s="1033"/>
      <c r="G18" s="1033"/>
      <c r="H18" s="1033"/>
      <c r="I18" s="1033"/>
      <c r="J18" s="1033"/>
      <c r="K18" s="1033"/>
      <c r="L18" s="1033"/>
      <c r="M18" s="1033"/>
      <c r="N18" s="1033"/>
    </row>
    <row r="20" spans="1:14" ht="18">
      <c r="G20" s="30"/>
    </row>
  </sheetData>
  <mergeCells count="2">
    <mergeCell ref="B1:L3"/>
    <mergeCell ref="A8:N18"/>
  </mergeCells>
  <pageMargins left="1" right="1" top="1" bottom="1" header="0.5" footer="0.5"/>
  <pageSetup paperSize="9" scale="47" orientation="landscape" r:id="rId1"/>
  <headerFooter>
    <oddHeader>&amp;RPPAP MOMG and MOPT</oddHeader>
    <oddFooter xml:space="preserve">&amp;RRev 02 09/08/2020
</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1AABF-0E69-4B78-BA01-E26A4D3AB09D}">
  <sheetPr codeName="Sheet23"/>
  <dimension ref="A1:K4"/>
  <sheetViews>
    <sheetView zoomScaleNormal="100" workbookViewId="0">
      <selection activeCell="A3" sqref="A3:K3"/>
    </sheetView>
  </sheetViews>
  <sheetFormatPr defaultColWidth="9" defaultRowHeight="13"/>
  <cols>
    <col min="1" max="1" width="6.33203125" style="167" customWidth="1"/>
    <col min="2" max="2" width="5.08203125" style="167" customWidth="1"/>
    <col min="3" max="3" width="5" style="167" customWidth="1"/>
    <col min="4" max="4" width="8.25" style="167" customWidth="1"/>
    <col min="5" max="5" width="6.08203125" style="167" customWidth="1"/>
    <col min="6" max="7" width="12.58203125" style="167" customWidth="1"/>
    <col min="8" max="8" width="21.75" style="167" customWidth="1"/>
    <col min="9" max="9" width="16.58203125" style="167" customWidth="1"/>
    <col min="10" max="16384" width="9" style="167"/>
  </cols>
  <sheetData>
    <row r="1" spans="1:11" ht="51.5" customHeight="1">
      <c r="A1" s="1034"/>
      <c r="B1" s="1034"/>
      <c r="C1" s="1034"/>
      <c r="D1" s="1035" t="s">
        <v>291</v>
      </c>
      <c r="E1" s="1035"/>
      <c r="F1" s="1035"/>
      <c r="G1" s="1035"/>
      <c r="H1" s="1035"/>
      <c r="I1" s="1035"/>
      <c r="J1" s="1035"/>
      <c r="K1" s="1035"/>
    </row>
    <row r="2" spans="1:11" ht="132" customHeight="1">
      <c r="A2" s="1036" t="s">
        <v>429</v>
      </c>
      <c r="B2" s="1036"/>
      <c r="C2" s="1036"/>
      <c r="D2" s="1036"/>
      <c r="E2" s="1036"/>
      <c r="F2" s="1036"/>
      <c r="G2" s="1036"/>
      <c r="H2" s="1036"/>
      <c r="I2" s="1036"/>
      <c r="J2" s="1036"/>
      <c r="K2" s="1036"/>
    </row>
    <row r="3" spans="1:11" ht="25.5" customHeight="1">
      <c r="A3" s="1037" t="s">
        <v>430</v>
      </c>
      <c r="B3" s="1037"/>
      <c r="C3" s="1037"/>
      <c r="D3" s="1037"/>
      <c r="E3" s="1037"/>
      <c r="F3" s="1037"/>
      <c r="G3" s="1037"/>
      <c r="H3" s="1037"/>
      <c r="I3" s="1037"/>
      <c r="J3" s="1037"/>
      <c r="K3" s="1037"/>
    </row>
    <row r="4" spans="1:11">
      <c r="J4" s="261"/>
    </row>
  </sheetData>
  <mergeCells count="4">
    <mergeCell ref="A1:C1"/>
    <mergeCell ref="D1:K1"/>
    <mergeCell ref="A2:K2"/>
    <mergeCell ref="A3:K3"/>
  </mergeCells>
  <hyperlinks>
    <hyperlink ref="A3:K3" r:id="rId1" display="http://search.abb.com/library/Download.aspx?DocumentID=9AKK107991A1334&amp;LanguageCode=en&amp;DocumentPartId=&amp;Action=Launch" xr:uid="{974334BA-6BA5-43D7-870D-52F96F6B67B5}"/>
  </hyperlinks>
  <pageMargins left="1" right="1" top="1" bottom="1" header="0.5" footer="0.5"/>
  <pageSetup paperSize="9" scale="47" orientation="portrait" r:id="rId2"/>
  <headerFooter>
    <oddHeader>&amp;RPPAP MOMG and MOPT</oddHeader>
    <oddFooter xml:space="preserve">&amp;RRev 02 09/08/2020
</oddFooter>
  </headerFooter>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3BA02-D0D2-4CCB-8DAF-F891ED6670EB}">
  <sheetPr codeName="Sheet24"/>
  <dimension ref="A1:L3"/>
  <sheetViews>
    <sheetView zoomScaleNormal="100" workbookViewId="0">
      <selection activeCell="N5" sqref="N5"/>
    </sheetView>
  </sheetViews>
  <sheetFormatPr defaultColWidth="9" defaultRowHeight="13"/>
  <cols>
    <col min="1" max="1" width="6.33203125" style="167" customWidth="1"/>
    <col min="2" max="2" width="5.08203125" style="167" customWidth="1"/>
    <col min="3" max="3" width="5" style="167" customWidth="1"/>
    <col min="4" max="4" width="8.25" style="167" customWidth="1"/>
    <col min="5" max="5" width="6.08203125" style="167" customWidth="1"/>
    <col min="6" max="7" width="12.58203125" style="167" customWidth="1"/>
    <col min="8" max="8" width="21.4140625" style="167" customWidth="1"/>
    <col min="9" max="9" width="16.58203125" style="167" customWidth="1"/>
    <col min="10" max="16384" width="9" style="167"/>
  </cols>
  <sheetData>
    <row r="1" spans="1:12" ht="45" customHeight="1">
      <c r="A1" s="1034"/>
      <c r="B1" s="1034"/>
      <c r="C1" s="1034"/>
      <c r="D1" s="1038" t="s">
        <v>292</v>
      </c>
      <c r="E1" s="1038"/>
      <c r="F1" s="1038"/>
      <c r="G1" s="1038"/>
      <c r="H1" s="1038"/>
      <c r="I1" s="1038"/>
      <c r="J1" s="1038"/>
      <c r="K1" s="1038"/>
      <c r="L1" s="1038"/>
    </row>
    <row r="2" spans="1:12" ht="137" customHeight="1">
      <c r="A2" s="1036" t="s">
        <v>431</v>
      </c>
      <c r="B2" s="1036"/>
      <c r="C2" s="1036"/>
      <c r="D2" s="1036"/>
      <c r="E2" s="1036"/>
      <c r="F2" s="1036"/>
      <c r="G2" s="1036"/>
      <c r="H2" s="1036"/>
      <c r="I2" s="1036"/>
      <c r="J2" s="1036"/>
      <c r="K2" s="1036"/>
      <c r="L2" s="1036"/>
    </row>
    <row r="3" spans="1:12" ht="16" customHeight="1">
      <c r="A3" s="1039" t="s">
        <v>432</v>
      </c>
      <c r="B3" s="1039"/>
      <c r="C3" s="1039"/>
      <c r="D3" s="1039"/>
      <c r="E3" s="1039"/>
      <c r="F3" s="1039"/>
      <c r="G3" s="1039"/>
      <c r="H3" s="1039"/>
      <c r="I3" s="1039"/>
      <c r="J3" s="1039"/>
      <c r="K3" s="1039"/>
      <c r="L3" s="1039"/>
    </row>
  </sheetData>
  <mergeCells count="4">
    <mergeCell ref="A1:C1"/>
    <mergeCell ref="D1:L1"/>
    <mergeCell ref="A2:L2"/>
    <mergeCell ref="A3:L3"/>
  </mergeCells>
  <hyperlinks>
    <hyperlink ref="A3:L3" r:id="rId1" display="http://search.abb.com/library/Download.aspx?DocumentID=9AKK107991A1333&amp;LanguageCode=en&amp;DocumentPartId=&amp;Action=Launch" xr:uid="{AB4B7D28-44C4-4E81-B504-3699B36F5BB1}"/>
  </hyperlinks>
  <pageMargins left="1" right="1" top="1" bottom="1" header="0.5" footer="0.5"/>
  <pageSetup paperSize="9" scale="47" orientation="portrait" r:id="rId2"/>
  <headerFooter>
    <oddHeader>&amp;RPPAP MOMG and MOPT</oddHeader>
    <oddFooter xml:space="preserve">&amp;RRev 02 09/08/2020
</oddFooter>
  </headerFooter>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5">
    <tabColor theme="0"/>
  </sheetPr>
  <dimension ref="A1:H20"/>
  <sheetViews>
    <sheetView zoomScaleNormal="100" workbookViewId="0">
      <selection activeCell="K18" sqref="K18"/>
    </sheetView>
  </sheetViews>
  <sheetFormatPr defaultColWidth="5.58203125" defaultRowHeight="12.5"/>
  <cols>
    <col min="1" max="1" width="14.5" style="12" customWidth="1"/>
    <col min="2" max="4" width="13.5" style="12" customWidth="1"/>
    <col min="5" max="16384" width="5.58203125" style="12"/>
  </cols>
  <sheetData>
    <row r="1" spans="1:8" ht="49.5" customHeight="1">
      <c r="A1" s="159" t="s">
        <v>144</v>
      </c>
      <c r="B1" s="16"/>
      <c r="C1" s="16"/>
      <c r="D1" s="16"/>
      <c r="E1" s="16"/>
      <c r="F1" s="16"/>
      <c r="G1" s="16"/>
      <c r="H1" s="16"/>
    </row>
    <row r="18" spans="3:7" ht="18">
      <c r="C18" s="30"/>
    </row>
    <row r="20" spans="3:7" ht="18">
      <c r="G20" s="30"/>
    </row>
  </sheetData>
  <pageMargins left="1" right="1" top="1" bottom="1" header="0.5" footer="0.5"/>
  <pageSetup paperSize="9" scale="47" orientation="portrait" r:id="rId1"/>
  <headerFooter>
    <oddHeader>&amp;RPPAP MOMG and MOPT</oddHeader>
    <oddFooter xml:space="preserve">&amp;RRev 02 09/08/2020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D46E7-7F34-4683-9144-11B5CC6ADCF8}">
  <sheetPr codeName="Sheet1"/>
  <dimension ref="A1:L63"/>
  <sheetViews>
    <sheetView showGridLines="0" zoomScale="90" zoomScaleNormal="90" workbookViewId="0">
      <selection activeCell="M2" sqref="M2"/>
    </sheetView>
  </sheetViews>
  <sheetFormatPr defaultColWidth="9" defaultRowHeight="12.5"/>
  <cols>
    <col min="1" max="1" width="6.33203125" style="14" customWidth="1"/>
    <col min="2" max="2" width="5.08203125" style="14" customWidth="1"/>
    <col min="3" max="3" width="5" style="14" customWidth="1"/>
    <col min="4" max="4" width="8.25" style="14" customWidth="1"/>
    <col min="5" max="5" width="6.08203125" style="14" customWidth="1"/>
    <col min="6" max="6" width="9" style="14" customWidth="1"/>
    <col min="7" max="7" width="8.83203125" style="14" customWidth="1"/>
    <col min="8" max="8" width="11.1640625" style="14" customWidth="1"/>
    <col min="9" max="9" width="22.33203125" style="14" customWidth="1"/>
    <col min="10" max="10" width="14.58203125" style="14" customWidth="1"/>
    <col min="11" max="11" width="24.9140625" style="14" customWidth="1"/>
    <col min="12" max="12" width="11.08203125" style="14" customWidth="1"/>
    <col min="13" max="16384" width="9" style="14"/>
  </cols>
  <sheetData>
    <row r="1" spans="1:12" ht="108" customHeight="1" thickBot="1">
      <c r="A1" s="772" t="s">
        <v>270</v>
      </c>
      <c r="B1" s="773"/>
      <c r="C1" s="773"/>
      <c r="D1" s="773"/>
      <c r="E1" s="773"/>
      <c r="F1" s="773"/>
      <c r="G1" s="773"/>
      <c r="H1" s="773"/>
      <c r="I1" s="773"/>
      <c r="J1" s="773"/>
      <c r="K1" s="774"/>
      <c r="L1" s="258"/>
    </row>
    <row r="2" spans="1:12" ht="91.5" customHeight="1" thickBot="1">
      <c r="A2" s="750" t="s">
        <v>552</v>
      </c>
      <c r="B2" s="751"/>
      <c r="C2" s="751"/>
      <c r="D2" s="751"/>
      <c r="E2" s="752" t="s">
        <v>164</v>
      </c>
      <c r="F2" s="753"/>
      <c r="G2" s="753"/>
      <c r="H2" s="753"/>
      <c r="I2" s="753"/>
      <c r="J2" s="754"/>
      <c r="K2" s="284" t="s">
        <v>127</v>
      </c>
    </row>
    <row r="3" spans="1:12" ht="13" thickBot="1">
      <c r="A3" s="780" t="s">
        <v>256</v>
      </c>
      <c r="B3" s="781"/>
      <c r="C3" s="781"/>
      <c r="D3" s="781"/>
      <c r="E3" s="781"/>
      <c r="F3" s="781"/>
      <c r="G3" s="781"/>
      <c r="H3" s="782"/>
      <c r="I3" s="783" t="s">
        <v>257</v>
      </c>
      <c r="J3" s="784"/>
      <c r="K3" s="785"/>
      <c r="L3" s="258"/>
    </row>
    <row r="4" spans="1:12" ht="5.5" customHeight="1">
      <c r="A4" s="285"/>
      <c r="B4" s="274"/>
      <c r="C4" s="274"/>
      <c r="D4" s="274"/>
      <c r="E4" s="274"/>
      <c r="F4" s="274"/>
      <c r="G4" s="274"/>
      <c r="H4" s="274"/>
      <c r="I4" s="275"/>
      <c r="J4" s="275"/>
      <c r="K4" s="286"/>
      <c r="L4" s="258"/>
    </row>
    <row r="5" spans="1:12" ht="15.5">
      <c r="A5" s="287" t="s">
        <v>109</v>
      </c>
      <c r="B5" s="276"/>
      <c r="C5" s="276"/>
      <c r="D5" s="276"/>
      <c r="E5" s="276"/>
      <c r="F5" s="276"/>
      <c r="G5" s="276"/>
      <c r="H5" s="276"/>
      <c r="I5" s="276"/>
      <c r="J5" s="276"/>
      <c r="K5" s="288"/>
      <c r="L5" s="265"/>
    </row>
    <row r="6" spans="1:12" ht="20.149999999999999" customHeight="1">
      <c r="A6" s="755" t="s">
        <v>108</v>
      </c>
      <c r="B6" s="756"/>
      <c r="C6" s="756"/>
      <c r="D6" s="757"/>
      <c r="E6" s="758"/>
      <c r="F6" s="758"/>
      <c r="G6" s="758"/>
      <c r="H6" s="758"/>
      <c r="I6" s="253"/>
      <c r="J6" s="231" t="s">
        <v>107</v>
      </c>
      <c r="K6" s="289"/>
      <c r="L6" s="258"/>
    </row>
    <row r="7" spans="1:12" ht="20.149999999999999" customHeight="1">
      <c r="A7" s="759" t="s">
        <v>105</v>
      </c>
      <c r="B7" s="760"/>
      <c r="C7" s="760"/>
      <c r="D7" s="737"/>
      <c r="E7" s="738"/>
      <c r="F7" s="738"/>
      <c r="G7" s="738"/>
      <c r="H7" s="738"/>
      <c r="I7" s="229"/>
      <c r="J7" s="232" t="s">
        <v>104</v>
      </c>
      <c r="K7" s="289"/>
    </row>
    <row r="8" spans="1:12" ht="20.149999999999999" customHeight="1">
      <c r="A8" s="761" t="s">
        <v>103</v>
      </c>
      <c r="B8" s="762"/>
      <c r="C8" s="762"/>
      <c r="D8" s="757"/>
      <c r="E8" s="758"/>
      <c r="F8" s="758"/>
      <c r="G8" s="758"/>
      <c r="H8" s="758"/>
      <c r="I8" s="253"/>
      <c r="J8" s="231" t="s">
        <v>102</v>
      </c>
      <c r="K8" s="290"/>
      <c r="L8" s="176"/>
    </row>
    <row r="9" spans="1:12" ht="14.5">
      <c r="A9" s="287" t="s">
        <v>101</v>
      </c>
      <c r="B9" s="273"/>
      <c r="C9" s="273"/>
      <c r="D9" s="273"/>
      <c r="E9" s="273"/>
      <c r="F9" s="273"/>
      <c r="G9" s="273"/>
      <c r="H9" s="273"/>
      <c r="I9" s="273"/>
      <c r="J9" s="273"/>
      <c r="K9" s="291"/>
    </row>
    <row r="10" spans="1:12" ht="13">
      <c r="A10" s="755"/>
      <c r="B10" s="756"/>
      <c r="C10" s="756"/>
      <c r="D10" s="758"/>
      <c r="E10" s="758"/>
      <c r="F10" s="758"/>
      <c r="G10" s="758"/>
      <c r="H10" s="758"/>
      <c r="I10" s="230"/>
      <c r="J10" s="57" t="s">
        <v>100</v>
      </c>
      <c r="K10" s="292"/>
    </row>
    <row r="11" spans="1:12" ht="22" customHeight="1">
      <c r="A11" s="741" t="s">
        <v>99</v>
      </c>
      <c r="B11" s="742"/>
      <c r="C11" s="743"/>
      <c r="D11" s="737"/>
      <c r="E11" s="738"/>
      <c r="F11" s="738"/>
      <c r="G11" s="738"/>
      <c r="H11" s="739"/>
      <c r="I11" s="233" t="s">
        <v>98</v>
      </c>
      <c r="J11" s="763"/>
      <c r="K11" s="764"/>
    </row>
    <row r="12" spans="1:12" ht="22" customHeight="1">
      <c r="A12" s="741" t="s">
        <v>97</v>
      </c>
      <c r="B12" s="742"/>
      <c r="C12" s="743"/>
      <c r="D12" s="737"/>
      <c r="E12" s="738"/>
      <c r="F12" s="738"/>
      <c r="G12" s="738"/>
      <c r="H12" s="739"/>
      <c r="I12" s="233" t="s">
        <v>97</v>
      </c>
      <c r="J12" s="765"/>
      <c r="K12" s="766"/>
    </row>
    <row r="13" spans="1:12" ht="22" customHeight="1">
      <c r="A13" s="744" t="s">
        <v>199</v>
      </c>
      <c r="B13" s="745"/>
      <c r="C13" s="746"/>
      <c r="D13" s="737"/>
      <c r="E13" s="738"/>
      <c r="F13" s="738"/>
      <c r="G13" s="738"/>
      <c r="H13" s="739"/>
      <c r="I13" s="234" t="s">
        <v>96</v>
      </c>
      <c r="J13" s="767"/>
      <c r="K13" s="768"/>
    </row>
    <row r="14" spans="1:12" ht="15.5">
      <c r="A14" s="287" t="s">
        <v>95</v>
      </c>
      <c r="B14" s="272"/>
      <c r="C14" s="272"/>
      <c r="D14" s="272"/>
      <c r="E14" s="272"/>
      <c r="F14" s="272"/>
      <c r="G14" s="272"/>
      <c r="H14" s="272"/>
      <c r="I14" s="272"/>
      <c r="J14" s="272"/>
      <c r="K14" s="293"/>
    </row>
    <row r="15" spans="1:12" ht="15.5">
      <c r="A15" s="747"/>
      <c r="B15" s="748"/>
      <c r="C15" s="748"/>
      <c r="D15" s="748"/>
      <c r="E15" s="748"/>
      <c r="F15" s="748"/>
      <c r="G15" s="748"/>
      <c r="H15" s="748"/>
      <c r="I15" s="748"/>
      <c r="J15" s="748"/>
      <c r="K15" s="294"/>
      <c r="L15" s="257"/>
    </row>
    <row r="16" spans="1:12" ht="15.5">
      <c r="A16" s="749"/>
      <c r="B16" s="731"/>
      <c r="C16" s="731"/>
      <c r="D16" s="731"/>
      <c r="E16" s="731"/>
      <c r="F16" s="731"/>
      <c r="G16" s="731"/>
      <c r="H16" s="731"/>
      <c r="I16" s="731"/>
      <c r="J16" s="731"/>
      <c r="K16" s="295"/>
    </row>
    <row r="17" spans="1:12" ht="13">
      <c r="A17" s="749"/>
      <c r="B17" s="731"/>
      <c r="C17" s="731"/>
      <c r="D17" s="731"/>
      <c r="E17" s="731"/>
      <c r="F17" s="731"/>
      <c r="G17" s="731"/>
      <c r="H17" s="731"/>
      <c r="I17" s="731"/>
      <c r="J17" s="731"/>
      <c r="K17" s="778"/>
      <c r="L17" s="258"/>
    </row>
    <row r="18" spans="1:12" ht="15.5">
      <c r="A18" s="749"/>
      <c r="B18" s="779"/>
      <c r="C18" s="779"/>
      <c r="D18" s="779"/>
      <c r="E18" s="779"/>
      <c r="F18" s="779"/>
      <c r="G18" s="779"/>
      <c r="H18" s="779"/>
      <c r="I18" s="779"/>
      <c r="J18" s="779"/>
      <c r="K18" s="295"/>
    </row>
    <row r="19" spans="1:12" ht="13">
      <c r="A19" s="749"/>
      <c r="B19" s="731"/>
      <c r="C19" s="731"/>
      <c r="D19" s="731"/>
      <c r="E19" s="731"/>
      <c r="F19" s="731"/>
      <c r="G19" s="731"/>
      <c r="H19" s="731"/>
      <c r="I19" s="731"/>
      <c r="J19" s="731"/>
      <c r="K19" s="296"/>
      <c r="L19" s="257"/>
    </row>
    <row r="20" spans="1:12" ht="36" customHeight="1">
      <c r="A20" s="297" t="s">
        <v>94</v>
      </c>
      <c r="B20" s="58"/>
      <c r="C20" s="775"/>
      <c r="D20" s="776"/>
      <c r="E20" s="776"/>
      <c r="F20" s="776"/>
      <c r="G20" s="776"/>
      <c r="H20" s="776"/>
      <c r="I20" s="776"/>
      <c r="J20" s="776"/>
      <c r="K20" s="777"/>
    </row>
    <row r="21" spans="1:12" ht="18">
      <c r="A21" s="298" t="s">
        <v>268</v>
      </c>
      <c r="B21" s="28"/>
      <c r="C21" s="31"/>
      <c r="D21" s="28"/>
      <c r="E21" s="28"/>
      <c r="F21" s="28"/>
      <c r="G21" s="28"/>
      <c r="H21" s="28"/>
      <c r="I21" s="28"/>
      <c r="J21" s="28"/>
      <c r="K21" s="299"/>
      <c r="L21" s="258"/>
    </row>
    <row r="22" spans="1:12" ht="13.5" customHeight="1">
      <c r="A22" s="721" t="s">
        <v>247</v>
      </c>
      <c r="B22" s="719"/>
      <c r="C22" s="719"/>
      <c r="D22" s="719"/>
      <c r="E22" s="719"/>
      <c r="F22" s="719"/>
      <c r="G22" s="719"/>
      <c r="H22" s="722"/>
      <c r="I22" s="270" t="s">
        <v>246</v>
      </c>
      <c r="J22" s="719" t="s">
        <v>419</v>
      </c>
      <c r="K22" s="720"/>
      <c r="L22" s="257"/>
    </row>
    <row r="23" spans="1:12" ht="65.25" customHeight="1">
      <c r="A23" s="740" t="s">
        <v>271</v>
      </c>
      <c r="B23" s="724"/>
      <c r="C23" s="724"/>
      <c r="D23" s="724"/>
      <c r="E23" s="725"/>
      <c r="F23" s="59" t="s">
        <v>248</v>
      </c>
      <c r="G23" s="252" t="s">
        <v>205</v>
      </c>
      <c r="H23" s="59" t="s">
        <v>245</v>
      </c>
      <c r="I23" s="269" t="s">
        <v>410</v>
      </c>
      <c r="J23" s="268" t="s">
        <v>420</v>
      </c>
      <c r="K23" s="300" t="s">
        <v>251</v>
      </c>
      <c r="L23" s="271"/>
    </row>
    <row r="24" spans="1:12" ht="23" customHeight="1">
      <c r="A24" s="301">
        <v>1</v>
      </c>
      <c r="B24" s="723" t="s">
        <v>93</v>
      </c>
      <c r="C24" s="724"/>
      <c r="D24" s="724"/>
      <c r="E24" s="725"/>
      <c r="F24" s="60" t="s">
        <v>64</v>
      </c>
      <c r="G24" s="59" t="s">
        <v>64</v>
      </c>
      <c r="H24" s="255"/>
      <c r="I24" s="173"/>
      <c r="J24" s="61"/>
      <c r="K24" s="302"/>
    </row>
    <row r="25" spans="1:12" ht="30" customHeight="1">
      <c r="A25" s="303">
        <v>2</v>
      </c>
      <c r="B25" s="723" t="s">
        <v>92</v>
      </c>
      <c r="C25" s="724"/>
      <c r="D25" s="724"/>
      <c r="E25" s="725"/>
      <c r="F25" s="59" t="s">
        <v>243</v>
      </c>
      <c r="G25" s="59" t="s">
        <v>64</v>
      </c>
      <c r="H25" s="255"/>
      <c r="I25" s="173"/>
      <c r="J25" s="61"/>
      <c r="K25" s="302"/>
    </row>
    <row r="26" spans="1:12" ht="30" customHeight="1">
      <c r="A26" s="303">
        <v>3</v>
      </c>
      <c r="B26" s="723" t="s">
        <v>91</v>
      </c>
      <c r="C26" s="724"/>
      <c r="D26" s="724"/>
      <c r="E26" s="725"/>
      <c r="F26" s="59" t="s">
        <v>106</v>
      </c>
      <c r="G26" s="59" t="s">
        <v>106</v>
      </c>
      <c r="H26" s="255"/>
      <c r="I26" s="173"/>
      <c r="J26" s="61"/>
      <c r="K26" s="302"/>
    </row>
    <row r="27" spans="1:12" ht="30" customHeight="1">
      <c r="A27" s="303">
        <v>4</v>
      </c>
      <c r="B27" s="723" t="s">
        <v>90</v>
      </c>
      <c r="C27" s="724"/>
      <c r="D27" s="724"/>
      <c r="E27" s="725"/>
      <c r="F27" s="59" t="s">
        <v>106</v>
      </c>
      <c r="G27" s="59" t="s">
        <v>106</v>
      </c>
      <c r="H27" s="255"/>
      <c r="I27" s="173"/>
      <c r="J27" s="61"/>
      <c r="K27" s="302"/>
    </row>
    <row r="28" spans="1:12" ht="30" customHeight="1">
      <c r="A28" s="303">
        <v>5</v>
      </c>
      <c r="B28" s="723" t="s">
        <v>89</v>
      </c>
      <c r="C28" s="724"/>
      <c r="D28" s="724"/>
      <c r="E28" s="725"/>
      <c r="F28" s="59" t="s">
        <v>243</v>
      </c>
      <c r="G28" s="59" t="s">
        <v>64</v>
      </c>
      <c r="H28" s="255"/>
      <c r="I28" s="173"/>
      <c r="J28" s="61"/>
      <c r="K28" s="302"/>
    </row>
    <row r="29" spans="1:12" ht="30" customHeight="1">
      <c r="A29" s="303">
        <v>6</v>
      </c>
      <c r="B29" s="723" t="s">
        <v>88</v>
      </c>
      <c r="C29" s="724"/>
      <c r="D29" s="724"/>
      <c r="E29" s="725"/>
      <c r="F29" s="59" t="s">
        <v>243</v>
      </c>
      <c r="G29" s="59" t="s">
        <v>64</v>
      </c>
      <c r="H29" s="255"/>
      <c r="I29" s="173"/>
      <c r="J29" s="61"/>
      <c r="K29" s="302"/>
    </row>
    <row r="30" spans="1:12" ht="30" customHeight="1">
      <c r="A30" s="303">
        <v>7</v>
      </c>
      <c r="B30" s="723" t="s">
        <v>87</v>
      </c>
      <c r="C30" s="724"/>
      <c r="D30" s="724"/>
      <c r="E30" s="725"/>
      <c r="F30" s="59" t="s">
        <v>64</v>
      </c>
      <c r="G30" s="59" t="s">
        <v>64</v>
      </c>
      <c r="H30" s="255"/>
      <c r="I30" s="173"/>
      <c r="J30" s="61"/>
      <c r="K30" s="302"/>
    </row>
    <row r="31" spans="1:12" ht="30" customHeight="1">
      <c r="A31" s="303">
        <v>8</v>
      </c>
      <c r="B31" s="723" t="s">
        <v>86</v>
      </c>
      <c r="C31" s="724"/>
      <c r="D31" s="724"/>
      <c r="E31" s="725"/>
      <c r="F31" s="59" t="s">
        <v>64</v>
      </c>
      <c r="G31" s="59" t="s">
        <v>64</v>
      </c>
      <c r="H31" s="255"/>
      <c r="I31" s="173"/>
      <c r="J31" s="61"/>
      <c r="K31" s="302"/>
    </row>
    <row r="32" spans="1:12" ht="30" customHeight="1">
      <c r="A32" s="303">
        <v>9</v>
      </c>
      <c r="B32" s="723" t="s">
        <v>85</v>
      </c>
      <c r="C32" s="724"/>
      <c r="D32" s="724"/>
      <c r="E32" s="725"/>
      <c r="F32" s="59" t="s">
        <v>64</v>
      </c>
      <c r="G32" s="59" t="s">
        <v>64</v>
      </c>
      <c r="H32" s="255"/>
      <c r="I32" s="173"/>
      <c r="J32" s="61"/>
      <c r="K32" s="302"/>
    </row>
    <row r="33" spans="1:12" ht="30" customHeight="1">
      <c r="A33" s="303">
        <v>10</v>
      </c>
      <c r="B33" s="723" t="s">
        <v>84</v>
      </c>
      <c r="C33" s="724"/>
      <c r="D33" s="724"/>
      <c r="E33" s="725"/>
      <c r="F33" s="59" t="s">
        <v>64</v>
      </c>
      <c r="G33" s="59" t="s">
        <v>64</v>
      </c>
      <c r="H33" s="255"/>
      <c r="I33" s="173"/>
      <c r="J33" s="61"/>
      <c r="K33" s="302"/>
    </row>
    <row r="34" spans="1:12" ht="30" customHeight="1">
      <c r="A34" s="303">
        <v>11</v>
      </c>
      <c r="B34" s="723" t="s">
        <v>83</v>
      </c>
      <c r="C34" s="724"/>
      <c r="D34" s="724"/>
      <c r="E34" s="725"/>
      <c r="F34" s="59" t="s">
        <v>64</v>
      </c>
      <c r="G34" s="59" t="s">
        <v>64</v>
      </c>
      <c r="H34" s="255"/>
      <c r="I34" s="173"/>
      <c r="J34" s="61"/>
      <c r="K34" s="302"/>
    </row>
    <row r="35" spans="1:12" ht="30" customHeight="1">
      <c r="A35" s="303">
        <v>12</v>
      </c>
      <c r="B35" s="723" t="s">
        <v>82</v>
      </c>
      <c r="C35" s="724"/>
      <c r="D35" s="724"/>
      <c r="E35" s="725"/>
      <c r="F35" s="59" t="s">
        <v>243</v>
      </c>
      <c r="G35" s="59" t="s">
        <v>64</v>
      </c>
      <c r="H35" s="255"/>
      <c r="I35" s="173"/>
      <c r="J35" s="61"/>
      <c r="K35" s="302"/>
    </row>
    <row r="36" spans="1:12" ht="30" customHeight="1">
      <c r="A36" s="303">
        <v>13</v>
      </c>
      <c r="B36" s="723" t="s">
        <v>81</v>
      </c>
      <c r="C36" s="724"/>
      <c r="D36" s="724"/>
      <c r="E36" s="725"/>
      <c r="F36" s="59" t="s">
        <v>64</v>
      </c>
      <c r="G36" s="59" t="s">
        <v>64</v>
      </c>
      <c r="H36" s="255"/>
      <c r="I36" s="173"/>
      <c r="J36" s="61"/>
      <c r="K36" s="302"/>
    </row>
    <row r="37" spans="1:12" ht="39.75" customHeight="1">
      <c r="A37" s="303">
        <v>14</v>
      </c>
      <c r="B37" s="723" t="s">
        <v>183</v>
      </c>
      <c r="C37" s="724"/>
      <c r="D37" s="724"/>
      <c r="E37" s="725"/>
      <c r="F37" s="59" t="s">
        <v>244</v>
      </c>
      <c r="G37" s="59" t="s">
        <v>244</v>
      </c>
      <c r="H37" s="255"/>
      <c r="I37" s="173"/>
      <c r="J37" s="61"/>
      <c r="K37" s="302"/>
      <c r="L37" s="258"/>
    </row>
    <row r="38" spans="1:12" ht="30" customHeight="1">
      <c r="A38" s="303">
        <v>15</v>
      </c>
      <c r="B38" s="723" t="s">
        <v>79</v>
      </c>
      <c r="C38" s="724"/>
      <c r="D38" s="724"/>
      <c r="E38" s="725"/>
      <c r="F38" s="59" t="s">
        <v>244</v>
      </c>
      <c r="G38" s="59" t="s">
        <v>244</v>
      </c>
      <c r="H38" s="255"/>
      <c r="I38" s="173"/>
      <c r="J38" s="61"/>
      <c r="K38" s="302"/>
    </row>
    <row r="39" spans="1:12" ht="30" customHeight="1">
      <c r="A39" s="303">
        <v>16</v>
      </c>
      <c r="B39" s="723" t="s">
        <v>78</v>
      </c>
      <c r="C39" s="724"/>
      <c r="D39" s="724"/>
      <c r="E39" s="725"/>
      <c r="F39" s="59" t="s">
        <v>243</v>
      </c>
      <c r="G39" s="59" t="s">
        <v>64</v>
      </c>
      <c r="H39" s="255"/>
      <c r="I39" s="173"/>
      <c r="J39" s="61"/>
      <c r="K39" s="302"/>
    </row>
    <row r="40" spans="1:12" ht="30" customHeight="1">
      <c r="A40" s="303">
        <v>17.100000000000001</v>
      </c>
      <c r="B40" s="723" t="s">
        <v>77</v>
      </c>
      <c r="C40" s="724"/>
      <c r="D40" s="724"/>
      <c r="E40" s="725"/>
      <c r="F40" s="59" t="s">
        <v>64</v>
      </c>
      <c r="G40" s="59" t="s">
        <v>64</v>
      </c>
      <c r="H40" s="255"/>
      <c r="I40" s="173"/>
      <c r="J40" s="61"/>
      <c r="K40" s="302"/>
    </row>
    <row r="41" spans="1:12" ht="43" customHeight="1">
      <c r="A41" s="303">
        <v>17.2</v>
      </c>
      <c r="B41" s="723" t="s">
        <v>76</v>
      </c>
      <c r="C41" s="724"/>
      <c r="D41" s="724"/>
      <c r="E41" s="725"/>
      <c r="F41" s="59" t="s">
        <v>64</v>
      </c>
      <c r="G41" s="59" t="s">
        <v>64</v>
      </c>
      <c r="H41" s="255" t="s">
        <v>64</v>
      </c>
      <c r="I41" s="173"/>
      <c r="J41" s="61"/>
      <c r="K41" s="302"/>
      <c r="L41" s="258"/>
    </row>
    <row r="42" spans="1:12" ht="26.5" customHeight="1">
      <c r="A42" s="303">
        <v>17.3</v>
      </c>
      <c r="B42" s="723" t="s">
        <v>75</v>
      </c>
      <c r="C42" s="724"/>
      <c r="D42" s="724"/>
      <c r="E42" s="725"/>
      <c r="F42" s="59" t="s">
        <v>243</v>
      </c>
      <c r="G42" s="59" t="s">
        <v>64</v>
      </c>
      <c r="H42" s="255"/>
      <c r="I42" s="173"/>
      <c r="J42" s="61"/>
      <c r="K42" s="302"/>
    </row>
    <row r="43" spans="1:12" ht="30" customHeight="1">
      <c r="A43" s="303">
        <v>17.399999999999999</v>
      </c>
      <c r="B43" s="723" t="s">
        <v>74</v>
      </c>
      <c r="C43" s="724"/>
      <c r="D43" s="724"/>
      <c r="E43" s="725"/>
      <c r="F43" s="59" t="s">
        <v>243</v>
      </c>
      <c r="G43" s="59" t="s">
        <v>64</v>
      </c>
      <c r="H43" s="255"/>
      <c r="I43" s="173"/>
      <c r="J43" s="61"/>
      <c r="K43" s="302"/>
    </row>
    <row r="44" spans="1:12" ht="30" customHeight="1">
      <c r="A44" s="303">
        <v>17.5</v>
      </c>
      <c r="B44" s="723" t="s">
        <v>73</v>
      </c>
      <c r="C44" s="724"/>
      <c r="D44" s="724"/>
      <c r="E44" s="725"/>
      <c r="F44" s="59" t="s">
        <v>64</v>
      </c>
      <c r="G44" s="59" t="s">
        <v>64</v>
      </c>
      <c r="H44" s="255"/>
      <c r="I44" s="173"/>
      <c r="J44" s="61"/>
      <c r="K44" s="302"/>
    </row>
    <row r="45" spans="1:12" ht="30" customHeight="1">
      <c r="A45" s="303">
        <v>17.600000000000001</v>
      </c>
      <c r="B45" s="723" t="s">
        <v>72</v>
      </c>
      <c r="C45" s="724"/>
      <c r="D45" s="724"/>
      <c r="E45" s="725"/>
      <c r="F45" s="59" t="s">
        <v>244</v>
      </c>
      <c r="G45" s="59" t="s">
        <v>64</v>
      </c>
      <c r="H45" s="255"/>
      <c r="I45" s="173"/>
      <c r="J45" s="61"/>
      <c r="K45" s="302"/>
    </row>
    <row r="46" spans="1:12" ht="30" customHeight="1">
      <c r="A46" s="303">
        <v>17.7</v>
      </c>
      <c r="B46" s="769" t="s">
        <v>71</v>
      </c>
      <c r="C46" s="770"/>
      <c r="D46" s="770"/>
      <c r="E46" s="771"/>
      <c r="F46" s="59" t="s">
        <v>243</v>
      </c>
      <c r="G46" s="59" t="s">
        <v>64</v>
      </c>
      <c r="H46" s="255"/>
      <c r="I46" s="173"/>
      <c r="J46" s="61"/>
      <c r="K46" s="302"/>
    </row>
    <row r="47" spans="1:12" ht="30" customHeight="1">
      <c r="A47" s="303">
        <v>17.8</v>
      </c>
      <c r="B47" s="769" t="s">
        <v>70</v>
      </c>
      <c r="C47" s="770"/>
      <c r="D47" s="770"/>
      <c r="E47" s="771"/>
      <c r="F47" s="59" t="s">
        <v>64</v>
      </c>
      <c r="G47" s="59" t="s">
        <v>64</v>
      </c>
      <c r="H47" s="255"/>
      <c r="I47" s="173"/>
      <c r="J47" s="61"/>
      <c r="K47" s="302"/>
    </row>
    <row r="48" spans="1:12" ht="30" customHeight="1">
      <c r="A48" s="303">
        <v>17.899999999999999</v>
      </c>
      <c r="B48" s="723" t="s">
        <v>69</v>
      </c>
      <c r="C48" s="724"/>
      <c r="D48" s="724"/>
      <c r="E48" s="725"/>
      <c r="F48" s="59" t="s">
        <v>243</v>
      </c>
      <c r="G48" s="59" t="s">
        <v>64</v>
      </c>
      <c r="H48" s="255"/>
      <c r="I48" s="173"/>
      <c r="J48" s="61"/>
      <c r="K48" s="302"/>
    </row>
    <row r="49" spans="1:12" ht="30" customHeight="1">
      <c r="A49" s="319">
        <v>17.100000000000001</v>
      </c>
      <c r="B49" s="723" t="s">
        <v>68</v>
      </c>
      <c r="C49" s="724"/>
      <c r="D49" s="724"/>
      <c r="E49" s="725"/>
      <c r="F49" s="59" t="s">
        <v>243</v>
      </c>
      <c r="G49" s="59" t="s">
        <v>64</v>
      </c>
      <c r="H49" s="255"/>
      <c r="I49" s="173"/>
      <c r="J49" s="61"/>
      <c r="K49" s="302"/>
    </row>
    <row r="50" spans="1:12" ht="51.5" customHeight="1">
      <c r="A50" s="304">
        <v>17.11</v>
      </c>
      <c r="B50" s="729" t="s">
        <v>249</v>
      </c>
      <c r="C50" s="729"/>
      <c r="D50" s="729"/>
      <c r="E50" s="729"/>
      <c r="F50" s="59" t="s">
        <v>64</v>
      </c>
      <c r="G50" s="59" t="s">
        <v>64</v>
      </c>
      <c r="H50" s="59" t="s">
        <v>64</v>
      </c>
      <c r="I50" s="173"/>
      <c r="J50" s="61"/>
      <c r="K50" s="302"/>
      <c r="L50" s="258"/>
    </row>
    <row r="51" spans="1:12" ht="48" customHeight="1">
      <c r="A51" s="304">
        <v>17.12</v>
      </c>
      <c r="B51" s="729" t="s">
        <v>250</v>
      </c>
      <c r="C51" s="729"/>
      <c r="D51" s="729"/>
      <c r="E51" s="729"/>
      <c r="F51" s="59" t="s">
        <v>64</v>
      </c>
      <c r="G51" s="59" t="s">
        <v>64</v>
      </c>
      <c r="H51" s="59" t="s">
        <v>64</v>
      </c>
      <c r="I51" s="173"/>
      <c r="J51" s="61"/>
      <c r="K51" s="302"/>
      <c r="L51" s="258"/>
    </row>
    <row r="52" spans="1:12" ht="30" customHeight="1">
      <c r="A52" s="304">
        <v>17.13</v>
      </c>
      <c r="B52" s="729" t="s">
        <v>44</v>
      </c>
      <c r="C52" s="729"/>
      <c r="D52" s="729"/>
      <c r="E52" s="729"/>
      <c r="F52" s="59" t="s">
        <v>64</v>
      </c>
      <c r="G52" s="59" t="s">
        <v>64</v>
      </c>
      <c r="H52" s="59"/>
      <c r="I52" s="173"/>
      <c r="J52" s="61"/>
      <c r="K52" s="302"/>
    </row>
    <row r="53" spans="1:12" ht="30" customHeight="1">
      <c r="A53" s="469">
        <v>18</v>
      </c>
      <c r="B53" s="723" t="s">
        <v>65</v>
      </c>
      <c r="C53" s="724"/>
      <c r="D53" s="724"/>
      <c r="E53" s="725"/>
      <c r="F53" s="59" t="s">
        <v>64</v>
      </c>
      <c r="G53" s="59" t="s">
        <v>64</v>
      </c>
      <c r="H53" s="59" t="s">
        <v>64</v>
      </c>
      <c r="I53" s="173"/>
      <c r="J53" s="61"/>
      <c r="K53" s="470"/>
    </row>
    <row r="54" spans="1:12" ht="19.5" customHeight="1">
      <c r="A54" s="305" t="s">
        <v>254</v>
      </c>
      <c r="B54" s="277"/>
      <c r="C54" s="277"/>
      <c r="D54" s="277"/>
      <c r="E54" s="277"/>
      <c r="F54" s="277"/>
      <c r="G54" s="277"/>
      <c r="H54" s="277"/>
      <c r="I54" s="277"/>
      <c r="J54" s="277"/>
      <c r="K54" s="306"/>
      <c r="L54" s="258"/>
    </row>
    <row r="55" spans="1:12" ht="13">
      <c r="A55" s="730"/>
      <c r="B55" s="731"/>
      <c r="C55" s="731"/>
      <c r="D55" s="731"/>
      <c r="E55" s="254"/>
      <c r="F55" s="254"/>
      <c r="G55" s="254"/>
      <c r="H55" s="254"/>
      <c r="I55" s="254"/>
      <c r="J55" s="62"/>
      <c r="K55" s="307"/>
      <c r="L55" s="258"/>
    </row>
    <row r="56" spans="1:12" ht="13">
      <c r="A56" s="308"/>
      <c r="B56" s="29"/>
      <c r="C56" s="29"/>
      <c r="D56" s="29"/>
      <c r="E56" s="29"/>
      <c r="F56" s="29"/>
      <c r="G56" s="29"/>
      <c r="H56" s="29"/>
      <c r="I56" s="29"/>
      <c r="J56" s="63"/>
      <c r="K56" s="309"/>
      <c r="L56" s="258"/>
    </row>
    <row r="57" spans="1:12" ht="47.25" customHeight="1">
      <c r="A57" s="732" t="s">
        <v>63</v>
      </c>
      <c r="B57" s="733"/>
      <c r="C57" s="734"/>
      <c r="D57" s="735"/>
      <c r="E57" s="735"/>
      <c r="F57" s="735"/>
      <c r="G57" s="735"/>
      <c r="H57" s="735"/>
      <c r="I57" s="735"/>
      <c r="J57" s="735"/>
      <c r="K57" s="736"/>
    </row>
    <row r="58" spans="1:12" ht="19.5" customHeight="1">
      <c r="A58" s="298" t="s">
        <v>255</v>
      </c>
      <c r="B58" s="283"/>
      <c r="C58" s="283"/>
      <c r="D58" s="283"/>
      <c r="E58" s="283"/>
      <c r="F58" s="283"/>
      <c r="G58" s="283"/>
      <c r="H58" s="283"/>
      <c r="I58" s="283"/>
      <c r="J58" s="283"/>
      <c r="K58" s="310"/>
      <c r="L58" s="258"/>
    </row>
    <row r="59" spans="1:12" ht="14.25" customHeight="1">
      <c r="A59" s="311"/>
      <c r="B59" s="64"/>
      <c r="C59" s="65"/>
      <c r="D59" s="225"/>
      <c r="E59" s="226"/>
      <c r="F59" s="715" t="s">
        <v>190</v>
      </c>
      <c r="G59" s="716"/>
      <c r="H59" s="716"/>
      <c r="I59" s="717"/>
      <c r="J59" s="715" t="s">
        <v>3</v>
      </c>
      <c r="K59" s="726"/>
      <c r="L59" s="265"/>
    </row>
    <row r="60" spans="1:12" ht="18" customHeight="1">
      <c r="A60" s="312" t="s">
        <v>252</v>
      </c>
      <c r="B60" s="280"/>
      <c r="C60" s="281"/>
      <c r="D60" s="281"/>
      <c r="E60" s="282"/>
      <c r="F60" s="718"/>
      <c r="G60" s="718"/>
      <c r="H60" s="718"/>
      <c r="I60" s="718"/>
      <c r="J60" s="727"/>
      <c r="K60" s="728"/>
      <c r="L60" s="265"/>
    </row>
    <row r="61" spans="1:12" ht="18" customHeight="1">
      <c r="A61" s="313" t="s">
        <v>404</v>
      </c>
      <c r="B61" s="278"/>
      <c r="C61" s="279"/>
      <c r="D61" s="279"/>
      <c r="E61" s="279"/>
      <c r="F61" s="718"/>
      <c r="G61" s="718"/>
      <c r="H61" s="718"/>
      <c r="I61" s="718"/>
      <c r="J61" s="727"/>
      <c r="K61" s="728"/>
      <c r="L61" s="265"/>
    </row>
    <row r="62" spans="1:12" ht="18" customHeight="1">
      <c r="A62" s="313" t="s">
        <v>253</v>
      </c>
      <c r="B62" s="278"/>
      <c r="C62" s="279"/>
      <c r="D62" s="279"/>
      <c r="E62" s="279"/>
      <c r="F62" s="718"/>
      <c r="G62" s="718"/>
      <c r="H62" s="718"/>
      <c r="I62" s="718"/>
      <c r="J62" s="727"/>
      <c r="K62" s="728"/>
      <c r="L62" s="176"/>
    </row>
    <row r="63" spans="1:12" ht="13" thickBot="1">
      <c r="A63" s="454" t="s">
        <v>405</v>
      </c>
      <c r="B63" s="314"/>
      <c r="C63" s="314"/>
      <c r="D63" s="314"/>
      <c r="E63" s="314"/>
      <c r="F63" s="314"/>
      <c r="G63" s="314"/>
      <c r="H63" s="314"/>
      <c r="I63" s="314"/>
      <c r="J63" s="314"/>
      <c r="K63" s="315"/>
      <c r="L63" s="265"/>
    </row>
  </sheetData>
  <mergeCells count="72">
    <mergeCell ref="B53:E53"/>
    <mergeCell ref="F62:I62"/>
    <mergeCell ref="J62:K62"/>
    <mergeCell ref="A3:H3"/>
    <mergeCell ref="I3:K3"/>
    <mergeCell ref="F61:I61"/>
    <mergeCell ref="J61:K61"/>
    <mergeCell ref="B51:E51"/>
    <mergeCell ref="B37:E37"/>
    <mergeCell ref="B38:E38"/>
    <mergeCell ref="B39:E39"/>
    <mergeCell ref="B40:E40"/>
    <mergeCell ref="B42:E42"/>
    <mergeCell ref="B43:E43"/>
    <mergeCell ref="B45:E45"/>
    <mergeCell ref="B46:E46"/>
    <mergeCell ref="B47:E47"/>
    <mergeCell ref="A1:K1"/>
    <mergeCell ref="B36:E36"/>
    <mergeCell ref="B41:E41"/>
    <mergeCell ref="B44:E44"/>
    <mergeCell ref="C20:K20"/>
    <mergeCell ref="A17:K17"/>
    <mergeCell ref="A18:J18"/>
    <mergeCell ref="B50:E50"/>
    <mergeCell ref="A2:D2"/>
    <mergeCell ref="E2:J2"/>
    <mergeCell ref="A6:C6"/>
    <mergeCell ref="D6:H6"/>
    <mergeCell ref="A7:C7"/>
    <mergeCell ref="D7:H7"/>
    <mergeCell ref="A8:C8"/>
    <mergeCell ref="D8:H8"/>
    <mergeCell ref="A10:C10"/>
    <mergeCell ref="D10:H10"/>
    <mergeCell ref="A11:C11"/>
    <mergeCell ref="J11:K11"/>
    <mergeCell ref="J12:K12"/>
    <mergeCell ref="J13:K13"/>
    <mergeCell ref="A19:J19"/>
    <mergeCell ref="A57:B57"/>
    <mergeCell ref="C57:K57"/>
    <mergeCell ref="B48:E48"/>
    <mergeCell ref="B49:E49"/>
    <mergeCell ref="D11:H11"/>
    <mergeCell ref="A23:E23"/>
    <mergeCell ref="A12:C12"/>
    <mergeCell ref="D12:H12"/>
    <mergeCell ref="A13:C13"/>
    <mergeCell ref="D13:H13"/>
    <mergeCell ref="A15:J15"/>
    <mergeCell ref="B31:E31"/>
    <mergeCell ref="B32:E32"/>
    <mergeCell ref="B33:E33"/>
    <mergeCell ref="B34:E34"/>
    <mergeCell ref="A16:J16"/>
    <mergeCell ref="F59:I59"/>
    <mergeCell ref="F60:I60"/>
    <mergeCell ref="J22:K22"/>
    <mergeCell ref="A22:H22"/>
    <mergeCell ref="B35:E35"/>
    <mergeCell ref="B24:E24"/>
    <mergeCell ref="B25:E25"/>
    <mergeCell ref="B26:E26"/>
    <mergeCell ref="B27:E27"/>
    <mergeCell ref="B28:E28"/>
    <mergeCell ref="B29:E29"/>
    <mergeCell ref="B30:E30"/>
    <mergeCell ref="J59:K59"/>
    <mergeCell ref="J60:K60"/>
    <mergeCell ref="B52:E52"/>
    <mergeCell ref="A55:D55"/>
  </mergeCells>
  <pageMargins left="1" right="1" top="1" bottom="1" header="0.5" footer="0.5"/>
  <pageSetup paperSize="9" scale="47" fitToHeight="0" orientation="portrait" r:id="rId1"/>
  <headerFooter>
    <oddHeader>&amp;RPPAP MOMG and MOPT</oddHeader>
    <oddFooter xml:space="preserve">&amp;RRev 02 09/08/2020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7521" r:id="rId4" name="Check Box 1">
              <controlPr defaultSize="0" autoFill="0" autoLine="0" autoPict="0">
                <anchor moveWithCells="1">
                  <from>
                    <xdr:col>0</xdr:col>
                    <xdr:colOff>152400</xdr:colOff>
                    <xdr:row>54</xdr:row>
                    <xdr:rowOff>12700</xdr:rowOff>
                  </from>
                  <to>
                    <xdr:col>2</xdr:col>
                    <xdr:colOff>323850</xdr:colOff>
                    <xdr:row>55</xdr:row>
                    <xdr:rowOff>152400</xdr:rowOff>
                  </to>
                </anchor>
              </controlPr>
            </control>
          </mc:Choice>
        </mc:AlternateContent>
        <mc:AlternateContent xmlns:mc="http://schemas.openxmlformats.org/markup-compatibility/2006">
          <mc:Choice Requires="x14">
            <control shapeId="107522" r:id="rId5" name="Check Box 2">
              <controlPr defaultSize="0" autoFill="0" autoLine="0" autoPict="0">
                <anchor moveWithCells="1">
                  <from>
                    <xdr:col>7</xdr:col>
                    <xdr:colOff>654050</xdr:colOff>
                    <xdr:row>54</xdr:row>
                    <xdr:rowOff>12700</xdr:rowOff>
                  </from>
                  <to>
                    <xdr:col>8</xdr:col>
                    <xdr:colOff>1168400</xdr:colOff>
                    <xdr:row>55</xdr:row>
                    <xdr:rowOff>152400</xdr:rowOff>
                  </to>
                </anchor>
              </controlPr>
            </control>
          </mc:Choice>
        </mc:AlternateContent>
        <mc:AlternateContent xmlns:mc="http://schemas.openxmlformats.org/markup-compatibility/2006">
          <mc:Choice Requires="x14">
            <control shapeId="107523" r:id="rId6" name="Check Box 3">
              <controlPr defaultSize="0" autoFill="0" autoLine="0" autoPict="0">
                <anchor moveWithCells="1">
                  <from>
                    <xdr:col>4</xdr:col>
                    <xdr:colOff>114300</xdr:colOff>
                    <xdr:row>54</xdr:row>
                    <xdr:rowOff>19050</xdr:rowOff>
                  </from>
                  <to>
                    <xdr:col>7</xdr:col>
                    <xdr:colOff>279400</xdr:colOff>
                    <xdr:row>56</xdr:row>
                    <xdr:rowOff>0</xdr:rowOff>
                  </to>
                </anchor>
              </controlPr>
            </control>
          </mc:Choice>
        </mc:AlternateContent>
        <mc:AlternateContent xmlns:mc="http://schemas.openxmlformats.org/markup-compatibility/2006">
          <mc:Choice Requires="x14">
            <control shapeId="107524" r:id="rId7" name="Check Box 4">
              <controlPr defaultSize="0" autoFill="0" autoLine="0" autoPict="0">
                <anchor moveWithCells="1">
                  <from>
                    <xdr:col>0</xdr:col>
                    <xdr:colOff>0</xdr:colOff>
                    <xdr:row>13</xdr:row>
                    <xdr:rowOff>184150</xdr:rowOff>
                  </from>
                  <to>
                    <xdr:col>4</xdr:col>
                    <xdr:colOff>228600</xdr:colOff>
                    <xdr:row>15</xdr:row>
                    <xdr:rowOff>88900</xdr:rowOff>
                  </to>
                </anchor>
              </controlPr>
            </control>
          </mc:Choice>
        </mc:AlternateContent>
        <mc:AlternateContent xmlns:mc="http://schemas.openxmlformats.org/markup-compatibility/2006">
          <mc:Choice Requires="x14">
            <control shapeId="107525" r:id="rId8" name="Check Box 5">
              <controlPr defaultSize="0" autoFill="0" autoLine="0" autoPict="0">
                <anchor moveWithCells="1">
                  <from>
                    <xdr:col>0</xdr:col>
                    <xdr:colOff>0</xdr:colOff>
                    <xdr:row>15</xdr:row>
                    <xdr:rowOff>19050</xdr:rowOff>
                  </from>
                  <to>
                    <xdr:col>4</xdr:col>
                    <xdr:colOff>228600</xdr:colOff>
                    <xdr:row>16</xdr:row>
                    <xdr:rowOff>127000</xdr:rowOff>
                  </to>
                </anchor>
              </controlPr>
            </control>
          </mc:Choice>
        </mc:AlternateContent>
        <mc:AlternateContent xmlns:mc="http://schemas.openxmlformats.org/markup-compatibility/2006">
          <mc:Choice Requires="x14">
            <control shapeId="107526" r:id="rId9" name="Check Box 6">
              <controlPr defaultSize="0" autoFill="0" autoLine="0" autoPict="0">
                <anchor moveWithCells="1">
                  <from>
                    <xdr:col>0</xdr:col>
                    <xdr:colOff>0</xdr:colOff>
                    <xdr:row>16</xdr:row>
                    <xdr:rowOff>57150</xdr:rowOff>
                  </from>
                  <to>
                    <xdr:col>5</xdr:col>
                    <xdr:colOff>622300</xdr:colOff>
                    <xdr:row>18</xdr:row>
                    <xdr:rowOff>0</xdr:rowOff>
                  </to>
                </anchor>
              </controlPr>
            </control>
          </mc:Choice>
        </mc:AlternateContent>
        <mc:AlternateContent xmlns:mc="http://schemas.openxmlformats.org/markup-compatibility/2006">
          <mc:Choice Requires="x14">
            <control shapeId="107527" r:id="rId10" name="Check Box 7">
              <controlPr defaultSize="0" autoFill="0" autoLine="0" autoPict="0">
                <anchor moveWithCells="1">
                  <from>
                    <xdr:col>0</xdr:col>
                    <xdr:colOff>0</xdr:colOff>
                    <xdr:row>17</xdr:row>
                    <xdr:rowOff>127000</xdr:rowOff>
                  </from>
                  <to>
                    <xdr:col>4</xdr:col>
                    <xdr:colOff>228600</xdr:colOff>
                    <xdr:row>19</xdr:row>
                    <xdr:rowOff>69850</xdr:rowOff>
                  </to>
                </anchor>
              </controlPr>
            </control>
          </mc:Choice>
        </mc:AlternateContent>
        <mc:AlternateContent xmlns:mc="http://schemas.openxmlformats.org/markup-compatibility/2006">
          <mc:Choice Requires="x14">
            <control shapeId="107528" r:id="rId11" name="Check Box 8">
              <controlPr defaultSize="0" autoFill="0" autoLine="0" autoPict="0">
                <anchor moveWithCells="1">
                  <from>
                    <xdr:col>8</xdr:col>
                    <xdr:colOff>57150</xdr:colOff>
                    <xdr:row>13</xdr:row>
                    <xdr:rowOff>171450</xdr:rowOff>
                  </from>
                  <to>
                    <xdr:col>9</xdr:col>
                    <xdr:colOff>469900</xdr:colOff>
                    <xdr:row>15</xdr:row>
                    <xdr:rowOff>76200</xdr:rowOff>
                  </to>
                </anchor>
              </controlPr>
            </control>
          </mc:Choice>
        </mc:AlternateContent>
        <mc:AlternateContent xmlns:mc="http://schemas.openxmlformats.org/markup-compatibility/2006">
          <mc:Choice Requires="x14">
            <control shapeId="107529" r:id="rId12" name="Check Box 9">
              <controlPr defaultSize="0" autoFill="0" autoLine="0" autoPict="0">
                <anchor moveWithCells="1">
                  <from>
                    <xdr:col>8</xdr:col>
                    <xdr:colOff>57150</xdr:colOff>
                    <xdr:row>14</xdr:row>
                    <xdr:rowOff>152400</xdr:rowOff>
                  </from>
                  <to>
                    <xdr:col>9</xdr:col>
                    <xdr:colOff>469900</xdr:colOff>
                    <xdr:row>16</xdr:row>
                    <xdr:rowOff>57150</xdr:rowOff>
                  </to>
                </anchor>
              </controlPr>
            </control>
          </mc:Choice>
        </mc:AlternateContent>
        <mc:AlternateContent xmlns:mc="http://schemas.openxmlformats.org/markup-compatibility/2006">
          <mc:Choice Requires="x14">
            <control shapeId="107530" r:id="rId13" name="Check Box 10">
              <controlPr defaultSize="0" autoFill="0" autoLine="0" autoPict="0">
                <anchor moveWithCells="1">
                  <from>
                    <xdr:col>8</xdr:col>
                    <xdr:colOff>57150</xdr:colOff>
                    <xdr:row>15</xdr:row>
                    <xdr:rowOff>171450</xdr:rowOff>
                  </from>
                  <to>
                    <xdr:col>9</xdr:col>
                    <xdr:colOff>469900</xdr:colOff>
                    <xdr:row>17</xdr:row>
                    <xdr:rowOff>146050</xdr:rowOff>
                  </to>
                </anchor>
              </controlPr>
            </control>
          </mc:Choice>
        </mc:AlternateContent>
        <mc:AlternateContent xmlns:mc="http://schemas.openxmlformats.org/markup-compatibility/2006">
          <mc:Choice Requires="x14">
            <control shapeId="107531" r:id="rId14" name="Check Box 11">
              <controlPr defaultSize="0" autoFill="0" autoLine="0" autoPict="0">
                <anchor moveWithCells="1">
                  <from>
                    <xdr:col>8</xdr:col>
                    <xdr:colOff>69850</xdr:colOff>
                    <xdr:row>17</xdr:row>
                    <xdr:rowOff>101600</xdr:rowOff>
                  </from>
                  <to>
                    <xdr:col>9</xdr:col>
                    <xdr:colOff>482600</xdr:colOff>
                    <xdr:row>19</xdr:row>
                    <xdr:rowOff>44450</xdr:rowOff>
                  </to>
                </anchor>
              </controlPr>
            </control>
          </mc:Choice>
        </mc:AlternateContent>
        <mc:AlternateContent xmlns:mc="http://schemas.openxmlformats.org/markup-compatibility/2006">
          <mc:Choice Requires="x14">
            <control shapeId="107534" r:id="rId15" name="Check Box 14">
              <controlPr defaultSize="0" autoFill="0" autoLine="0" autoPict="0">
                <anchor moveWithCells="1">
                  <from>
                    <xdr:col>10</xdr:col>
                    <xdr:colOff>952500</xdr:colOff>
                    <xdr:row>7</xdr:row>
                    <xdr:rowOff>38100</xdr:rowOff>
                  </from>
                  <to>
                    <xdr:col>10</xdr:col>
                    <xdr:colOff>1333500</xdr:colOff>
                    <xdr:row>8</xdr:row>
                    <xdr:rowOff>0</xdr:rowOff>
                  </to>
                </anchor>
              </controlPr>
            </control>
          </mc:Choice>
        </mc:AlternateContent>
        <mc:AlternateContent xmlns:mc="http://schemas.openxmlformats.org/markup-compatibility/2006">
          <mc:Choice Requires="x14">
            <control shapeId="107535" r:id="rId16" name="Check Box 15">
              <controlPr defaultSize="0" autoFill="0" autoLine="0" autoPict="0">
                <anchor moveWithCells="1">
                  <from>
                    <xdr:col>10</xdr:col>
                    <xdr:colOff>57150</xdr:colOff>
                    <xdr:row>7</xdr:row>
                    <xdr:rowOff>38100</xdr:rowOff>
                  </from>
                  <to>
                    <xdr:col>10</xdr:col>
                    <xdr:colOff>431800</xdr:colOff>
                    <xdr:row>8</xdr:row>
                    <xdr:rowOff>0</xdr:rowOff>
                  </to>
                </anchor>
              </controlPr>
            </control>
          </mc:Choice>
        </mc:AlternateContent>
        <mc:AlternateContent xmlns:mc="http://schemas.openxmlformats.org/markup-compatibility/2006">
          <mc:Choice Requires="x14">
            <control shapeId="107600" r:id="rId17" name="Check Box 80">
              <controlPr defaultSize="0" autoFill="0" autoLine="0" autoPict="0">
                <anchor moveWithCells="1">
                  <from>
                    <xdr:col>7</xdr:col>
                    <xdr:colOff>1409700</xdr:colOff>
                    <xdr:row>23</xdr:row>
                    <xdr:rowOff>12700</xdr:rowOff>
                  </from>
                  <to>
                    <xdr:col>8</xdr:col>
                    <xdr:colOff>819150</xdr:colOff>
                    <xdr:row>23</xdr:row>
                    <xdr:rowOff>228600</xdr:rowOff>
                  </to>
                </anchor>
              </controlPr>
            </control>
          </mc:Choice>
        </mc:AlternateContent>
        <mc:AlternateContent xmlns:mc="http://schemas.openxmlformats.org/markup-compatibility/2006">
          <mc:Choice Requires="x14">
            <control shapeId="107614" r:id="rId18" name="Check Box 94">
              <controlPr defaultSize="0" autoFill="0" autoLine="0" autoPict="0">
                <anchor moveWithCells="1">
                  <from>
                    <xdr:col>8</xdr:col>
                    <xdr:colOff>12700</xdr:colOff>
                    <xdr:row>37</xdr:row>
                    <xdr:rowOff>12700</xdr:rowOff>
                  </from>
                  <to>
                    <xdr:col>8</xdr:col>
                    <xdr:colOff>831850</xdr:colOff>
                    <xdr:row>37</xdr:row>
                    <xdr:rowOff>228600</xdr:rowOff>
                  </to>
                </anchor>
              </controlPr>
            </control>
          </mc:Choice>
        </mc:AlternateContent>
        <mc:AlternateContent xmlns:mc="http://schemas.openxmlformats.org/markup-compatibility/2006">
          <mc:Choice Requires="x14">
            <control shapeId="107615" r:id="rId19" name="Check Box 95">
              <controlPr defaultSize="0" autoFill="0" autoLine="0" autoPict="0">
                <anchor moveWithCells="1">
                  <from>
                    <xdr:col>8</xdr:col>
                    <xdr:colOff>12700</xdr:colOff>
                    <xdr:row>38</xdr:row>
                    <xdr:rowOff>38100</xdr:rowOff>
                  </from>
                  <to>
                    <xdr:col>8</xdr:col>
                    <xdr:colOff>831850</xdr:colOff>
                    <xdr:row>38</xdr:row>
                    <xdr:rowOff>247650</xdr:rowOff>
                  </to>
                </anchor>
              </controlPr>
            </control>
          </mc:Choice>
        </mc:AlternateContent>
        <mc:AlternateContent xmlns:mc="http://schemas.openxmlformats.org/markup-compatibility/2006">
          <mc:Choice Requires="x14">
            <control shapeId="107616" r:id="rId20" name="Check Box 96">
              <controlPr defaultSize="0" autoFill="0" autoLine="0" autoPict="0">
                <anchor moveWithCells="1">
                  <from>
                    <xdr:col>8</xdr:col>
                    <xdr:colOff>12700</xdr:colOff>
                    <xdr:row>39</xdr:row>
                    <xdr:rowOff>31750</xdr:rowOff>
                  </from>
                  <to>
                    <xdr:col>8</xdr:col>
                    <xdr:colOff>831850</xdr:colOff>
                    <xdr:row>39</xdr:row>
                    <xdr:rowOff>247650</xdr:rowOff>
                  </to>
                </anchor>
              </controlPr>
            </control>
          </mc:Choice>
        </mc:AlternateContent>
        <mc:AlternateContent xmlns:mc="http://schemas.openxmlformats.org/markup-compatibility/2006">
          <mc:Choice Requires="x14">
            <control shapeId="107618" r:id="rId21" name="Check Box 98">
              <controlPr defaultSize="0" autoFill="0" autoLine="0" autoPict="0">
                <anchor moveWithCells="1">
                  <from>
                    <xdr:col>8</xdr:col>
                    <xdr:colOff>25400</xdr:colOff>
                    <xdr:row>41</xdr:row>
                    <xdr:rowOff>63500</xdr:rowOff>
                  </from>
                  <to>
                    <xdr:col>8</xdr:col>
                    <xdr:colOff>844550</xdr:colOff>
                    <xdr:row>41</xdr:row>
                    <xdr:rowOff>279400</xdr:rowOff>
                  </to>
                </anchor>
              </controlPr>
            </control>
          </mc:Choice>
        </mc:AlternateContent>
        <mc:AlternateContent xmlns:mc="http://schemas.openxmlformats.org/markup-compatibility/2006">
          <mc:Choice Requires="x14">
            <control shapeId="107619" r:id="rId22" name="Check Box 99">
              <controlPr defaultSize="0" autoFill="0" autoLine="0" autoPict="0">
                <anchor moveWithCells="1">
                  <from>
                    <xdr:col>8</xdr:col>
                    <xdr:colOff>31750</xdr:colOff>
                    <xdr:row>42</xdr:row>
                    <xdr:rowOff>25400</xdr:rowOff>
                  </from>
                  <to>
                    <xdr:col>8</xdr:col>
                    <xdr:colOff>850900</xdr:colOff>
                    <xdr:row>42</xdr:row>
                    <xdr:rowOff>241300</xdr:rowOff>
                  </to>
                </anchor>
              </controlPr>
            </control>
          </mc:Choice>
        </mc:AlternateContent>
        <mc:AlternateContent xmlns:mc="http://schemas.openxmlformats.org/markup-compatibility/2006">
          <mc:Choice Requires="x14">
            <control shapeId="107620" r:id="rId23" name="Check Box 100">
              <controlPr defaultSize="0" autoFill="0" autoLine="0" autoPict="0">
                <anchor moveWithCells="1">
                  <from>
                    <xdr:col>8</xdr:col>
                    <xdr:colOff>12700</xdr:colOff>
                    <xdr:row>43</xdr:row>
                    <xdr:rowOff>57150</xdr:rowOff>
                  </from>
                  <to>
                    <xdr:col>8</xdr:col>
                    <xdr:colOff>831850</xdr:colOff>
                    <xdr:row>43</xdr:row>
                    <xdr:rowOff>273050</xdr:rowOff>
                  </to>
                </anchor>
              </controlPr>
            </control>
          </mc:Choice>
        </mc:AlternateContent>
        <mc:AlternateContent xmlns:mc="http://schemas.openxmlformats.org/markup-compatibility/2006">
          <mc:Choice Requires="x14">
            <control shapeId="107621" r:id="rId24" name="Check Box 101">
              <controlPr defaultSize="0" autoFill="0" autoLine="0" autoPict="0">
                <anchor moveWithCells="1">
                  <from>
                    <xdr:col>8</xdr:col>
                    <xdr:colOff>19050</xdr:colOff>
                    <xdr:row>44</xdr:row>
                    <xdr:rowOff>12700</xdr:rowOff>
                  </from>
                  <to>
                    <xdr:col>8</xdr:col>
                    <xdr:colOff>838200</xdr:colOff>
                    <xdr:row>44</xdr:row>
                    <xdr:rowOff>228600</xdr:rowOff>
                  </to>
                </anchor>
              </controlPr>
            </control>
          </mc:Choice>
        </mc:AlternateContent>
        <mc:AlternateContent xmlns:mc="http://schemas.openxmlformats.org/markup-compatibility/2006">
          <mc:Choice Requires="x14">
            <control shapeId="107622" r:id="rId25" name="Check Box 102">
              <controlPr defaultSize="0" autoFill="0" autoLine="0" autoPict="0">
                <anchor moveWithCells="1">
                  <from>
                    <xdr:col>8</xdr:col>
                    <xdr:colOff>19050</xdr:colOff>
                    <xdr:row>45</xdr:row>
                    <xdr:rowOff>12700</xdr:rowOff>
                  </from>
                  <to>
                    <xdr:col>8</xdr:col>
                    <xdr:colOff>838200</xdr:colOff>
                    <xdr:row>45</xdr:row>
                    <xdr:rowOff>228600</xdr:rowOff>
                  </to>
                </anchor>
              </controlPr>
            </control>
          </mc:Choice>
        </mc:AlternateContent>
        <mc:AlternateContent xmlns:mc="http://schemas.openxmlformats.org/markup-compatibility/2006">
          <mc:Choice Requires="x14">
            <control shapeId="107623" r:id="rId26" name="Check Box 103">
              <controlPr defaultSize="0" autoFill="0" autoLine="0" autoPict="0">
                <anchor moveWithCells="1">
                  <from>
                    <xdr:col>8</xdr:col>
                    <xdr:colOff>19050</xdr:colOff>
                    <xdr:row>46</xdr:row>
                    <xdr:rowOff>12700</xdr:rowOff>
                  </from>
                  <to>
                    <xdr:col>8</xdr:col>
                    <xdr:colOff>838200</xdr:colOff>
                    <xdr:row>46</xdr:row>
                    <xdr:rowOff>228600</xdr:rowOff>
                  </to>
                </anchor>
              </controlPr>
            </control>
          </mc:Choice>
        </mc:AlternateContent>
        <mc:AlternateContent xmlns:mc="http://schemas.openxmlformats.org/markup-compatibility/2006">
          <mc:Choice Requires="x14">
            <control shapeId="107624" r:id="rId27" name="Check Box 104">
              <controlPr defaultSize="0" autoFill="0" autoLine="0" autoPict="0">
                <anchor moveWithCells="1">
                  <from>
                    <xdr:col>8</xdr:col>
                    <xdr:colOff>19050</xdr:colOff>
                    <xdr:row>47</xdr:row>
                    <xdr:rowOff>12700</xdr:rowOff>
                  </from>
                  <to>
                    <xdr:col>8</xdr:col>
                    <xdr:colOff>838200</xdr:colOff>
                    <xdr:row>47</xdr:row>
                    <xdr:rowOff>228600</xdr:rowOff>
                  </to>
                </anchor>
              </controlPr>
            </control>
          </mc:Choice>
        </mc:AlternateContent>
        <mc:AlternateContent xmlns:mc="http://schemas.openxmlformats.org/markup-compatibility/2006">
          <mc:Choice Requires="x14">
            <control shapeId="107625" r:id="rId28" name="Check Box 105">
              <controlPr defaultSize="0" autoFill="0" autoLine="0" autoPict="0">
                <anchor moveWithCells="1">
                  <from>
                    <xdr:col>8</xdr:col>
                    <xdr:colOff>19050</xdr:colOff>
                    <xdr:row>48</xdr:row>
                    <xdr:rowOff>12700</xdr:rowOff>
                  </from>
                  <to>
                    <xdr:col>8</xdr:col>
                    <xdr:colOff>838200</xdr:colOff>
                    <xdr:row>48</xdr:row>
                    <xdr:rowOff>228600</xdr:rowOff>
                  </to>
                </anchor>
              </controlPr>
            </control>
          </mc:Choice>
        </mc:AlternateContent>
        <mc:AlternateContent xmlns:mc="http://schemas.openxmlformats.org/markup-compatibility/2006">
          <mc:Choice Requires="x14">
            <control shapeId="107628" r:id="rId29" name="Check Box 108">
              <controlPr defaultSize="0" autoFill="0" autoLine="0" autoPict="0">
                <anchor moveWithCells="1">
                  <from>
                    <xdr:col>8</xdr:col>
                    <xdr:colOff>19050</xdr:colOff>
                    <xdr:row>51</xdr:row>
                    <xdr:rowOff>12700</xdr:rowOff>
                  </from>
                  <to>
                    <xdr:col>8</xdr:col>
                    <xdr:colOff>838200</xdr:colOff>
                    <xdr:row>51</xdr:row>
                    <xdr:rowOff>228600</xdr:rowOff>
                  </to>
                </anchor>
              </controlPr>
            </control>
          </mc:Choice>
        </mc:AlternateContent>
        <mc:AlternateContent xmlns:mc="http://schemas.openxmlformats.org/markup-compatibility/2006">
          <mc:Choice Requires="x14">
            <control shapeId="107641" r:id="rId30" name="Check Box 121">
              <controlPr defaultSize="0" autoFill="0" autoLine="0" autoPict="0">
                <anchor moveWithCells="1">
                  <from>
                    <xdr:col>7</xdr:col>
                    <xdr:colOff>1409700</xdr:colOff>
                    <xdr:row>24</xdr:row>
                    <xdr:rowOff>12700</xdr:rowOff>
                  </from>
                  <to>
                    <xdr:col>8</xdr:col>
                    <xdr:colOff>819150</xdr:colOff>
                    <xdr:row>24</xdr:row>
                    <xdr:rowOff>228600</xdr:rowOff>
                  </to>
                </anchor>
              </controlPr>
            </control>
          </mc:Choice>
        </mc:AlternateContent>
        <mc:AlternateContent xmlns:mc="http://schemas.openxmlformats.org/markup-compatibility/2006">
          <mc:Choice Requires="x14">
            <control shapeId="107642" r:id="rId31" name="Check Box 122">
              <controlPr defaultSize="0" autoFill="0" autoLine="0" autoPict="0">
                <anchor moveWithCells="1">
                  <from>
                    <xdr:col>7</xdr:col>
                    <xdr:colOff>1409700</xdr:colOff>
                    <xdr:row>25</xdr:row>
                    <xdr:rowOff>12700</xdr:rowOff>
                  </from>
                  <to>
                    <xdr:col>8</xdr:col>
                    <xdr:colOff>819150</xdr:colOff>
                    <xdr:row>25</xdr:row>
                    <xdr:rowOff>228600</xdr:rowOff>
                  </to>
                </anchor>
              </controlPr>
            </control>
          </mc:Choice>
        </mc:AlternateContent>
        <mc:AlternateContent xmlns:mc="http://schemas.openxmlformats.org/markup-compatibility/2006">
          <mc:Choice Requires="x14">
            <control shapeId="107643" r:id="rId32" name="Check Box 123">
              <controlPr defaultSize="0" autoFill="0" autoLine="0" autoPict="0">
                <anchor moveWithCells="1">
                  <from>
                    <xdr:col>7</xdr:col>
                    <xdr:colOff>1409700</xdr:colOff>
                    <xdr:row>28</xdr:row>
                    <xdr:rowOff>12700</xdr:rowOff>
                  </from>
                  <to>
                    <xdr:col>8</xdr:col>
                    <xdr:colOff>819150</xdr:colOff>
                    <xdr:row>28</xdr:row>
                    <xdr:rowOff>228600</xdr:rowOff>
                  </to>
                </anchor>
              </controlPr>
            </control>
          </mc:Choice>
        </mc:AlternateContent>
        <mc:AlternateContent xmlns:mc="http://schemas.openxmlformats.org/markup-compatibility/2006">
          <mc:Choice Requires="x14">
            <control shapeId="107644" r:id="rId33" name="Check Box 124">
              <controlPr defaultSize="0" autoFill="0" autoLine="0" autoPict="0">
                <anchor moveWithCells="1">
                  <from>
                    <xdr:col>7</xdr:col>
                    <xdr:colOff>1409700</xdr:colOff>
                    <xdr:row>27</xdr:row>
                    <xdr:rowOff>12700</xdr:rowOff>
                  </from>
                  <to>
                    <xdr:col>8</xdr:col>
                    <xdr:colOff>819150</xdr:colOff>
                    <xdr:row>27</xdr:row>
                    <xdr:rowOff>228600</xdr:rowOff>
                  </to>
                </anchor>
              </controlPr>
            </control>
          </mc:Choice>
        </mc:AlternateContent>
        <mc:AlternateContent xmlns:mc="http://schemas.openxmlformats.org/markup-compatibility/2006">
          <mc:Choice Requires="x14">
            <control shapeId="107645" r:id="rId34" name="Check Box 125">
              <controlPr defaultSize="0" autoFill="0" autoLine="0" autoPict="0">
                <anchor moveWithCells="1">
                  <from>
                    <xdr:col>7</xdr:col>
                    <xdr:colOff>1409700</xdr:colOff>
                    <xdr:row>28</xdr:row>
                    <xdr:rowOff>12700</xdr:rowOff>
                  </from>
                  <to>
                    <xdr:col>8</xdr:col>
                    <xdr:colOff>819150</xdr:colOff>
                    <xdr:row>28</xdr:row>
                    <xdr:rowOff>228600</xdr:rowOff>
                  </to>
                </anchor>
              </controlPr>
            </control>
          </mc:Choice>
        </mc:AlternateContent>
        <mc:AlternateContent xmlns:mc="http://schemas.openxmlformats.org/markup-compatibility/2006">
          <mc:Choice Requires="x14">
            <control shapeId="107646" r:id="rId35" name="Check Box 126">
              <controlPr defaultSize="0" autoFill="0" autoLine="0" autoPict="0">
                <anchor moveWithCells="1">
                  <from>
                    <xdr:col>7</xdr:col>
                    <xdr:colOff>1409700</xdr:colOff>
                    <xdr:row>29</xdr:row>
                    <xdr:rowOff>12700</xdr:rowOff>
                  </from>
                  <to>
                    <xdr:col>8</xdr:col>
                    <xdr:colOff>819150</xdr:colOff>
                    <xdr:row>29</xdr:row>
                    <xdr:rowOff>228600</xdr:rowOff>
                  </to>
                </anchor>
              </controlPr>
            </control>
          </mc:Choice>
        </mc:AlternateContent>
        <mc:AlternateContent xmlns:mc="http://schemas.openxmlformats.org/markup-compatibility/2006">
          <mc:Choice Requires="x14">
            <control shapeId="107647" r:id="rId36" name="Check Box 127">
              <controlPr defaultSize="0" autoFill="0" autoLine="0" autoPict="0">
                <anchor moveWithCells="1">
                  <from>
                    <xdr:col>7</xdr:col>
                    <xdr:colOff>1409700</xdr:colOff>
                    <xdr:row>30</xdr:row>
                    <xdr:rowOff>12700</xdr:rowOff>
                  </from>
                  <to>
                    <xdr:col>8</xdr:col>
                    <xdr:colOff>819150</xdr:colOff>
                    <xdr:row>30</xdr:row>
                    <xdr:rowOff>228600</xdr:rowOff>
                  </to>
                </anchor>
              </controlPr>
            </control>
          </mc:Choice>
        </mc:AlternateContent>
        <mc:AlternateContent xmlns:mc="http://schemas.openxmlformats.org/markup-compatibility/2006">
          <mc:Choice Requires="x14">
            <control shapeId="107648" r:id="rId37" name="Check Box 128">
              <controlPr defaultSize="0" autoFill="0" autoLine="0" autoPict="0">
                <anchor moveWithCells="1">
                  <from>
                    <xdr:col>7</xdr:col>
                    <xdr:colOff>1409700</xdr:colOff>
                    <xdr:row>31</xdr:row>
                    <xdr:rowOff>12700</xdr:rowOff>
                  </from>
                  <to>
                    <xdr:col>8</xdr:col>
                    <xdr:colOff>819150</xdr:colOff>
                    <xdr:row>31</xdr:row>
                    <xdr:rowOff>228600</xdr:rowOff>
                  </to>
                </anchor>
              </controlPr>
            </control>
          </mc:Choice>
        </mc:AlternateContent>
        <mc:AlternateContent xmlns:mc="http://schemas.openxmlformats.org/markup-compatibility/2006">
          <mc:Choice Requires="x14">
            <control shapeId="107649" r:id="rId38" name="Check Box 129">
              <controlPr defaultSize="0" autoFill="0" autoLine="0" autoPict="0">
                <anchor moveWithCells="1">
                  <from>
                    <xdr:col>7</xdr:col>
                    <xdr:colOff>1409700</xdr:colOff>
                    <xdr:row>32</xdr:row>
                    <xdr:rowOff>12700</xdr:rowOff>
                  </from>
                  <to>
                    <xdr:col>8</xdr:col>
                    <xdr:colOff>819150</xdr:colOff>
                    <xdr:row>32</xdr:row>
                    <xdr:rowOff>228600</xdr:rowOff>
                  </to>
                </anchor>
              </controlPr>
            </control>
          </mc:Choice>
        </mc:AlternateContent>
        <mc:AlternateContent xmlns:mc="http://schemas.openxmlformats.org/markup-compatibility/2006">
          <mc:Choice Requires="x14">
            <control shapeId="107650" r:id="rId39" name="Check Box 130">
              <controlPr defaultSize="0" autoFill="0" autoLine="0" autoPict="0">
                <anchor moveWithCells="1">
                  <from>
                    <xdr:col>7</xdr:col>
                    <xdr:colOff>1409700</xdr:colOff>
                    <xdr:row>33</xdr:row>
                    <xdr:rowOff>12700</xdr:rowOff>
                  </from>
                  <to>
                    <xdr:col>8</xdr:col>
                    <xdr:colOff>819150</xdr:colOff>
                    <xdr:row>33</xdr:row>
                    <xdr:rowOff>228600</xdr:rowOff>
                  </to>
                </anchor>
              </controlPr>
            </control>
          </mc:Choice>
        </mc:AlternateContent>
        <mc:AlternateContent xmlns:mc="http://schemas.openxmlformats.org/markup-compatibility/2006">
          <mc:Choice Requires="x14">
            <control shapeId="107651" r:id="rId40" name="Check Box 131">
              <controlPr defaultSize="0" autoFill="0" autoLine="0" autoPict="0">
                <anchor moveWithCells="1">
                  <from>
                    <xdr:col>7</xdr:col>
                    <xdr:colOff>1409700</xdr:colOff>
                    <xdr:row>34</xdr:row>
                    <xdr:rowOff>12700</xdr:rowOff>
                  </from>
                  <to>
                    <xdr:col>8</xdr:col>
                    <xdr:colOff>819150</xdr:colOff>
                    <xdr:row>34</xdr:row>
                    <xdr:rowOff>228600</xdr:rowOff>
                  </to>
                </anchor>
              </controlPr>
            </control>
          </mc:Choice>
        </mc:AlternateContent>
        <mc:AlternateContent xmlns:mc="http://schemas.openxmlformats.org/markup-compatibility/2006">
          <mc:Choice Requires="x14">
            <control shapeId="107652" r:id="rId41" name="Check Box 132">
              <controlPr defaultSize="0" autoFill="0" autoLine="0" autoPict="0">
                <anchor moveWithCells="1">
                  <from>
                    <xdr:col>7</xdr:col>
                    <xdr:colOff>1409700</xdr:colOff>
                    <xdr:row>35</xdr:row>
                    <xdr:rowOff>12700</xdr:rowOff>
                  </from>
                  <to>
                    <xdr:col>8</xdr:col>
                    <xdr:colOff>819150</xdr:colOff>
                    <xdr:row>35</xdr:row>
                    <xdr:rowOff>228600</xdr:rowOff>
                  </to>
                </anchor>
              </controlPr>
            </control>
          </mc:Choice>
        </mc:AlternateContent>
        <mc:AlternateContent xmlns:mc="http://schemas.openxmlformats.org/markup-compatibility/2006">
          <mc:Choice Requires="x14">
            <control shapeId="107653" r:id="rId42" name="Check Box 133">
              <controlPr defaultSize="0" autoFill="0" autoLine="0" autoPict="0">
                <anchor moveWithCells="1">
                  <from>
                    <xdr:col>7</xdr:col>
                    <xdr:colOff>1409700</xdr:colOff>
                    <xdr:row>36</xdr:row>
                    <xdr:rowOff>12700</xdr:rowOff>
                  </from>
                  <to>
                    <xdr:col>8</xdr:col>
                    <xdr:colOff>819150</xdr:colOff>
                    <xdr:row>36</xdr:row>
                    <xdr:rowOff>228600</xdr:rowOff>
                  </to>
                </anchor>
              </controlPr>
            </control>
          </mc:Choice>
        </mc:AlternateContent>
        <mc:AlternateContent xmlns:mc="http://schemas.openxmlformats.org/markup-compatibility/2006">
          <mc:Choice Requires="x14">
            <control shapeId="107654" r:id="rId43" name="Check Box 134">
              <controlPr defaultSize="0" autoFill="0" autoLine="0" autoPict="0">
                <anchor moveWithCells="1">
                  <from>
                    <xdr:col>10</xdr:col>
                    <xdr:colOff>552450</xdr:colOff>
                    <xdr:row>7</xdr:row>
                    <xdr:rowOff>38100</xdr:rowOff>
                  </from>
                  <to>
                    <xdr:col>10</xdr:col>
                    <xdr:colOff>927100</xdr:colOff>
                    <xdr:row>8</xdr:row>
                    <xdr:rowOff>0</xdr:rowOff>
                  </to>
                </anchor>
              </controlPr>
            </control>
          </mc:Choice>
        </mc:AlternateContent>
        <mc:AlternateContent xmlns:mc="http://schemas.openxmlformats.org/markup-compatibility/2006">
          <mc:Choice Requires="x14">
            <control shapeId="107657" r:id="rId44" name="Check Box 137">
              <controlPr defaultSize="0" autoFill="0" autoLine="0" autoPict="0" altText="Part complies with REACH, RoHS, Conflict Minerals and ABB Prohibited &amp; Restricted Substances">
                <anchor moveWithCells="1">
                  <from>
                    <xdr:col>8</xdr:col>
                    <xdr:colOff>25400</xdr:colOff>
                    <xdr:row>39</xdr:row>
                    <xdr:rowOff>355600</xdr:rowOff>
                  </from>
                  <to>
                    <xdr:col>8</xdr:col>
                    <xdr:colOff>1511300</xdr:colOff>
                    <xdr:row>41</xdr:row>
                    <xdr:rowOff>19050</xdr:rowOff>
                  </to>
                </anchor>
              </controlPr>
            </control>
          </mc:Choice>
        </mc:AlternateContent>
        <mc:AlternateContent xmlns:mc="http://schemas.openxmlformats.org/markup-compatibility/2006">
          <mc:Choice Requires="x14">
            <control shapeId="107659" r:id="rId45" name="Check Box 139">
              <controlPr defaultSize="0" autoFill="0" autoLine="0" autoPict="0" altText="Part complies with REACH, RoHS, Conflict Minerals and ABB Prohibited &amp; Restricted Substances">
                <anchor moveWithCells="1">
                  <from>
                    <xdr:col>8</xdr:col>
                    <xdr:colOff>19050</xdr:colOff>
                    <xdr:row>49</xdr:row>
                    <xdr:rowOff>31750</xdr:rowOff>
                  </from>
                  <to>
                    <xdr:col>8</xdr:col>
                    <xdr:colOff>1498600</xdr:colOff>
                    <xdr:row>49</xdr:row>
                    <xdr:rowOff>622300</xdr:rowOff>
                  </to>
                </anchor>
              </controlPr>
            </control>
          </mc:Choice>
        </mc:AlternateContent>
        <mc:AlternateContent xmlns:mc="http://schemas.openxmlformats.org/markup-compatibility/2006">
          <mc:Choice Requires="x14">
            <control shapeId="107662" r:id="rId46" name="Check Box 142">
              <controlPr defaultSize="0" autoFill="0" autoLine="0" autoPict="0" altText="Part complies with REACH, RoHS, Conflict Minerals and ABB Prohibited &amp; Restricted Substances">
                <anchor moveWithCells="1">
                  <from>
                    <xdr:col>8</xdr:col>
                    <xdr:colOff>0</xdr:colOff>
                    <xdr:row>50</xdr:row>
                    <xdr:rowOff>0</xdr:rowOff>
                  </from>
                  <to>
                    <xdr:col>8</xdr:col>
                    <xdr:colOff>1485900</xdr:colOff>
                    <xdr:row>50</xdr:row>
                    <xdr:rowOff>590550</xdr:rowOff>
                  </to>
                </anchor>
              </controlPr>
            </control>
          </mc:Choice>
        </mc:AlternateContent>
        <mc:AlternateContent xmlns:mc="http://schemas.openxmlformats.org/markup-compatibility/2006">
          <mc:Choice Requires="x14">
            <control shapeId="107663" r:id="rId47" name="Check Box 143">
              <controlPr defaultSize="0" autoFill="0" autoLine="0" autoPict="0">
                <anchor moveWithCells="1">
                  <from>
                    <xdr:col>8</xdr:col>
                    <xdr:colOff>0</xdr:colOff>
                    <xdr:row>26</xdr:row>
                    <xdr:rowOff>12700</xdr:rowOff>
                  </from>
                  <to>
                    <xdr:col>8</xdr:col>
                    <xdr:colOff>819150</xdr:colOff>
                    <xdr:row>26</xdr:row>
                    <xdr:rowOff>228600</xdr:rowOff>
                  </to>
                </anchor>
              </controlPr>
            </control>
          </mc:Choice>
        </mc:AlternateContent>
        <mc:AlternateContent xmlns:mc="http://schemas.openxmlformats.org/markup-compatibility/2006">
          <mc:Choice Requires="x14">
            <control shapeId="107664" r:id="rId48" name="Check Box 144">
              <controlPr defaultSize="0" autoFill="0" autoLine="0" autoPict="0">
                <anchor moveWithCells="1">
                  <from>
                    <xdr:col>8</xdr:col>
                    <xdr:colOff>31750</xdr:colOff>
                    <xdr:row>52</xdr:row>
                    <xdr:rowOff>76200</xdr:rowOff>
                  </from>
                  <to>
                    <xdr:col>8</xdr:col>
                    <xdr:colOff>850900</xdr:colOff>
                    <xdr:row>52</xdr:row>
                    <xdr:rowOff>292100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5FBF8-C50B-46D5-ACE6-A41ADE6B4B46}">
  <dimension ref="A1:J14"/>
  <sheetViews>
    <sheetView zoomScaleNormal="100" workbookViewId="0">
      <selection activeCell="L13" sqref="L13"/>
    </sheetView>
  </sheetViews>
  <sheetFormatPr defaultRowHeight="14"/>
  <cols>
    <col min="8" max="8" width="11" customWidth="1"/>
    <col min="9" max="9" width="10.25" customWidth="1"/>
    <col min="10" max="10" width="13.5" bestFit="1" customWidth="1"/>
  </cols>
  <sheetData>
    <row r="1" spans="1:10" ht="47.5" thickBot="1">
      <c r="A1" s="1041" t="s">
        <v>416</v>
      </c>
      <c r="B1" s="1042"/>
      <c r="C1" s="1042"/>
      <c r="D1" s="1042"/>
      <c r="E1" s="1042"/>
      <c r="F1" s="1042"/>
      <c r="G1" s="1042"/>
      <c r="H1" s="1042"/>
      <c r="I1" s="1042"/>
      <c r="J1" s="1043"/>
    </row>
    <row r="3" spans="1:10" ht="14.5" thickBot="1"/>
    <row r="4" spans="1:10" ht="14.5" thickBot="1">
      <c r="A4" s="455" t="s">
        <v>411</v>
      </c>
      <c r="B4" s="1044" t="s">
        <v>412</v>
      </c>
      <c r="C4" s="1044"/>
      <c r="D4" s="1044"/>
      <c r="E4" s="1044"/>
      <c r="F4" s="1044"/>
      <c r="G4" s="1044"/>
      <c r="H4" s="456" t="s">
        <v>140</v>
      </c>
      <c r="I4" s="457" t="s">
        <v>413</v>
      </c>
      <c r="J4" s="458" t="s">
        <v>414</v>
      </c>
    </row>
    <row r="5" spans="1:10">
      <c r="A5" s="459">
        <v>1</v>
      </c>
      <c r="B5" s="1045" t="s">
        <v>415</v>
      </c>
      <c r="C5" s="1045"/>
      <c r="D5" s="1045"/>
      <c r="E5" s="1045"/>
      <c r="F5" s="1045"/>
      <c r="G5" s="1045"/>
      <c r="H5" s="460" t="s">
        <v>417</v>
      </c>
      <c r="I5" s="461" t="s">
        <v>418</v>
      </c>
      <c r="J5" s="462">
        <v>43917</v>
      </c>
    </row>
    <row r="6" spans="1:10">
      <c r="A6" s="463">
        <v>2</v>
      </c>
      <c r="B6" s="1046" t="s">
        <v>421</v>
      </c>
      <c r="C6" s="1046"/>
      <c r="D6" s="1046"/>
      <c r="E6" s="1046"/>
      <c r="F6" s="1046"/>
      <c r="G6" s="1046"/>
      <c r="H6" s="464" t="s">
        <v>417</v>
      </c>
      <c r="I6" s="465" t="s">
        <v>418</v>
      </c>
      <c r="J6" s="466">
        <v>44082</v>
      </c>
    </row>
    <row r="7" spans="1:10">
      <c r="A7" s="1047"/>
      <c r="B7" s="1049"/>
      <c r="C7" s="1050"/>
      <c r="D7" s="1050"/>
      <c r="E7" s="1050"/>
      <c r="F7" s="1050"/>
      <c r="G7" s="1051"/>
      <c r="H7" s="1055"/>
      <c r="I7" s="1057"/>
      <c r="J7" s="1058"/>
    </row>
    <row r="8" spans="1:10">
      <c r="A8" s="1048"/>
      <c r="B8" s="1052"/>
      <c r="C8" s="1053"/>
      <c r="D8" s="1053"/>
      <c r="E8" s="1053"/>
      <c r="F8" s="1053"/>
      <c r="G8" s="1054"/>
      <c r="H8" s="1056"/>
      <c r="I8" s="1046"/>
      <c r="J8" s="1059"/>
    </row>
    <row r="9" spans="1:10">
      <c r="A9" s="467"/>
      <c r="B9" s="1040"/>
      <c r="C9" s="1040"/>
      <c r="D9" s="1040"/>
      <c r="E9" s="1040"/>
      <c r="F9" s="1040"/>
      <c r="G9" s="1040"/>
      <c r="H9" s="468"/>
      <c r="I9" s="468"/>
      <c r="J9" s="466"/>
    </row>
    <row r="10" spans="1:10">
      <c r="A10" s="467"/>
      <c r="B10" s="1040"/>
      <c r="C10" s="1040"/>
      <c r="D10" s="1040"/>
      <c r="E10" s="1040"/>
      <c r="F10" s="1040"/>
      <c r="G10" s="1040"/>
      <c r="H10" s="468"/>
      <c r="I10" s="468"/>
      <c r="J10" s="466"/>
    </row>
    <row r="11" spans="1:10">
      <c r="A11" s="467"/>
      <c r="B11" s="1060"/>
      <c r="C11" s="1061"/>
      <c r="D11" s="1061"/>
      <c r="E11" s="1061"/>
      <c r="F11" s="1061"/>
      <c r="G11" s="1062"/>
      <c r="H11" s="468"/>
      <c r="I11" s="468"/>
      <c r="J11" s="466"/>
    </row>
    <row r="12" spans="1:10">
      <c r="A12" s="467"/>
      <c r="B12" s="1040"/>
      <c r="C12" s="1040"/>
      <c r="D12" s="1040"/>
      <c r="E12" s="1040"/>
      <c r="F12" s="1040"/>
      <c r="G12" s="1040"/>
      <c r="H12" s="468"/>
      <c r="I12" s="468"/>
      <c r="J12" s="466"/>
    </row>
    <row r="13" spans="1:10">
      <c r="A13" s="467"/>
      <c r="B13" s="1040"/>
      <c r="C13" s="1040"/>
      <c r="D13" s="1040"/>
      <c r="E13" s="1040"/>
      <c r="F13" s="1040"/>
      <c r="G13" s="1040"/>
      <c r="H13" s="468"/>
      <c r="I13" s="468"/>
      <c r="J13" s="466"/>
    </row>
    <row r="14" spans="1:10">
      <c r="A14" s="467"/>
      <c r="B14" s="1040"/>
      <c r="C14" s="1040"/>
      <c r="D14" s="1040"/>
      <c r="E14" s="1040"/>
      <c r="F14" s="1040"/>
      <c r="G14" s="1040"/>
      <c r="H14" s="468"/>
      <c r="I14" s="468"/>
      <c r="J14" s="466"/>
    </row>
  </sheetData>
  <mergeCells count="15">
    <mergeCell ref="B14:G14"/>
    <mergeCell ref="A1:J1"/>
    <mergeCell ref="B4:G4"/>
    <mergeCell ref="B5:G5"/>
    <mergeCell ref="B6:G6"/>
    <mergeCell ref="A7:A8"/>
    <mergeCell ref="B7:G8"/>
    <mergeCell ref="H7:H8"/>
    <mergeCell ref="I7:I8"/>
    <mergeCell ref="J7:J8"/>
    <mergeCell ref="B9:G9"/>
    <mergeCell ref="B10:G10"/>
    <mergeCell ref="B11:G11"/>
    <mergeCell ref="B12:G12"/>
    <mergeCell ref="B13:G13"/>
  </mergeCells>
  <pageMargins left="1" right="1" top="1" bottom="1" header="0.5" footer="0.5"/>
  <pageSetup paperSize="9" scale="47" orientation="portrait" horizontalDpi="300" verticalDpi="0" r:id="rId1"/>
  <headerFooter>
    <oddHeader>&amp;RPPAP MOMG and MOPT</oddHeader>
    <oddFooter xml:space="preserve">&amp;RRev 02 09/08/2020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E97CE-69DB-4242-9506-0296F2C08FB2}">
  <dimension ref="A1"/>
  <sheetViews>
    <sheetView workbookViewId="0"/>
  </sheetViews>
  <sheetFormatPr defaultRowHeight="14"/>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A7E24-47F7-4FEB-97BE-17A1D4BB471D}">
  <dimension ref="A1:M62"/>
  <sheetViews>
    <sheetView showGridLines="0" zoomScale="98" zoomScaleNormal="98" workbookViewId="0">
      <selection sqref="A1:D1"/>
    </sheetView>
  </sheetViews>
  <sheetFormatPr defaultColWidth="9" defaultRowHeight="12.5"/>
  <cols>
    <col min="1" max="1" width="6.33203125" style="14" customWidth="1"/>
    <col min="2" max="2" width="5.08203125" style="14" customWidth="1"/>
    <col min="3" max="3" width="5" style="14" customWidth="1"/>
    <col min="4" max="4" width="8.25" style="14" customWidth="1"/>
    <col min="5" max="5" width="6.08203125" style="14" customWidth="1"/>
    <col min="6" max="7" width="7.33203125" style="14" customWidth="1"/>
    <col min="8" max="8" width="7.08203125" style="14" customWidth="1"/>
    <col min="9" max="9" width="8" style="14" customWidth="1"/>
    <col min="10" max="10" width="9.08203125" style="14" customWidth="1"/>
    <col min="11" max="11" width="14.58203125" style="14" customWidth="1"/>
    <col min="12" max="12" width="32.08203125" style="14" customWidth="1"/>
    <col min="13" max="13" width="24.33203125" style="14" customWidth="1"/>
    <col min="14" max="16384" width="9" style="14"/>
  </cols>
  <sheetData>
    <row r="1" spans="1:13" ht="64.5" customHeight="1" thickBot="1">
      <c r="A1" s="750"/>
      <c r="B1" s="751"/>
      <c r="C1" s="751"/>
      <c r="D1" s="751"/>
      <c r="E1" s="752" t="s">
        <v>164</v>
      </c>
      <c r="F1" s="753"/>
      <c r="G1" s="753"/>
      <c r="H1" s="753"/>
      <c r="I1" s="753"/>
      <c r="J1" s="753"/>
      <c r="K1" s="754"/>
      <c r="L1" s="649" t="s">
        <v>538</v>
      </c>
    </row>
    <row r="2" spans="1:13" ht="13" thickBot="1">
      <c r="A2" s="786" t="s">
        <v>256</v>
      </c>
      <c r="B2" s="787"/>
      <c r="C2" s="787"/>
      <c r="D2" s="787"/>
      <c r="E2" s="787"/>
      <c r="F2" s="787"/>
      <c r="G2" s="787"/>
      <c r="H2" s="787"/>
      <c r="I2" s="788"/>
      <c r="J2" s="789" t="s">
        <v>257</v>
      </c>
      <c r="K2" s="790"/>
      <c r="L2" s="791"/>
      <c r="M2" s="258"/>
    </row>
    <row r="3" spans="1:13" ht="15.5">
      <c r="A3" s="287" t="s">
        <v>109</v>
      </c>
      <c r="B3" s="650"/>
      <c r="C3" s="650"/>
      <c r="D3" s="650"/>
      <c r="E3" s="650"/>
      <c r="F3" s="650"/>
      <c r="G3" s="650"/>
      <c r="H3" s="650"/>
      <c r="I3" s="650"/>
      <c r="J3" s="650"/>
      <c r="K3" s="650"/>
      <c r="L3" s="651"/>
      <c r="M3" s="258"/>
    </row>
    <row r="4" spans="1:13" ht="20.149999999999999" customHeight="1">
      <c r="A4" s="792" t="s">
        <v>108</v>
      </c>
      <c r="B4" s="793"/>
      <c r="C4" s="793"/>
      <c r="D4" s="794"/>
      <c r="E4" s="795"/>
      <c r="F4" s="795"/>
      <c r="G4" s="795"/>
      <c r="H4" s="795"/>
      <c r="I4" s="795"/>
      <c r="J4" s="652"/>
      <c r="K4" s="653" t="s">
        <v>107</v>
      </c>
      <c r="L4" s="289"/>
      <c r="M4" s="258"/>
    </row>
    <row r="5" spans="1:13" ht="20.149999999999999" customHeight="1">
      <c r="A5" s="796" t="s">
        <v>105</v>
      </c>
      <c r="B5" s="797"/>
      <c r="C5" s="797"/>
      <c r="D5" s="798"/>
      <c r="E5" s="799"/>
      <c r="F5" s="799"/>
      <c r="G5" s="799"/>
      <c r="H5" s="799"/>
      <c r="I5" s="799"/>
      <c r="J5" s="654"/>
      <c r="K5" s="655" t="s">
        <v>104</v>
      </c>
      <c r="L5" s="289"/>
    </row>
    <row r="6" spans="1:13" ht="20.149999999999999" customHeight="1">
      <c r="A6" s="800" t="s">
        <v>103</v>
      </c>
      <c r="B6" s="801"/>
      <c r="C6" s="801"/>
      <c r="D6" s="794"/>
      <c r="E6" s="795"/>
      <c r="F6" s="795"/>
      <c r="G6" s="795"/>
      <c r="H6" s="795"/>
      <c r="I6" s="795"/>
      <c r="J6" s="652"/>
      <c r="K6" s="653" t="s">
        <v>102</v>
      </c>
      <c r="L6" s="290"/>
    </row>
    <row r="7" spans="1:13" ht="14.5">
      <c r="A7" s="287" t="s">
        <v>101</v>
      </c>
      <c r="B7" s="656"/>
      <c r="C7" s="656"/>
      <c r="D7" s="656"/>
      <c r="E7" s="656"/>
      <c r="F7" s="656"/>
      <c r="G7" s="656"/>
      <c r="H7" s="656"/>
      <c r="I7" s="656"/>
      <c r="J7" s="656"/>
      <c r="K7" s="656"/>
      <c r="L7" s="291"/>
    </row>
    <row r="8" spans="1:13" ht="13">
      <c r="A8" s="792"/>
      <c r="B8" s="793"/>
      <c r="C8" s="793"/>
      <c r="D8" s="795"/>
      <c r="E8" s="795"/>
      <c r="F8" s="795"/>
      <c r="G8" s="795"/>
      <c r="H8" s="795"/>
      <c r="I8" s="795"/>
      <c r="J8" s="657"/>
      <c r="K8" s="658" t="s">
        <v>100</v>
      </c>
      <c r="L8" s="659"/>
    </row>
    <row r="9" spans="1:13" ht="22" customHeight="1">
      <c r="A9" s="805" t="s">
        <v>99</v>
      </c>
      <c r="B9" s="806"/>
      <c r="C9" s="807"/>
      <c r="D9" s="798"/>
      <c r="E9" s="799"/>
      <c r="F9" s="799"/>
      <c r="G9" s="799"/>
      <c r="H9" s="799"/>
      <c r="I9" s="808"/>
      <c r="J9" s="660"/>
      <c r="K9" s="660" t="s">
        <v>98</v>
      </c>
      <c r="L9" s="661"/>
    </row>
    <row r="10" spans="1:13" ht="22" customHeight="1">
      <c r="A10" s="805" t="s">
        <v>97</v>
      </c>
      <c r="B10" s="806"/>
      <c r="C10" s="807"/>
      <c r="D10" s="798"/>
      <c r="E10" s="799"/>
      <c r="F10" s="799"/>
      <c r="G10" s="799"/>
      <c r="H10" s="799"/>
      <c r="I10" s="808"/>
      <c r="J10" s="660"/>
      <c r="K10" s="660" t="s">
        <v>97</v>
      </c>
      <c r="L10" s="662"/>
    </row>
    <row r="11" spans="1:13" ht="22" customHeight="1">
      <c r="A11" s="809" t="s">
        <v>199</v>
      </c>
      <c r="B11" s="810"/>
      <c r="C11" s="811"/>
      <c r="D11" s="798"/>
      <c r="E11" s="799"/>
      <c r="F11" s="799"/>
      <c r="G11" s="799"/>
      <c r="H11" s="799"/>
      <c r="I11" s="808"/>
      <c r="J11" s="663"/>
      <c r="K11" s="663" t="s">
        <v>96</v>
      </c>
      <c r="L11" s="661"/>
    </row>
    <row r="12" spans="1:13" ht="15.5">
      <c r="A12" s="287" t="s">
        <v>95</v>
      </c>
      <c r="B12" s="664"/>
      <c r="C12" s="664"/>
      <c r="D12" s="664"/>
      <c r="E12" s="664"/>
      <c r="F12" s="664"/>
      <c r="G12" s="664"/>
      <c r="H12" s="664"/>
      <c r="I12" s="664"/>
      <c r="J12" s="664"/>
      <c r="K12" s="664"/>
      <c r="L12" s="293"/>
    </row>
    <row r="13" spans="1:13" ht="15.5">
      <c r="A13" s="812"/>
      <c r="B13" s="813"/>
      <c r="C13" s="813"/>
      <c r="D13" s="813"/>
      <c r="E13" s="813"/>
      <c r="F13" s="813"/>
      <c r="G13" s="813"/>
      <c r="H13" s="813"/>
      <c r="I13" s="813"/>
      <c r="J13" s="813"/>
      <c r="K13" s="813"/>
      <c r="L13" s="294"/>
      <c r="M13" s="257"/>
    </row>
    <row r="14" spans="1:13" ht="15.5">
      <c r="A14" s="814"/>
      <c r="B14" s="815"/>
      <c r="C14" s="815"/>
      <c r="D14" s="815"/>
      <c r="E14" s="815"/>
      <c r="F14" s="815"/>
      <c r="G14" s="815"/>
      <c r="H14" s="815"/>
      <c r="I14" s="815"/>
      <c r="J14" s="815"/>
      <c r="K14" s="815"/>
      <c r="L14" s="295"/>
    </row>
    <row r="15" spans="1:13" ht="13">
      <c r="A15" s="814"/>
      <c r="B15" s="815"/>
      <c r="C15" s="815"/>
      <c r="D15" s="815"/>
      <c r="E15" s="815"/>
      <c r="F15" s="815"/>
      <c r="G15" s="815"/>
      <c r="H15" s="815"/>
      <c r="I15" s="815"/>
      <c r="J15" s="815"/>
      <c r="K15" s="815"/>
      <c r="L15" s="816"/>
      <c r="M15" s="258"/>
    </row>
    <row r="16" spans="1:13" ht="15.5">
      <c r="A16" s="814"/>
      <c r="B16" s="817"/>
      <c r="C16" s="817"/>
      <c r="D16" s="817"/>
      <c r="E16" s="817"/>
      <c r="F16" s="817"/>
      <c r="G16" s="817"/>
      <c r="H16" s="817"/>
      <c r="I16" s="817"/>
      <c r="J16" s="817"/>
      <c r="K16" s="817"/>
      <c r="L16" s="295"/>
    </row>
    <row r="17" spans="1:13" ht="17.25" customHeight="1">
      <c r="A17" s="814"/>
      <c r="B17" s="815"/>
      <c r="C17" s="815"/>
      <c r="D17" s="815"/>
      <c r="E17" s="815"/>
      <c r="F17" s="815"/>
      <c r="G17" s="815"/>
      <c r="H17" s="815"/>
      <c r="I17" s="815"/>
      <c r="J17" s="815"/>
      <c r="K17" s="815"/>
      <c r="L17" s="307"/>
      <c r="M17" s="257"/>
    </row>
    <row r="18" spans="1:13" ht="36" customHeight="1">
      <c r="A18" s="297" t="s">
        <v>94</v>
      </c>
      <c r="B18" s="58"/>
      <c r="C18" s="802"/>
      <c r="D18" s="803"/>
      <c r="E18" s="803"/>
      <c r="F18" s="803"/>
      <c r="G18" s="803"/>
      <c r="H18" s="803"/>
      <c r="I18" s="803"/>
      <c r="J18" s="803"/>
      <c r="K18" s="803"/>
      <c r="L18" s="804"/>
    </row>
    <row r="19" spans="1:13" ht="18">
      <c r="A19" s="298" t="s">
        <v>268</v>
      </c>
      <c r="B19" s="665"/>
      <c r="C19" s="666"/>
      <c r="D19" s="665"/>
      <c r="E19" s="665"/>
      <c r="F19" s="665"/>
      <c r="G19" s="665"/>
      <c r="H19" s="665"/>
      <c r="I19" s="665"/>
      <c r="J19" s="665"/>
      <c r="K19" s="665"/>
      <c r="L19" s="299"/>
      <c r="M19" s="258"/>
    </row>
    <row r="20" spans="1:13" ht="13.5" customHeight="1">
      <c r="A20" s="721" t="s">
        <v>247</v>
      </c>
      <c r="B20" s="719"/>
      <c r="C20" s="719"/>
      <c r="D20" s="719"/>
      <c r="E20" s="719"/>
      <c r="F20" s="719"/>
      <c r="G20" s="719"/>
      <c r="H20" s="719"/>
      <c r="I20" s="722"/>
      <c r="J20" s="270"/>
      <c r="K20" s="667" t="s">
        <v>419</v>
      </c>
      <c r="L20" s="668"/>
      <c r="M20" s="669"/>
    </row>
    <row r="21" spans="1:13" ht="65.25" customHeight="1">
      <c r="A21" s="740" t="s">
        <v>539</v>
      </c>
      <c r="B21" s="724"/>
      <c r="C21" s="724"/>
      <c r="D21" s="724"/>
      <c r="E21" s="725"/>
      <c r="F21" s="59" t="s">
        <v>248</v>
      </c>
      <c r="G21" s="59" t="s">
        <v>540</v>
      </c>
      <c r="H21" s="648" t="s">
        <v>205</v>
      </c>
      <c r="I21" s="59" t="s">
        <v>541</v>
      </c>
      <c r="J21" s="670" t="s">
        <v>542</v>
      </c>
      <c r="K21" s="59" t="s">
        <v>420</v>
      </c>
      <c r="L21" s="671" t="s">
        <v>251</v>
      </c>
      <c r="M21" s="672" t="s">
        <v>543</v>
      </c>
    </row>
    <row r="22" spans="1:13" ht="23.15" customHeight="1">
      <c r="A22" s="301">
        <v>1</v>
      </c>
      <c r="B22" s="723" t="s">
        <v>544</v>
      </c>
      <c r="C22" s="724"/>
      <c r="D22" s="724"/>
      <c r="E22" s="725"/>
      <c r="F22" s="60" t="s">
        <v>64</v>
      </c>
      <c r="G22" s="60" t="s">
        <v>64</v>
      </c>
      <c r="H22" s="59" t="s">
        <v>64</v>
      </c>
      <c r="I22" s="255"/>
      <c r="J22" s="173"/>
      <c r="K22" s="61"/>
      <c r="L22" s="673"/>
      <c r="M22" s="674"/>
    </row>
    <row r="23" spans="1:13" ht="30" customHeight="1">
      <c r="A23" s="303">
        <v>2</v>
      </c>
      <c r="B23" s="723" t="s">
        <v>92</v>
      </c>
      <c r="C23" s="724"/>
      <c r="D23" s="724"/>
      <c r="E23" s="725"/>
      <c r="F23" s="59" t="s">
        <v>243</v>
      </c>
      <c r="G23" s="59" t="s">
        <v>6</v>
      </c>
      <c r="H23" s="59" t="s">
        <v>64</v>
      </c>
      <c r="I23" s="255"/>
      <c r="J23" s="173"/>
      <c r="K23" s="61"/>
      <c r="L23" s="673"/>
      <c r="M23" s="674"/>
    </row>
    <row r="24" spans="1:13" ht="30" customHeight="1">
      <c r="A24" s="303">
        <v>3</v>
      </c>
      <c r="B24" s="723" t="s">
        <v>91</v>
      </c>
      <c r="C24" s="724"/>
      <c r="D24" s="724"/>
      <c r="E24" s="725"/>
      <c r="F24" s="59" t="s">
        <v>106</v>
      </c>
      <c r="G24" s="59" t="s">
        <v>6</v>
      </c>
      <c r="H24" s="59" t="s">
        <v>106</v>
      </c>
      <c r="I24" s="255"/>
      <c r="J24" s="173"/>
      <c r="K24" s="61"/>
      <c r="L24" s="673"/>
      <c r="M24" s="674"/>
    </row>
    <row r="25" spans="1:13" ht="30" customHeight="1">
      <c r="A25" s="303">
        <v>4</v>
      </c>
      <c r="B25" s="723" t="s">
        <v>90</v>
      </c>
      <c r="C25" s="724"/>
      <c r="D25" s="724"/>
      <c r="E25" s="725"/>
      <c r="F25" s="59" t="s">
        <v>106</v>
      </c>
      <c r="G25" s="59" t="s">
        <v>6</v>
      </c>
      <c r="H25" s="59" t="s">
        <v>106</v>
      </c>
      <c r="I25" s="255"/>
      <c r="J25" s="173"/>
      <c r="K25" s="61"/>
      <c r="L25" s="673"/>
      <c r="M25" s="674"/>
    </row>
    <row r="26" spans="1:13" ht="30" customHeight="1">
      <c r="A26" s="303">
        <v>5</v>
      </c>
      <c r="B26" s="723" t="s">
        <v>89</v>
      </c>
      <c r="C26" s="724"/>
      <c r="D26" s="724"/>
      <c r="E26" s="725"/>
      <c r="F26" s="59" t="s">
        <v>243</v>
      </c>
      <c r="G26" s="59" t="s">
        <v>6</v>
      </c>
      <c r="H26" s="59" t="s">
        <v>64</v>
      </c>
      <c r="I26" s="255"/>
      <c r="J26" s="173"/>
      <c r="K26" s="61"/>
      <c r="L26" s="673"/>
      <c r="M26" s="674"/>
    </row>
    <row r="27" spans="1:13" ht="30" customHeight="1">
      <c r="A27" s="303">
        <v>6</v>
      </c>
      <c r="B27" s="723" t="s">
        <v>88</v>
      </c>
      <c r="C27" s="724"/>
      <c r="D27" s="724"/>
      <c r="E27" s="725"/>
      <c r="F27" s="59" t="s">
        <v>243</v>
      </c>
      <c r="G27" s="59" t="s">
        <v>6</v>
      </c>
      <c r="H27" s="59" t="s">
        <v>64</v>
      </c>
      <c r="I27" s="255"/>
      <c r="J27" s="173"/>
      <c r="K27" s="61"/>
      <c r="L27" s="673"/>
      <c r="M27" s="674"/>
    </row>
    <row r="28" spans="1:13" ht="30" customHeight="1">
      <c r="A28" s="303">
        <v>7</v>
      </c>
      <c r="B28" s="723" t="s">
        <v>87</v>
      </c>
      <c r="C28" s="724"/>
      <c r="D28" s="724"/>
      <c r="E28" s="725"/>
      <c r="F28" s="59" t="s">
        <v>64</v>
      </c>
      <c r="G28" s="59" t="s">
        <v>64</v>
      </c>
      <c r="H28" s="59" t="s">
        <v>64</v>
      </c>
      <c r="I28" s="255"/>
      <c r="J28" s="173"/>
      <c r="K28" s="61"/>
      <c r="L28" s="673"/>
      <c r="M28" s="674"/>
    </row>
    <row r="29" spans="1:13" ht="30" customHeight="1">
      <c r="A29" s="303">
        <v>8</v>
      </c>
      <c r="B29" s="723" t="s">
        <v>86</v>
      </c>
      <c r="C29" s="724"/>
      <c r="D29" s="724"/>
      <c r="E29" s="725"/>
      <c r="F29" s="59" t="s">
        <v>64</v>
      </c>
      <c r="G29" s="59" t="s">
        <v>64</v>
      </c>
      <c r="H29" s="59" t="s">
        <v>64</v>
      </c>
      <c r="I29" s="255"/>
      <c r="J29" s="173"/>
      <c r="K29" s="61"/>
      <c r="L29" s="673"/>
      <c r="M29" s="674"/>
    </row>
    <row r="30" spans="1:13" ht="30" customHeight="1">
      <c r="A30" s="303">
        <v>9</v>
      </c>
      <c r="B30" s="723" t="s">
        <v>85</v>
      </c>
      <c r="C30" s="724"/>
      <c r="D30" s="724"/>
      <c r="E30" s="725"/>
      <c r="F30" s="59" t="s">
        <v>64</v>
      </c>
      <c r="G30" s="59" t="s">
        <v>64</v>
      </c>
      <c r="H30" s="59" t="s">
        <v>64</v>
      </c>
      <c r="I30" s="255"/>
      <c r="J30" s="173"/>
      <c r="K30" s="61"/>
      <c r="L30" s="673"/>
      <c r="M30" s="674"/>
    </row>
    <row r="31" spans="1:13" ht="30" customHeight="1">
      <c r="A31" s="303">
        <v>10</v>
      </c>
      <c r="B31" s="723" t="s">
        <v>84</v>
      </c>
      <c r="C31" s="724"/>
      <c r="D31" s="724"/>
      <c r="E31" s="725"/>
      <c r="F31" s="59" t="s">
        <v>64</v>
      </c>
      <c r="G31" s="59" t="s">
        <v>64</v>
      </c>
      <c r="H31" s="59" t="s">
        <v>64</v>
      </c>
      <c r="I31" s="255"/>
      <c r="J31" s="173"/>
      <c r="K31" s="61"/>
      <c r="L31" s="673"/>
      <c r="M31" s="674"/>
    </row>
    <row r="32" spans="1:13" ht="30" customHeight="1">
      <c r="A32" s="303">
        <v>11</v>
      </c>
      <c r="B32" s="723" t="s">
        <v>83</v>
      </c>
      <c r="C32" s="724"/>
      <c r="D32" s="724"/>
      <c r="E32" s="725"/>
      <c r="F32" s="59" t="s">
        <v>64</v>
      </c>
      <c r="G32" s="59" t="s">
        <v>64</v>
      </c>
      <c r="H32" s="59" t="s">
        <v>64</v>
      </c>
      <c r="I32" s="255"/>
      <c r="J32" s="173"/>
      <c r="K32" s="61"/>
      <c r="L32" s="673"/>
      <c r="M32" s="674"/>
    </row>
    <row r="33" spans="1:13" ht="30" customHeight="1">
      <c r="A33" s="303">
        <v>12</v>
      </c>
      <c r="B33" s="723" t="s">
        <v>82</v>
      </c>
      <c r="C33" s="724"/>
      <c r="D33" s="724"/>
      <c r="E33" s="725"/>
      <c r="F33" s="59" t="s">
        <v>243</v>
      </c>
      <c r="G33" s="59" t="s">
        <v>6</v>
      </c>
      <c r="H33" s="59" t="s">
        <v>64</v>
      </c>
      <c r="I33" s="255"/>
      <c r="J33" s="173"/>
      <c r="K33" s="61"/>
      <c r="L33" s="673"/>
      <c r="M33" s="674"/>
    </row>
    <row r="34" spans="1:13" ht="30" customHeight="1">
      <c r="A34" s="303">
        <v>13</v>
      </c>
      <c r="B34" s="723" t="s">
        <v>81</v>
      </c>
      <c r="C34" s="724"/>
      <c r="D34" s="724"/>
      <c r="E34" s="725"/>
      <c r="F34" s="59" t="s">
        <v>64</v>
      </c>
      <c r="G34" s="59" t="s">
        <v>64</v>
      </c>
      <c r="H34" s="59" t="s">
        <v>64</v>
      </c>
      <c r="I34" s="255"/>
      <c r="J34" s="173"/>
      <c r="K34" s="61"/>
      <c r="L34" s="673"/>
      <c r="M34" s="674"/>
    </row>
    <row r="35" spans="1:13" ht="21.75" customHeight="1">
      <c r="A35" s="303">
        <v>14</v>
      </c>
      <c r="B35" s="818" t="s">
        <v>183</v>
      </c>
      <c r="C35" s="819"/>
      <c r="D35" s="819"/>
      <c r="E35" s="820"/>
      <c r="F35" s="59" t="s">
        <v>545</v>
      </c>
      <c r="G35" s="59" t="s">
        <v>64</v>
      </c>
      <c r="H35" s="59" t="s">
        <v>545</v>
      </c>
      <c r="I35" s="255"/>
      <c r="J35" s="173"/>
      <c r="K35" s="61"/>
      <c r="L35" s="673"/>
      <c r="M35" s="675"/>
    </row>
    <row r="36" spans="1:13" ht="30" customHeight="1">
      <c r="A36" s="303">
        <v>15</v>
      </c>
      <c r="B36" s="723" t="s">
        <v>79</v>
      </c>
      <c r="C36" s="724"/>
      <c r="D36" s="724"/>
      <c r="E36" s="725"/>
      <c r="F36" s="59" t="s">
        <v>545</v>
      </c>
      <c r="G36" s="59" t="s">
        <v>6</v>
      </c>
      <c r="H36" s="59" t="s">
        <v>545</v>
      </c>
      <c r="I36" s="255"/>
      <c r="J36" s="173"/>
      <c r="K36" s="61"/>
      <c r="L36" s="673"/>
      <c r="M36" s="674"/>
    </row>
    <row r="37" spans="1:13" ht="30" customHeight="1">
      <c r="A37" s="303">
        <v>16</v>
      </c>
      <c r="B37" s="723" t="s">
        <v>78</v>
      </c>
      <c r="C37" s="724"/>
      <c r="D37" s="724"/>
      <c r="E37" s="725"/>
      <c r="F37" s="59" t="s">
        <v>243</v>
      </c>
      <c r="G37" s="59" t="s">
        <v>6</v>
      </c>
      <c r="H37" s="59" t="s">
        <v>64</v>
      </c>
      <c r="I37" s="255"/>
      <c r="J37" s="173"/>
      <c r="K37" s="61"/>
      <c r="L37" s="673"/>
      <c r="M37" s="674"/>
    </row>
    <row r="38" spans="1:13" ht="33.75" customHeight="1">
      <c r="A38" s="303">
        <v>17.100000000000001</v>
      </c>
      <c r="B38" s="723" t="s">
        <v>77</v>
      </c>
      <c r="C38" s="724"/>
      <c r="D38" s="724"/>
      <c r="E38" s="725"/>
      <c r="F38" s="59" t="s">
        <v>64</v>
      </c>
      <c r="G38" s="59" t="s">
        <v>64</v>
      </c>
      <c r="H38" s="59" t="s">
        <v>64</v>
      </c>
      <c r="I38" s="255"/>
      <c r="J38" s="173"/>
      <c r="K38" s="61"/>
      <c r="L38" s="673"/>
      <c r="M38" s="674"/>
    </row>
    <row r="39" spans="1:13" ht="51" customHeight="1">
      <c r="A39" s="303">
        <v>17.2</v>
      </c>
      <c r="B39" s="723" t="s">
        <v>546</v>
      </c>
      <c r="C39" s="724"/>
      <c r="D39" s="724"/>
      <c r="E39" s="725"/>
      <c r="F39" s="59" t="s">
        <v>64</v>
      </c>
      <c r="G39" s="59" t="s">
        <v>64</v>
      </c>
      <c r="H39" s="59" t="s">
        <v>64</v>
      </c>
      <c r="I39" s="255" t="s">
        <v>64</v>
      </c>
      <c r="J39" s="173"/>
      <c r="K39" s="61"/>
      <c r="L39" s="673"/>
      <c r="M39" s="675"/>
    </row>
    <row r="40" spans="1:13" ht="26.25" customHeight="1">
      <c r="A40" s="303">
        <v>17.3</v>
      </c>
      <c r="B40" s="723" t="s">
        <v>75</v>
      </c>
      <c r="C40" s="724"/>
      <c r="D40" s="724"/>
      <c r="E40" s="725"/>
      <c r="F40" s="59" t="s">
        <v>243</v>
      </c>
      <c r="G40" s="59" t="s">
        <v>6</v>
      </c>
      <c r="H40" s="59" t="s">
        <v>64</v>
      </c>
      <c r="I40" s="255"/>
      <c r="J40" s="173"/>
      <c r="K40" s="61"/>
      <c r="L40" s="673"/>
      <c r="M40" s="674"/>
    </row>
    <row r="41" spans="1:13" ht="30" customHeight="1">
      <c r="A41" s="303">
        <v>17.399999999999999</v>
      </c>
      <c r="B41" s="723" t="s">
        <v>74</v>
      </c>
      <c r="C41" s="724"/>
      <c r="D41" s="724"/>
      <c r="E41" s="725"/>
      <c r="F41" s="59" t="s">
        <v>243</v>
      </c>
      <c r="G41" s="59" t="s">
        <v>6</v>
      </c>
      <c r="H41" s="59" t="s">
        <v>64</v>
      </c>
      <c r="I41" s="255"/>
      <c r="J41" s="173"/>
      <c r="K41" s="61"/>
      <c r="L41" s="673"/>
      <c r="M41" s="674"/>
    </row>
    <row r="42" spans="1:13" ht="30" customHeight="1">
      <c r="A42" s="303">
        <v>17.5</v>
      </c>
      <c r="B42" s="723" t="s">
        <v>73</v>
      </c>
      <c r="C42" s="724"/>
      <c r="D42" s="724"/>
      <c r="E42" s="725"/>
      <c r="F42" s="59" t="s">
        <v>64</v>
      </c>
      <c r="G42" s="59" t="s">
        <v>6</v>
      </c>
      <c r="H42" s="59" t="s">
        <v>64</v>
      </c>
      <c r="I42" s="255"/>
      <c r="J42" s="173"/>
      <c r="K42" s="61"/>
      <c r="L42" s="673"/>
      <c r="M42" s="674"/>
    </row>
    <row r="43" spans="1:13" ht="30" customHeight="1">
      <c r="A43" s="303">
        <v>17.600000000000001</v>
      </c>
      <c r="B43" s="723" t="s">
        <v>72</v>
      </c>
      <c r="C43" s="724"/>
      <c r="D43" s="724"/>
      <c r="E43" s="725"/>
      <c r="F43" s="59" t="s">
        <v>545</v>
      </c>
      <c r="G43" s="59" t="s">
        <v>6</v>
      </c>
      <c r="H43" s="59" t="s">
        <v>64</v>
      </c>
      <c r="I43" s="255"/>
      <c r="J43" s="173"/>
      <c r="K43" s="61"/>
      <c r="L43" s="673"/>
      <c r="M43" s="674"/>
    </row>
    <row r="44" spans="1:13" ht="30" customHeight="1">
      <c r="A44" s="303">
        <v>17.7</v>
      </c>
      <c r="B44" s="723" t="s">
        <v>71</v>
      </c>
      <c r="C44" s="724"/>
      <c r="D44" s="724"/>
      <c r="E44" s="725"/>
      <c r="F44" s="59" t="s">
        <v>243</v>
      </c>
      <c r="G44" s="59" t="s">
        <v>64</v>
      </c>
      <c r="H44" s="59" t="s">
        <v>64</v>
      </c>
      <c r="I44" s="255"/>
      <c r="J44" s="173"/>
      <c r="K44" s="61"/>
      <c r="L44" s="673"/>
      <c r="M44" s="674"/>
    </row>
    <row r="45" spans="1:13" ht="30" customHeight="1">
      <c r="A45" s="303">
        <v>17.8</v>
      </c>
      <c r="B45" s="723" t="s">
        <v>70</v>
      </c>
      <c r="C45" s="724"/>
      <c r="D45" s="724"/>
      <c r="E45" s="725"/>
      <c r="F45" s="59" t="s">
        <v>64</v>
      </c>
      <c r="G45" s="59" t="s">
        <v>64</v>
      </c>
      <c r="H45" s="59" t="s">
        <v>64</v>
      </c>
      <c r="I45" s="255"/>
      <c r="J45" s="173"/>
      <c r="K45" s="61"/>
      <c r="L45" s="673"/>
      <c r="M45" s="674"/>
    </row>
    <row r="46" spans="1:13" ht="30" customHeight="1">
      <c r="A46" s="303">
        <v>17.899999999999999</v>
      </c>
      <c r="B46" s="723" t="s">
        <v>69</v>
      </c>
      <c r="C46" s="724"/>
      <c r="D46" s="724"/>
      <c r="E46" s="725"/>
      <c r="F46" s="59" t="s">
        <v>243</v>
      </c>
      <c r="G46" s="59" t="s">
        <v>6</v>
      </c>
      <c r="H46" s="59" t="s">
        <v>64</v>
      </c>
      <c r="I46" s="255"/>
      <c r="J46" s="173"/>
      <c r="K46" s="61"/>
      <c r="L46" s="673"/>
      <c r="M46" s="674"/>
    </row>
    <row r="47" spans="1:13" ht="30" customHeight="1">
      <c r="A47" s="319">
        <v>17.100000000000001</v>
      </c>
      <c r="B47" s="723" t="s">
        <v>68</v>
      </c>
      <c r="C47" s="724"/>
      <c r="D47" s="724"/>
      <c r="E47" s="725"/>
      <c r="F47" s="59" t="s">
        <v>243</v>
      </c>
      <c r="G47" s="59" t="s">
        <v>6</v>
      </c>
      <c r="H47" s="59" t="s">
        <v>64</v>
      </c>
      <c r="I47" s="255"/>
      <c r="J47" s="173"/>
      <c r="K47" s="61"/>
      <c r="L47" s="673"/>
      <c r="M47" s="674"/>
    </row>
    <row r="48" spans="1:13" ht="51.65" customHeight="1">
      <c r="A48" s="304">
        <v>17.11</v>
      </c>
      <c r="B48" s="729" t="s">
        <v>249</v>
      </c>
      <c r="C48" s="729"/>
      <c r="D48" s="729"/>
      <c r="E48" s="729"/>
      <c r="F48" s="59" t="s">
        <v>64</v>
      </c>
      <c r="G48" s="59" t="s">
        <v>64</v>
      </c>
      <c r="H48" s="59" t="s">
        <v>64</v>
      </c>
      <c r="I48" s="59" t="s">
        <v>64</v>
      </c>
      <c r="J48" s="173"/>
      <c r="K48" s="61"/>
      <c r="L48" s="673"/>
      <c r="M48" s="675"/>
    </row>
    <row r="49" spans="1:13" ht="48" customHeight="1">
      <c r="A49" s="304">
        <v>17.12</v>
      </c>
      <c r="B49" s="729" t="s">
        <v>250</v>
      </c>
      <c r="C49" s="729"/>
      <c r="D49" s="729"/>
      <c r="E49" s="729"/>
      <c r="F49" s="59" t="s">
        <v>64</v>
      </c>
      <c r="G49" s="59" t="s">
        <v>64</v>
      </c>
      <c r="H49" s="59" t="s">
        <v>64</v>
      </c>
      <c r="I49" s="59" t="s">
        <v>64</v>
      </c>
      <c r="J49" s="173"/>
      <c r="K49" s="61"/>
      <c r="L49" s="673"/>
      <c r="M49" s="675"/>
    </row>
    <row r="50" spans="1:13" ht="30" customHeight="1">
      <c r="A50" s="304">
        <v>17.13</v>
      </c>
      <c r="B50" s="729" t="s">
        <v>44</v>
      </c>
      <c r="C50" s="729"/>
      <c r="D50" s="729"/>
      <c r="E50" s="729"/>
      <c r="F50" s="59" t="s">
        <v>64</v>
      </c>
      <c r="G50" s="59" t="s">
        <v>64</v>
      </c>
      <c r="H50" s="59" t="s">
        <v>64</v>
      </c>
      <c r="I50" s="59"/>
      <c r="J50" s="173"/>
      <c r="K50" s="61"/>
      <c r="L50" s="673"/>
      <c r="M50" s="674"/>
    </row>
    <row r="51" spans="1:13" ht="30" customHeight="1">
      <c r="A51" s="469">
        <v>18</v>
      </c>
      <c r="B51" s="723" t="s">
        <v>65</v>
      </c>
      <c r="C51" s="724"/>
      <c r="D51" s="724"/>
      <c r="E51" s="725"/>
      <c r="F51" s="59" t="s">
        <v>64</v>
      </c>
      <c r="G51" s="59" t="s">
        <v>64</v>
      </c>
      <c r="H51" s="59" t="s">
        <v>64</v>
      </c>
      <c r="I51" s="59" t="s">
        <v>64</v>
      </c>
      <c r="J51" s="173"/>
      <c r="K51" s="61"/>
      <c r="L51" s="676"/>
      <c r="M51" s="674"/>
    </row>
    <row r="52" spans="1:13" ht="19.5" customHeight="1">
      <c r="A52" s="305" t="s">
        <v>254</v>
      </c>
      <c r="B52" s="277"/>
      <c r="C52" s="277"/>
      <c r="D52" s="277"/>
      <c r="E52" s="277"/>
      <c r="F52" s="277"/>
      <c r="G52" s="277"/>
      <c r="H52" s="277"/>
      <c r="I52" s="277"/>
      <c r="J52" s="277"/>
      <c r="K52" s="277"/>
      <c r="L52" s="306"/>
      <c r="M52" s="258"/>
    </row>
    <row r="53" spans="1:13" ht="13">
      <c r="A53" s="825"/>
      <c r="B53" s="815"/>
      <c r="C53" s="815"/>
      <c r="D53" s="815"/>
      <c r="E53" s="677"/>
      <c r="F53" s="677"/>
      <c r="G53" s="677"/>
      <c r="H53" s="677"/>
      <c r="I53" s="677"/>
      <c r="J53" s="677"/>
      <c r="K53" s="677"/>
      <c r="L53" s="307"/>
      <c r="M53" s="258"/>
    </row>
    <row r="54" spans="1:13" ht="13">
      <c r="A54" s="678"/>
      <c r="B54" s="63"/>
      <c r="C54" s="63"/>
      <c r="D54" s="63"/>
      <c r="E54" s="63"/>
      <c r="F54" s="63"/>
      <c r="G54" s="63"/>
      <c r="H54" s="63"/>
      <c r="I54" s="63"/>
      <c r="J54" s="63"/>
      <c r="K54" s="63"/>
      <c r="L54" s="679"/>
      <c r="M54" s="258"/>
    </row>
    <row r="55" spans="1:13" ht="47.25" customHeight="1">
      <c r="A55" s="826" t="s">
        <v>63</v>
      </c>
      <c r="B55" s="827"/>
      <c r="C55" s="828"/>
      <c r="D55" s="829"/>
      <c r="E55" s="829"/>
      <c r="F55" s="829"/>
      <c r="G55" s="829"/>
      <c r="H55" s="829"/>
      <c r="I55" s="829"/>
      <c r="J55" s="829"/>
      <c r="K55" s="829"/>
      <c r="L55" s="830"/>
    </row>
    <row r="56" spans="1:13" ht="19.5" customHeight="1">
      <c r="A56" s="298" t="s">
        <v>255</v>
      </c>
      <c r="B56" s="283"/>
      <c r="C56" s="283"/>
      <c r="D56" s="283"/>
      <c r="E56" s="283"/>
      <c r="F56" s="283"/>
      <c r="G56" s="283"/>
      <c r="H56" s="283"/>
      <c r="I56" s="283"/>
      <c r="J56" s="283"/>
      <c r="K56" s="283"/>
      <c r="L56" s="310"/>
      <c r="M56" s="258"/>
    </row>
    <row r="57" spans="1:13" ht="14.25" customHeight="1">
      <c r="A57" s="680"/>
      <c r="B57" s="681"/>
      <c r="C57" s="681"/>
      <c r="D57" s="682"/>
      <c r="E57" s="683"/>
      <c r="F57" s="821" t="s">
        <v>190</v>
      </c>
      <c r="G57" s="822"/>
      <c r="H57" s="822"/>
      <c r="I57" s="822"/>
      <c r="J57" s="823"/>
      <c r="K57" s="821" t="s">
        <v>3</v>
      </c>
      <c r="L57" s="824"/>
      <c r="M57" s="258"/>
    </row>
    <row r="58" spans="1:13" ht="24" customHeight="1">
      <c r="A58" s="831" t="s">
        <v>252</v>
      </c>
      <c r="B58" s="832"/>
      <c r="C58" s="832"/>
      <c r="D58" s="832"/>
      <c r="E58" s="833"/>
      <c r="F58" s="834"/>
      <c r="G58" s="834"/>
      <c r="H58" s="834"/>
      <c r="I58" s="834"/>
      <c r="J58" s="834"/>
      <c r="K58" s="835"/>
      <c r="L58" s="836"/>
      <c r="M58" s="258"/>
    </row>
    <row r="59" spans="1:13" ht="18" customHeight="1">
      <c r="A59" s="837" t="s">
        <v>547</v>
      </c>
      <c r="B59" s="838"/>
      <c r="C59" s="838"/>
      <c r="D59" s="838"/>
      <c r="E59" s="839"/>
      <c r="F59" s="834"/>
      <c r="G59" s="834"/>
      <c r="H59" s="834"/>
      <c r="I59" s="834"/>
      <c r="J59" s="834"/>
      <c r="K59" s="835"/>
      <c r="L59" s="836"/>
      <c r="M59" s="258"/>
    </row>
    <row r="60" spans="1:13" ht="21.75" customHeight="1">
      <c r="A60" s="837" t="s">
        <v>548</v>
      </c>
      <c r="B60" s="838"/>
      <c r="C60" s="838"/>
      <c r="D60" s="838"/>
      <c r="E60" s="839"/>
      <c r="F60" s="834"/>
      <c r="G60" s="834"/>
      <c r="H60" s="834"/>
      <c r="I60" s="834"/>
      <c r="J60" s="834"/>
      <c r="K60" s="840"/>
      <c r="L60" s="841"/>
      <c r="M60" s="258"/>
    </row>
    <row r="61" spans="1:13" ht="23.25" customHeight="1">
      <c r="A61" s="684" t="s">
        <v>549</v>
      </c>
      <c r="B61" s="684"/>
      <c r="C61" s="685"/>
      <c r="D61" s="685"/>
      <c r="E61" s="685"/>
      <c r="F61" s="834"/>
      <c r="G61" s="834"/>
      <c r="H61" s="834"/>
      <c r="I61" s="834"/>
      <c r="J61" s="834"/>
      <c r="K61" s="835"/>
      <c r="L61" s="836"/>
    </row>
    <row r="62" spans="1:13" ht="13" thickBot="1">
      <c r="A62" s="686" t="s">
        <v>550</v>
      </c>
      <c r="B62" s="314"/>
      <c r="C62" s="314"/>
      <c r="D62" s="314"/>
      <c r="E62" s="314"/>
      <c r="F62" s="314"/>
      <c r="G62" s="314"/>
      <c r="H62" s="314"/>
      <c r="I62" s="314"/>
      <c r="J62" s="314"/>
      <c r="K62" s="314"/>
      <c r="L62" s="315"/>
      <c r="M62" s="258"/>
    </row>
  </sheetData>
  <mergeCells count="72">
    <mergeCell ref="A60:E60"/>
    <mergeCell ref="F60:J60"/>
    <mergeCell ref="K60:L60"/>
    <mergeCell ref="F61:J61"/>
    <mergeCell ref="K61:L61"/>
    <mergeCell ref="A58:E58"/>
    <mergeCell ref="F58:J58"/>
    <mergeCell ref="K58:L58"/>
    <mergeCell ref="A59:E59"/>
    <mergeCell ref="F59:J59"/>
    <mergeCell ref="K59:L59"/>
    <mergeCell ref="F57:J57"/>
    <mergeCell ref="K57:L57"/>
    <mergeCell ref="B44:E44"/>
    <mergeCell ref="B45:E45"/>
    <mergeCell ref="B46:E46"/>
    <mergeCell ref="B47:E47"/>
    <mergeCell ref="B48:E48"/>
    <mergeCell ref="B49:E49"/>
    <mergeCell ref="B50:E50"/>
    <mergeCell ref="B51:E51"/>
    <mergeCell ref="A53:D53"/>
    <mergeCell ref="A55:B55"/>
    <mergeCell ref="C55:L55"/>
    <mergeCell ref="B43:E43"/>
    <mergeCell ref="B32:E32"/>
    <mergeCell ref="B33:E33"/>
    <mergeCell ref="B34:E34"/>
    <mergeCell ref="B35:E35"/>
    <mergeCell ref="B36:E36"/>
    <mergeCell ref="B37:E37"/>
    <mergeCell ref="B38:E38"/>
    <mergeCell ref="B39:E39"/>
    <mergeCell ref="B40:E40"/>
    <mergeCell ref="B41:E41"/>
    <mergeCell ref="B42:E42"/>
    <mergeCell ref="B31:E31"/>
    <mergeCell ref="A20:I20"/>
    <mergeCell ref="A21:E21"/>
    <mergeCell ref="B22:E22"/>
    <mergeCell ref="B23:E23"/>
    <mergeCell ref="B24:E24"/>
    <mergeCell ref="B25:E25"/>
    <mergeCell ref="B26:E26"/>
    <mergeCell ref="B27:E27"/>
    <mergeCell ref="B28:E28"/>
    <mergeCell ref="B29:E29"/>
    <mergeCell ref="B30:E30"/>
    <mergeCell ref="C18:L18"/>
    <mergeCell ref="A9:C9"/>
    <mergeCell ref="D9:I9"/>
    <mergeCell ref="A10:C10"/>
    <mergeCell ref="D10:I10"/>
    <mergeCell ref="A11:C11"/>
    <mergeCell ref="D11:I11"/>
    <mergeCell ref="A13:K13"/>
    <mergeCell ref="A14:K14"/>
    <mergeCell ref="A15:L15"/>
    <mergeCell ref="A16:K16"/>
    <mergeCell ref="A17:K17"/>
    <mergeCell ref="A5:C5"/>
    <mergeCell ref="D5:I5"/>
    <mergeCell ref="A6:C6"/>
    <mergeCell ref="D6:I6"/>
    <mergeCell ref="A8:C8"/>
    <mergeCell ref="D8:I8"/>
    <mergeCell ref="A1:D1"/>
    <mergeCell ref="E1:K1"/>
    <mergeCell ref="A2:I2"/>
    <mergeCell ref="J2:L2"/>
    <mergeCell ref="A4:C4"/>
    <mergeCell ref="D4:I4"/>
  </mergeCells>
  <pageMargins left="1" right="1" top="1" bottom="1" header="0.5" footer="0.5"/>
  <pageSetup paperSize="9" scale="47" orientation="portrait" r:id="rId1"/>
  <headerFooter>
    <oddHeader>&amp;RPPAP MOMG and MOPT</oddHeader>
    <oddFooter xml:space="preserve">&amp;L02-04-15-T-001&amp;RRev 02 09/08/2020
</oddFooter>
  </headerFooter>
  <rowBreaks count="1" manualBreakCount="1">
    <brk id="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88417" r:id="rId4" name="Check Box 1">
              <controlPr defaultSize="0" autoFill="0" autoLine="0" autoPict="0">
                <anchor moveWithCells="1">
                  <from>
                    <xdr:col>0</xdr:col>
                    <xdr:colOff>152400</xdr:colOff>
                    <xdr:row>52</xdr:row>
                    <xdr:rowOff>12700</xdr:rowOff>
                  </from>
                  <to>
                    <xdr:col>2</xdr:col>
                    <xdr:colOff>323850</xdr:colOff>
                    <xdr:row>53</xdr:row>
                    <xdr:rowOff>152400</xdr:rowOff>
                  </to>
                </anchor>
              </controlPr>
            </control>
          </mc:Choice>
        </mc:AlternateContent>
        <mc:AlternateContent xmlns:mc="http://schemas.openxmlformats.org/markup-compatibility/2006">
          <mc:Choice Requires="x14">
            <control shapeId="188418" r:id="rId5" name="Check Box 2">
              <controlPr defaultSize="0" autoFill="0" autoLine="0" autoPict="0">
                <anchor moveWithCells="1">
                  <from>
                    <xdr:col>3</xdr:col>
                    <xdr:colOff>266700</xdr:colOff>
                    <xdr:row>52</xdr:row>
                    <xdr:rowOff>12700</xdr:rowOff>
                  </from>
                  <to>
                    <xdr:col>7</xdr:col>
                    <xdr:colOff>266700</xdr:colOff>
                    <xdr:row>53</xdr:row>
                    <xdr:rowOff>152400</xdr:rowOff>
                  </to>
                </anchor>
              </controlPr>
            </control>
          </mc:Choice>
        </mc:AlternateContent>
        <mc:AlternateContent xmlns:mc="http://schemas.openxmlformats.org/markup-compatibility/2006">
          <mc:Choice Requires="x14">
            <control shapeId="188419" r:id="rId6" name="Check Box 3">
              <controlPr defaultSize="0" autoFill="0" autoLine="0" autoPict="0">
                <anchor moveWithCells="1">
                  <from>
                    <xdr:col>9</xdr:col>
                    <xdr:colOff>279400</xdr:colOff>
                    <xdr:row>51</xdr:row>
                    <xdr:rowOff>241300</xdr:rowOff>
                  </from>
                  <to>
                    <xdr:col>11</xdr:col>
                    <xdr:colOff>457200</xdr:colOff>
                    <xdr:row>53</xdr:row>
                    <xdr:rowOff>146050</xdr:rowOff>
                  </to>
                </anchor>
              </controlPr>
            </control>
          </mc:Choice>
        </mc:AlternateContent>
        <mc:AlternateContent xmlns:mc="http://schemas.openxmlformats.org/markup-compatibility/2006">
          <mc:Choice Requires="x14">
            <control shapeId="188420" r:id="rId7" name="Check Box 4">
              <controlPr defaultSize="0" autoFill="0" autoLine="0" autoPict="0">
                <anchor moveWithCells="1">
                  <from>
                    <xdr:col>0</xdr:col>
                    <xdr:colOff>0</xdr:colOff>
                    <xdr:row>11</xdr:row>
                    <xdr:rowOff>184150</xdr:rowOff>
                  </from>
                  <to>
                    <xdr:col>4</xdr:col>
                    <xdr:colOff>228600</xdr:colOff>
                    <xdr:row>13</xdr:row>
                    <xdr:rowOff>146050</xdr:rowOff>
                  </to>
                </anchor>
              </controlPr>
            </control>
          </mc:Choice>
        </mc:AlternateContent>
        <mc:AlternateContent xmlns:mc="http://schemas.openxmlformats.org/markup-compatibility/2006">
          <mc:Choice Requires="x14">
            <control shapeId="188421" r:id="rId8" name="Check Box 5">
              <controlPr defaultSize="0" autoFill="0" autoLine="0" autoPict="0">
                <anchor moveWithCells="1">
                  <from>
                    <xdr:col>0</xdr:col>
                    <xdr:colOff>0</xdr:colOff>
                    <xdr:row>13</xdr:row>
                    <xdr:rowOff>19050</xdr:rowOff>
                  </from>
                  <to>
                    <xdr:col>4</xdr:col>
                    <xdr:colOff>228600</xdr:colOff>
                    <xdr:row>15</xdr:row>
                    <xdr:rowOff>0</xdr:rowOff>
                  </to>
                </anchor>
              </controlPr>
            </control>
          </mc:Choice>
        </mc:AlternateContent>
        <mc:AlternateContent xmlns:mc="http://schemas.openxmlformats.org/markup-compatibility/2006">
          <mc:Choice Requires="x14">
            <control shapeId="188422" r:id="rId9" name="Check Box 6">
              <controlPr defaultSize="0" autoFill="0" autoLine="0" autoPict="0">
                <anchor moveWithCells="1">
                  <from>
                    <xdr:col>0</xdr:col>
                    <xdr:colOff>0</xdr:colOff>
                    <xdr:row>14</xdr:row>
                    <xdr:rowOff>57150</xdr:rowOff>
                  </from>
                  <to>
                    <xdr:col>6</xdr:col>
                    <xdr:colOff>57150</xdr:colOff>
                    <xdr:row>16</xdr:row>
                    <xdr:rowOff>38100</xdr:rowOff>
                  </to>
                </anchor>
              </controlPr>
            </control>
          </mc:Choice>
        </mc:AlternateContent>
        <mc:AlternateContent xmlns:mc="http://schemas.openxmlformats.org/markup-compatibility/2006">
          <mc:Choice Requires="x14">
            <control shapeId="188423" r:id="rId10" name="Check Box 7">
              <controlPr defaultSize="0" autoFill="0" autoLine="0" autoPict="0">
                <anchor moveWithCells="1">
                  <from>
                    <xdr:col>0</xdr:col>
                    <xdr:colOff>0</xdr:colOff>
                    <xdr:row>15</xdr:row>
                    <xdr:rowOff>127000</xdr:rowOff>
                  </from>
                  <to>
                    <xdr:col>4</xdr:col>
                    <xdr:colOff>228600</xdr:colOff>
                    <xdr:row>17</xdr:row>
                    <xdr:rowOff>50800</xdr:rowOff>
                  </to>
                </anchor>
              </controlPr>
            </control>
          </mc:Choice>
        </mc:AlternateContent>
        <mc:AlternateContent xmlns:mc="http://schemas.openxmlformats.org/markup-compatibility/2006">
          <mc:Choice Requires="x14">
            <control shapeId="188424" r:id="rId11" name="Check Box 8">
              <controlPr defaultSize="0" autoFill="0" autoLine="0" autoPict="0">
                <anchor moveWithCells="1">
                  <from>
                    <xdr:col>9</xdr:col>
                    <xdr:colOff>57150</xdr:colOff>
                    <xdr:row>11</xdr:row>
                    <xdr:rowOff>171450</xdr:rowOff>
                  </from>
                  <to>
                    <xdr:col>11</xdr:col>
                    <xdr:colOff>361950</xdr:colOff>
                    <xdr:row>13</xdr:row>
                    <xdr:rowOff>146050</xdr:rowOff>
                  </to>
                </anchor>
              </controlPr>
            </control>
          </mc:Choice>
        </mc:AlternateContent>
        <mc:AlternateContent xmlns:mc="http://schemas.openxmlformats.org/markup-compatibility/2006">
          <mc:Choice Requires="x14">
            <control shapeId="188425" r:id="rId12" name="Check Box 9">
              <controlPr defaultSize="0" autoFill="0" autoLine="0" autoPict="0">
                <anchor moveWithCells="1">
                  <from>
                    <xdr:col>9</xdr:col>
                    <xdr:colOff>57150</xdr:colOff>
                    <xdr:row>12</xdr:row>
                    <xdr:rowOff>152400</xdr:rowOff>
                  </from>
                  <to>
                    <xdr:col>11</xdr:col>
                    <xdr:colOff>361950</xdr:colOff>
                    <xdr:row>14</xdr:row>
                    <xdr:rowOff>133350</xdr:rowOff>
                  </to>
                </anchor>
              </controlPr>
            </control>
          </mc:Choice>
        </mc:AlternateContent>
        <mc:AlternateContent xmlns:mc="http://schemas.openxmlformats.org/markup-compatibility/2006">
          <mc:Choice Requires="x14">
            <control shapeId="188426" r:id="rId13" name="Check Box 10">
              <controlPr defaultSize="0" autoFill="0" autoLine="0" autoPict="0">
                <anchor moveWithCells="1">
                  <from>
                    <xdr:col>9</xdr:col>
                    <xdr:colOff>57150</xdr:colOff>
                    <xdr:row>13</xdr:row>
                    <xdr:rowOff>171450</xdr:rowOff>
                  </from>
                  <to>
                    <xdr:col>11</xdr:col>
                    <xdr:colOff>361950</xdr:colOff>
                    <xdr:row>16</xdr:row>
                    <xdr:rowOff>12700</xdr:rowOff>
                  </to>
                </anchor>
              </controlPr>
            </control>
          </mc:Choice>
        </mc:AlternateContent>
        <mc:AlternateContent xmlns:mc="http://schemas.openxmlformats.org/markup-compatibility/2006">
          <mc:Choice Requires="x14">
            <control shapeId="188427" r:id="rId14" name="Check Box 11">
              <controlPr defaultSize="0" autoFill="0" autoLine="0" autoPict="0">
                <anchor moveWithCells="1">
                  <from>
                    <xdr:col>9</xdr:col>
                    <xdr:colOff>69850</xdr:colOff>
                    <xdr:row>15</xdr:row>
                    <xdr:rowOff>107950</xdr:rowOff>
                  </from>
                  <to>
                    <xdr:col>11</xdr:col>
                    <xdr:colOff>381000</xdr:colOff>
                    <xdr:row>17</xdr:row>
                    <xdr:rowOff>31750</xdr:rowOff>
                  </to>
                </anchor>
              </controlPr>
            </control>
          </mc:Choice>
        </mc:AlternateContent>
        <mc:AlternateContent xmlns:mc="http://schemas.openxmlformats.org/markup-compatibility/2006">
          <mc:Choice Requires="x14">
            <control shapeId="188428" r:id="rId15" name="Check Box 12">
              <controlPr defaultSize="0" autoFill="0" autoLine="0" autoPict="0">
                <anchor moveWithCells="1">
                  <from>
                    <xdr:col>11</xdr:col>
                    <xdr:colOff>1524000</xdr:colOff>
                    <xdr:row>4</xdr:row>
                    <xdr:rowOff>222250</xdr:rowOff>
                  </from>
                  <to>
                    <xdr:col>11</xdr:col>
                    <xdr:colOff>1905000</xdr:colOff>
                    <xdr:row>6</xdr:row>
                    <xdr:rowOff>31750</xdr:rowOff>
                  </to>
                </anchor>
              </controlPr>
            </control>
          </mc:Choice>
        </mc:AlternateContent>
        <mc:AlternateContent xmlns:mc="http://schemas.openxmlformats.org/markup-compatibility/2006">
          <mc:Choice Requires="x14">
            <control shapeId="188429" r:id="rId16" name="Check Box 13">
              <controlPr defaultSize="0" autoFill="0" autoLine="0" autoPict="0">
                <anchor moveWithCells="1">
                  <from>
                    <xdr:col>11</xdr:col>
                    <xdr:colOff>57150</xdr:colOff>
                    <xdr:row>4</xdr:row>
                    <xdr:rowOff>222250</xdr:rowOff>
                  </from>
                  <to>
                    <xdr:col>11</xdr:col>
                    <xdr:colOff>431800</xdr:colOff>
                    <xdr:row>6</xdr:row>
                    <xdr:rowOff>31750</xdr:rowOff>
                  </to>
                </anchor>
              </controlPr>
            </control>
          </mc:Choice>
        </mc:AlternateContent>
        <mc:AlternateContent xmlns:mc="http://schemas.openxmlformats.org/markup-compatibility/2006">
          <mc:Choice Requires="x14">
            <control shapeId="188430" r:id="rId17" name="Check Box 14">
              <controlPr defaultSize="0" autoFill="0" autoLine="0" autoPict="0">
                <anchor moveWithCells="1">
                  <from>
                    <xdr:col>9</xdr:col>
                    <xdr:colOff>203200</xdr:colOff>
                    <xdr:row>20</xdr:row>
                    <xdr:rowOff>800100</xdr:rowOff>
                  </from>
                  <to>
                    <xdr:col>9</xdr:col>
                    <xdr:colOff>533400</xdr:colOff>
                    <xdr:row>22</xdr:row>
                    <xdr:rowOff>31750</xdr:rowOff>
                  </to>
                </anchor>
              </controlPr>
            </control>
          </mc:Choice>
        </mc:AlternateContent>
        <mc:AlternateContent xmlns:mc="http://schemas.openxmlformats.org/markup-compatibility/2006">
          <mc:Choice Requires="x14">
            <control shapeId="188431" r:id="rId18" name="Check Box 15">
              <controlPr defaultSize="0" autoFill="0" autoLine="0" autoPict="0">
                <anchor moveWithCells="1">
                  <from>
                    <xdr:col>9</xdr:col>
                    <xdr:colOff>228600</xdr:colOff>
                    <xdr:row>35</xdr:row>
                    <xdr:rowOff>57150</xdr:rowOff>
                  </from>
                  <to>
                    <xdr:col>9</xdr:col>
                    <xdr:colOff>584200</xdr:colOff>
                    <xdr:row>35</xdr:row>
                    <xdr:rowOff>336550</xdr:rowOff>
                  </to>
                </anchor>
              </controlPr>
            </control>
          </mc:Choice>
        </mc:AlternateContent>
        <mc:AlternateContent xmlns:mc="http://schemas.openxmlformats.org/markup-compatibility/2006">
          <mc:Choice Requires="x14">
            <control shapeId="188432" r:id="rId19" name="Check Box 16">
              <controlPr defaultSize="0" autoFill="0" autoLine="0" autoPict="0">
                <anchor moveWithCells="1">
                  <from>
                    <xdr:col>9</xdr:col>
                    <xdr:colOff>228600</xdr:colOff>
                    <xdr:row>36</xdr:row>
                    <xdr:rowOff>12700</xdr:rowOff>
                  </from>
                  <to>
                    <xdr:col>9</xdr:col>
                    <xdr:colOff>571500</xdr:colOff>
                    <xdr:row>36</xdr:row>
                    <xdr:rowOff>374650</xdr:rowOff>
                  </to>
                </anchor>
              </controlPr>
            </control>
          </mc:Choice>
        </mc:AlternateContent>
        <mc:AlternateContent xmlns:mc="http://schemas.openxmlformats.org/markup-compatibility/2006">
          <mc:Choice Requires="x14">
            <control shapeId="188433" r:id="rId20" name="Check Box 17">
              <controlPr defaultSize="0" autoFill="0" autoLine="0" autoPict="0">
                <anchor moveWithCells="1">
                  <from>
                    <xdr:col>9</xdr:col>
                    <xdr:colOff>228600</xdr:colOff>
                    <xdr:row>37</xdr:row>
                    <xdr:rowOff>19050</xdr:rowOff>
                  </from>
                  <to>
                    <xdr:col>9</xdr:col>
                    <xdr:colOff>571500</xdr:colOff>
                    <xdr:row>37</xdr:row>
                    <xdr:rowOff>342900</xdr:rowOff>
                  </to>
                </anchor>
              </controlPr>
            </control>
          </mc:Choice>
        </mc:AlternateContent>
        <mc:AlternateContent xmlns:mc="http://schemas.openxmlformats.org/markup-compatibility/2006">
          <mc:Choice Requires="x14">
            <control shapeId="188434" r:id="rId21" name="Check Box 18">
              <controlPr defaultSize="0" autoFill="0" autoLine="0" autoPict="0">
                <anchor moveWithCells="1">
                  <from>
                    <xdr:col>9</xdr:col>
                    <xdr:colOff>241300</xdr:colOff>
                    <xdr:row>38</xdr:row>
                    <xdr:rowOff>628650</xdr:rowOff>
                  </from>
                  <to>
                    <xdr:col>9</xdr:col>
                    <xdr:colOff>584200</xdr:colOff>
                    <xdr:row>39</xdr:row>
                    <xdr:rowOff>298450</xdr:rowOff>
                  </to>
                </anchor>
              </controlPr>
            </control>
          </mc:Choice>
        </mc:AlternateContent>
        <mc:AlternateContent xmlns:mc="http://schemas.openxmlformats.org/markup-compatibility/2006">
          <mc:Choice Requires="x14">
            <control shapeId="188435" r:id="rId22" name="Check Box 19">
              <controlPr defaultSize="0" autoFill="0" autoLine="0" autoPict="0">
                <anchor moveWithCells="1">
                  <from>
                    <xdr:col>9</xdr:col>
                    <xdr:colOff>241300</xdr:colOff>
                    <xdr:row>40</xdr:row>
                    <xdr:rowOff>31750</xdr:rowOff>
                  </from>
                  <to>
                    <xdr:col>9</xdr:col>
                    <xdr:colOff>584200</xdr:colOff>
                    <xdr:row>40</xdr:row>
                    <xdr:rowOff>355600</xdr:rowOff>
                  </to>
                </anchor>
              </controlPr>
            </control>
          </mc:Choice>
        </mc:AlternateContent>
        <mc:AlternateContent xmlns:mc="http://schemas.openxmlformats.org/markup-compatibility/2006">
          <mc:Choice Requires="x14">
            <control shapeId="188436" r:id="rId23" name="Check Box 20">
              <controlPr defaultSize="0" autoFill="0" autoLine="0" autoPict="0">
                <anchor moveWithCells="1">
                  <from>
                    <xdr:col>9</xdr:col>
                    <xdr:colOff>228600</xdr:colOff>
                    <xdr:row>41</xdr:row>
                    <xdr:rowOff>38100</xdr:rowOff>
                  </from>
                  <to>
                    <xdr:col>9</xdr:col>
                    <xdr:colOff>571500</xdr:colOff>
                    <xdr:row>41</xdr:row>
                    <xdr:rowOff>374650</xdr:rowOff>
                  </to>
                </anchor>
              </controlPr>
            </control>
          </mc:Choice>
        </mc:AlternateContent>
        <mc:AlternateContent xmlns:mc="http://schemas.openxmlformats.org/markup-compatibility/2006">
          <mc:Choice Requires="x14">
            <control shapeId="188437" r:id="rId24" name="Check Box 21">
              <controlPr defaultSize="0" autoFill="0" autoLine="0" autoPict="0">
                <anchor moveWithCells="1">
                  <from>
                    <xdr:col>9</xdr:col>
                    <xdr:colOff>241300</xdr:colOff>
                    <xdr:row>42</xdr:row>
                    <xdr:rowOff>31750</xdr:rowOff>
                  </from>
                  <to>
                    <xdr:col>9</xdr:col>
                    <xdr:colOff>565150</xdr:colOff>
                    <xdr:row>42</xdr:row>
                    <xdr:rowOff>374650</xdr:rowOff>
                  </to>
                </anchor>
              </controlPr>
            </control>
          </mc:Choice>
        </mc:AlternateContent>
        <mc:AlternateContent xmlns:mc="http://schemas.openxmlformats.org/markup-compatibility/2006">
          <mc:Choice Requires="x14">
            <control shapeId="188438" r:id="rId25" name="Check Box 22">
              <controlPr defaultSize="0" autoFill="0" autoLine="0" autoPict="0">
                <anchor moveWithCells="1">
                  <from>
                    <xdr:col>9</xdr:col>
                    <xdr:colOff>228600</xdr:colOff>
                    <xdr:row>43</xdr:row>
                    <xdr:rowOff>12700</xdr:rowOff>
                  </from>
                  <to>
                    <xdr:col>9</xdr:col>
                    <xdr:colOff>546100</xdr:colOff>
                    <xdr:row>44</xdr:row>
                    <xdr:rowOff>0</xdr:rowOff>
                  </to>
                </anchor>
              </controlPr>
            </control>
          </mc:Choice>
        </mc:AlternateContent>
        <mc:AlternateContent xmlns:mc="http://schemas.openxmlformats.org/markup-compatibility/2006">
          <mc:Choice Requires="x14">
            <control shapeId="188439" r:id="rId26" name="Check Box 23">
              <controlPr defaultSize="0" autoFill="0" autoLine="0" autoPict="0">
                <anchor moveWithCells="1">
                  <from>
                    <xdr:col>9</xdr:col>
                    <xdr:colOff>241300</xdr:colOff>
                    <xdr:row>44</xdr:row>
                    <xdr:rowOff>12700</xdr:rowOff>
                  </from>
                  <to>
                    <xdr:col>9</xdr:col>
                    <xdr:colOff>571500</xdr:colOff>
                    <xdr:row>44</xdr:row>
                    <xdr:rowOff>374650</xdr:rowOff>
                  </to>
                </anchor>
              </controlPr>
            </control>
          </mc:Choice>
        </mc:AlternateContent>
        <mc:AlternateContent xmlns:mc="http://schemas.openxmlformats.org/markup-compatibility/2006">
          <mc:Choice Requires="x14">
            <control shapeId="188440" r:id="rId27" name="Check Box 24">
              <controlPr defaultSize="0" autoFill="0" autoLine="0" autoPict="0">
                <anchor moveWithCells="1">
                  <from>
                    <xdr:col>9</xdr:col>
                    <xdr:colOff>241300</xdr:colOff>
                    <xdr:row>44</xdr:row>
                    <xdr:rowOff>361950</xdr:rowOff>
                  </from>
                  <to>
                    <xdr:col>9</xdr:col>
                    <xdr:colOff>533400</xdr:colOff>
                    <xdr:row>45</xdr:row>
                    <xdr:rowOff>342900</xdr:rowOff>
                  </to>
                </anchor>
              </controlPr>
            </control>
          </mc:Choice>
        </mc:AlternateContent>
        <mc:AlternateContent xmlns:mc="http://schemas.openxmlformats.org/markup-compatibility/2006">
          <mc:Choice Requires="x14">
            <control shapeId="188441" r:id="rId28" name="Check Box 25">
              <controlPr defaultSize="0" autoFill="0" autoLine="0" autoPict="0">
                <anchor moveWithCells="1">
                  <from>
                    <xdr:col>9</xdr:col>
                    <xdr:colOff>266700</xdr:colOff>
                    <xdr:row>46</xdr:row>
                    <xdr:rowOff>57150</xdr:rowOff>
                  </from>
                  <to>
                    <xdr:col>9</xdr:col>
                    <xdr:colOff>628650</xdr:colOff>
                    <xdr:row>46</xdr:row>
                    <xdr:rowOff>355600</xdr:rowOff>
                  </to>
                </anchor>
              </controlPr>
            </control>
          </mc:Choice>
        </mc:AlternateContent>
        <mc:AlternateContent xmlns:mc="http://schemas.openxmlformats.org/markup-compatibility/2006">
          <mc:Choice Requires="x14">
            <control shapeId="188442" r:id="rId29" name="Check Box 26">
              <controlPr defaultSize="0" autoFill="0" autoLine="0" autoPict="0">
                <anchor moveWithCells="1">
                  <from>
                    <xdr:col>9</xdr:col>
                    <xdr:colOff>279400</xdr:colOff>
                    <xdr:row>49</xdr:row>
                    <xdr:rowOff>12700</xdr:rowOff>
                  </from>
                  <to>
                    <xdr:col>9</xdr:col>
                    <xdr:colOff>584200</xdr:colOff>
                    <xdr:row>49</xdr:row>
                    <xdr:rowOff>355600</xdr:rowOff>
                  </to>
                </anchor>
              </controlPr>
            </control>
          </mc:Choice>
        </mc:AlternateContent>
        <mc:AlternateContent xmlns:mc="http://schemas.openxmlformats.org/markup-compatibility/2006">
          <mc:Choice Requires="x14">
            <control shapeId="188443" r:id="rId30" name="Check Box 27">
              <controlPr defaultSize="0" autoFill="0" autoLine="0" autoPict="0">
                <anchor moveWithCells="1">
                  <from>
                    <xdr:col>9</xdr:col>
                    <xdr:colOff>209550</xdr:colOff>
                    <xdr:row>22</xdr:row>
                    <xdr:rowOff>76200</xdr:rowOff>
                  </from>
                  <to>
                    <xdr:col>9</xdr:col>
                    <xdr:colOff>603250</xdr:colOff>
                    <xdr:row>22</xdr:row>
                    <xdr:rowOff>355600</xdr:rowOff>
                  </to>
                </anchor>
              </controlPr>
            </control>
          </mc:Choice>
        </mc:AlternateContent>
        <mc:AlternateContent xmlns:mc="http://schemas.openxmlformats.org/markup-compatibility/2006">
          <mc:Choice Requires="x14">
            <control shapeId="188444" r:id="rId31" name="Check Box 28">
              <controlPr defaultSize="0" autoFill="0" autoLine="0" autoPict="0">
                <anchor moveWithCells="1">
                  <from>
                    <xdr:col>9</xdr:col>
                    <xdr:colOff>209550</xdr:colOff>
                    <xdr:row>23</xdr:row>
                    <xdr:rowOff>50800</xdr:rowOff>
                  </from>
                  <to>
                    <xdr:col>9</xdr:col>
                    <xdr:colOff>495300</xdr:colOff>
                    <xdr:row>23</xdr:row>
                    <xdr:rowOff>336550</xdr:rowOff>
                  </to>
                </anchor>
              </controlPr>
            </control>
          </mc:Choice>
        </mc:AlternateContent>
        <mc:AlternateContent xmlns:mc="http://schemas.openxmlformats.org/markup-compatibility/2006">
          <mc:Choice Requires="x14">
            <control shapeId="188445" r:id="rId32" name="Check Box 29">
              <controlPr defaultSize="0" autoFill="0" autoLine="0" autoPict="0">
                <anchor moveWithCells="1">
                  <from>
                    <xdr:col>9</xdr:col>
                    <xdr:colOff>209550</xdr:colOff>
                    <xdr:row>25</xdr:row>
                    <xdr:rowOff>57150</xdr:rowOff>
                  </from>
                  <to>
                    <xdr:col>9</xdr:col>
                    <xdr:colOff>546100</xdr:colOff>
                    <xdr:row>25</xdr:row>
                    <xdr:rowOff>317500</xdr:rowOff>
                  </to>
                </anchor>
              </controlPr>
            </control>
          </mc:Choice>
        </mc:AlternateContent>
        <mc:AlternateContent xmlns:mc="http://schemas.openxmlformats.org/markup-compatibility/2006">
          <mc:Choice Requires="x14">
            <control shapeId="188446" r:id="rId33" name="Check Box 30">
              <controlPr defaultSize="0" autoFill="0" autoLine="0" autoPict="0">
                <anchor moveWithCells="1">
                  <from>
                    <xdr:col>9</xdr:col>
                    <xdr:colOff>222250</xdr:colOff>
                    <xdr:row>25</xdr:row>
                    <xdr:rowOff>361950</xdr:rowOff>
                  </from>
                  <to>
                    <xdr:col>9</xdr:col>
                    <xdr:colOff>552450</xdr:colOff>
                    <xdr:row>26</xdr:row>
                    <xdr:rowOff>355600</xdr:rowOff>
                  </to>
                </anchor>
              </controlPr>
            </control>
          </mc:Choice>
        </mc:AlternateContent>
        <mc:AlternateContent xmlns:mc="http://schemas.openxmlformats.org/markup-compatibility/2006">
          <mc:Choice Requires="x14">
            <control shapeId="188447" r:id="rId34" name="Check Box 31">
              <controlPr defaultSize="0" autoFill="0" autoLine="0" autoPict="0">
                <anchor moveWithCells="1">
                  <from>
                    <xdr:col>9</xdr:col>
                    <xdr:colOff>222250</xdr:colOff>
                    <xdr:row>27</xdr:row>
                    <xdr:rowOff>12700</xdr:rowOff>
                  </from>
                  <to>
                    <xdr:col>9</xdr:col>
                    <xdr:colOff>508000</xdr:colOff>
                    <xdr:row>28</xdr:row>
                    <xdr:rowOff>0</xdr:rowOff>
                  </to>
                </anchor>
              </controlPr>
            </control>
          </mc:Choice>
        </mc:AlternateContent>
        <mc:AlternateContent xmlns:mc="http://schemas.openxmlformats.org/markup-compatibility/2006">
          <mc:Choice Requires="x14">
            <control shapeId="188448" r:id="rId35" name="Check Box 32">
              <controlPr defaultSize="0" autoFill="0" autoLine="0" autoPict="0">
                <anchor moveWithCells="1">
                  <from>
                    <xdr:col>9</xdr:col>
                    <xdr:colOff>222250</xdr:colOff>
                    <xdr:row>28</xdr:row>
                    <xdr:rowOff>31750</xdr:rowOff>
                  </from>
                  <to>
                    <xdr:col>9</xdr:col>
                    <xdr:colOff>482600</xdr:colOff>
                    <xdr:row>28</xdr:row>
                    <xdr:rowOff>342900</xdr:rowOff>
                  </to>
                </anchor>
              </controlPr>
            </control>
          </mc:Choice>
        </mc:AlternateContent>
        <mc:AlternateContent xmlns:mc="http://schemas.openxmlformats.org/markup-compatibility/2006">
          <mc:Choice Requires="x14">
            <control shapeId="188449" r:id="rId36" name="Check Box 33">
              <controlPr defaultSize="0" autoFill="0" autoLine="0" autoPict="0">
                <anchor moveWithCells="1">
                  <from>
                    <xdr:col>9</xdr:col>
                    <xdr:colOff>222250</xdr:colOff>
                    <xdr:row>29</xdr:row>
                    <xdr:rowOff>38100</xdr:rowOff>
                  </from>
                  <to>
                    <xdr:col>9</xdr:col>
                    <xdr:colOff>565150</xdr:colOff>
                    <xdr:row>29</xdr:row>
                    <xdr:rowOff>374650</xdr:rowOff>
                  </to>
                </anchor>
              </controlPr>
            </control>
          </mc:Choice>
        </mc:AlternateContent>
        <mc:AlternateContent xmlns:mc="http://schemas.openxmlformats.org/markup-compatibility/2006">
          <mc:Choice Requires="x14">
            <control shapeId="188450" r:id="rId37" name="Check Box 34">
              <controlPr defaultSize="0" autoFill="0" autoLine="0" autoPict="0">
                <anchor moveWithCells="1">
                  <from>
                    <xdr:col>9</xdr:col>
                    <xdr:colOff>222250</xdr:colOff>
                    <xdr:row>30</xdr:row>
                    <xdr:rowOff>57150</xdr:rowOff>
                  </from>
                  <to>
                    <xdr:col>9</xdr:col>
                    <xdr:colOff>546100</xdr:colOff>
                    <xdr:row>30</xdr:row>
                    <xdr:rowOff>336550</xdr:rowOff>
                  </to>
                </anchor>
              </controlPr>
            </control>
          </mc:Choice>
        </mc:AlternateContent>
        <mc:AlternateContent xmlns:mc="http://schemas.openxmlformats.org/markup-compatibility/2006">
          <mc:Choice Requires="x14">
            <control shapeId="188451" r:id="rId38" name="Check Box 35">
              <controlPr defaultSize="0" autoFill="0" autoLine="0" autoPict="0">
                <anchor moveWithCells="1">
                  <from>
                    <xdr:col>9</xdr:col>
                    <xdr:colOff>222250</xdr:colOff>
                    <xdr:row>31</xdr:row>
                    <xdr:rowOff>19050</xdr:rowOff>
                  </from>
                  <to>
                    <xdr:col>9</xdr:col>
                    <xdr:colOff>590550</xdr:colOff>
                    <xdr:row>31</xdr:row>
                    <xdr:rowOff>361950</xdr:rowOff>
                  </to>
                </anchor>
              </controlPr>
            </control>
          </mc:Choice>
        </mc:AlternateContent>
        <mc:AlternateContent xmlns:mc="http://schemas.openxmlformats.org/markup-compatibility/2006">
          <mc:Choice Requires="x14">
            <control shapeId="188452" r:id="rId39" name="Check Box 36">
              <controlPr defaultSize="0" autoFill="0" autoLine="0" autoPict="0">
                <anchor moveWithCells="1">
                  <from>
                    <xdr:col>9</xdr:col>
                    <xdr:colOff>228600</xdr:colOff>
                    <xdr:row>32</xdr:row>
                    <xdr:rowOff>38100</xdr:rowOff>
                  </from>
                  <to>
                    <xdr:col>9</xdr:col>
                    <xdr:colOff>609600</xdr:colOff>
                    <xdr:row>33</xdr:row>
                    <xdr:rowOff>12700</xdr:rowOff>
                  </to>
                </anchor>
              </controlPr>
            </control>
          </mc:Choice>
        </mc:AlternateContent>
        <mc:AlternateContent xmlns:mc="http://schemas.openxmlformats.org/markup-compatibility/2006">
          <mc:Choice Requires="x14">
            <control shapeId="188453" r:id="rId40" name="Check Box 37">
              <controlPr defaultSize="0" autoFill="0" autoLine="0" autoPict="0">
                <anchor moveWithCells="1">
                  <from>
                    <xdr:col>9</xdr:col>
                    <xdr:colOff>228600</xdr:colOff>
                    <xdr:row>33</xdr:row>
                    <xdr:rowOff>0</xdr:rowOff>
                  </from>
                  <to>
                    <xdr:col>9</xdr:col>
                    <xdr:colOff>571500</xdr:colOff>
                    <xdr:row>33</xdr:row>
                    <xdr:rowOff>361950</xdr:rowOff>
                  </to>
                </anchor>
              </controlPr>
            </control>
          </mc:Choice>
        </mc:AlternateContent>
        <mc:AlternateContent xmlns:mc="http://schemas.openxmlformats.org/markup-compatibility/2006">
          <mc:Choice Requires="x14">
            <control shapeId="188454" r:id="rId41" name="Check Box 38">
              <controlPr defaultSize="0" autoFill="0" autoLine="0" autoPict="0">
                <anchor moveWithCells="1">
                  <from>
                    <xdr:col>9</xdr:col>
                    <xdr:colOff>241300</xdr:colOff>
                    <xdr:row>34</xdr:row>
                    <xdr:rowOff>0</xdr:rowOff>
                  </from>
                  <to>
                    <xdr:col>9</xdr:col>
                    <xdr:colOff>527050</xdr:colOff>
                    <xdr:row>35</xdr:row>
                    <xdr:rowOff>76200</xdr:rowOff>
                  </to>
                </anchor>
              </controlPr>
            </control>
          </mc:Choice>
        </mc:AlternateContent>
        <mc:AlternateContent xmlns:mc="http://schemas.openxmlformats.org/markup-compatibility/2006">
          <mc:Choice Requires="x14">
            <control shapeId="188455" r:id="rId42" name="Check Box 39">
              <controlPr defaultSize="0" autoFill="0" autoLine="0" autoPict="0">
                <anchor moveWithCells="1">
                  <from>
                    <xdr:col>11</xdr:col>
                    <xdr:colOff>1085850</xdr:colOff>
                    <xdr:row>4</xdr:row>
                    <xdr:rowOff>222250</xdr:rowOff>
                  </from>
                  <to>
                    <xdr:col>11</xdr:col>
                    <xdr:colOff>1460500</xdr:colOff>
                    <xdr:row>6</xdr:row>
                    <xdr:rowOff>31750</xdr:rowOff>
                  </to>
                </anchor>
              </controlPr>
            </control>
          </mc:Choice>
        </mc:AlternateContent>
        <mc:AlternateContent xmlns:mc="http://schemas.openxmlformats.org/markup-compatibility/2006">
          <mc:Choice Requires="x14">
            <control shapeId="188456" r:id="rId43" name="Check Box 40">
              <controlPr defaultSize="0" autoFill="0" autoLine="0" autoPict="0" altText="Part complies with REACH, RoHS, Conflict Minerals and ABB Prohibited &amp; Restricted Substances">
                <anchor moveWithCells="1">
                  <from>
                    <xdr:col>9</xdr:col>
                    <xdr:colOff>241300</xdr:colOff>
                    <xdr:row>38</xdr:row>
                    <xdr:rowOff>133350</xdr:rowOff>
                  </from>
                  <to>
                    <xdr:col>9</xdr:col>
                    <xdr:colOff>622300</xdr:colOff>
                    <xdr:row>38</xdr:row>
                    <xdr:rowOff>482600</xdr:rowOff>
                  </to>
                </anchor>
              </controlPr>
            </control>
          </mc:Choice>
        </mc:AlternateContent>
        <mc:AlternateContent xmlns:mc="http://schemas.openxmlformats.org/markup-compatibility/2006">
          <mc:Choice Requires="x14">
            <control shapeId="188457" r:id="rId44" name="Check Box 41">
              <controlPr defaultSize="0" autoFill="0" autoLine="0" autoPict="0" altText="Part complies with REACH, RoHS, Conflict Minerals and ABB Prohibited &amp; Restricted Substances">
                <anchor moveWithCells="1">
                  <from>
                    <xdr:col>9</xdr:col>
                    <xdr:colOff>266700</xdr:colOff>
                    <xdr:row>47</xdr:row>
                    <xdr:rowOff>184150</xdr:rowOff>
                  </from>
                  <to>
                    <xdr:col>9</xdr:col>
                    <xdr:colOff>546100</xdr:colOff>
                    <xdr:row>47</xdr:row>
                    <xdr:rowOff>488950</xdr:rowOff>
                  </to>
                </anchor>
              </controlPr>
            </control>
          </mc:Choice>
        </mc:AlternateContent>
        <mc:AlternateContent xmlns:mc="http://schemas.openxmlformats.org/markup-compatibility/2006">
          <mc:Choice Requires="x14">
            <control shapeId="188458" r:id="rId45" name="Check Box 42">
              <controlPr defaultSize="0" autoFill="0" autoLine="0" autoPict="0">
                <anchor moveWithCells="1">
                  <from>
                    <xdr:col>9</xdr:col>
                    <xdr:colOff>203200</xdr:colOff>
                    <xdr:row>24</xdr:row>
                    <xdr:rowOff>38100</xdr:rowOff>
                  </from>
                  <to>
                    <xdr:col>9</xdr:col>
                    <xdr:colOff>546100</xdr:colOff>
                    <xdr:row>24</xdr:row>
                    <xdr:rowOff>361950</xdr:rowOff>
                  </to>
                </anchor>
              </controlPr>
            </control>
          </mc:Choice>
        </mc:AlternateContent>
        <mc:AlternateContent xmlns:mc="http://schemas.openxmlformats.org/markup-compatibility/2006">
          <mc:Choice Requires="x14">
            <control shapeId="188459" r:id="rId46" name="Check Box 43">
              <controlPr defaultSize="0" autoFill="0" autoLine="0" autoPict="0">
                <anchor moveWithCells="1">
                  <from>
                    <xdr:col>9</xdr:col>
                    <xdr:colOff>279400</xdr:colOff>
                    <xdr:row>49</xdr:row>
                    <xdr:rowOff>381000</xdr:rowOff>
                  </from>
                  <to>
                    <xdr:col>9</xdr:col>
                    <xdr:colOff>647700</xdr:colOff>
                    <xdr:row>50</xdr:row>
                    <xdr:rowOff>317500</xdr:rowOff>
                  </to>
                </anchor>
              </controlPr>
            </control>
          </mc:Choice>
        </mc:AlternateContent>
        <mc:AlternateContent xmlns:mc="http://schemas.openxmlformats.org/markup-compatibility/2006">
          <mc:Choice Requires="x14">
            <control shapeId="188460" r:id="rId47" name="Check Box 44">
              <controlPr defaultSize="0" autoFill="0" autoLine="0" autoPict="0">
                <anchor moveWithCells="1">
                  <from>
                    <xdr:col>11</xdr:col>
                    <xdr:colOff>400050</xdr:colOff>
                    <xdr:row>4</xdr:row>
                    <xdr:rowOff>209550</xdr:rowOff>
                  </from>
                  <to>
                    <xdr:col>11</xdr:col>
                    <xdr:colOff>1028700</xdr:colOff>
                    <xdr:row>6</xdr:row>
                    <xdr:rowOff>31750</xdr:rowOff>
                  </to>
                </anchor>
              </controlPr>
            </control>
          </mc:Choice>
        </mc:AlternateContent>
        <mc:AlternateContent xmlns:mc="http://schemas.openxmlformats.org/markup-compatibility/2006">
          <mc:Choice Requires="x14">
            <control shapeId="188461" r:id="rId48" name="Check Box 45">
              <controlPr defaultSize="0" autoFill="0" autoLine="0" autoPict="0" altText="Part complies with REACH, RoHS, Conflict Minerals and ABB Prohibited &amp; Restricted Substances">
                <anchor moveWithCells="1">
                  <from>
                    <xdr:col>9</xdr:col>
                    <xdr:colOff>266700</xdr:colOff>
                    <xdr:row>48</xdr:row>
                    <xdr:rowOff>171450</xdr:rowOff>
                  </from>
                  <to>
                    <xdr:col>9</xdr:col>
                    <xdr:colOff>546100</xdr:colOff>
                    <xdr:row>48</xdr:row>
                    <xdr:rowOff>482600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BB6D9-41FA-4E4F-890C-CAF564CE7378}">
  <sheetPr codeName="Sheet3">
    <tabColor theme="0"/>
  </sheetPr>
  <dimension ref="A1:H27"/>
  <sheetViews>
    <sheetView showGridLines="0" topLeftCell="A9" zoomScaleNormal="100" workbookViewId="0">
      <selection activeCell="K18" sqref="K18"/>
    </sheetView>
  </sheetViews>
  <sheetFormatPr defaultColWidth="5.58203125" defaultRowHeight="12.5"/>
  <cols>
    <col min="1" max="1" width="13.5" style="12" customWidth="1"/>
    <col min="2" max="2" width="14.5" style="12" customWidth="1"/>
    <col min="3" max="5" width="13.5" style="12" customWidth="1"/>
    <col min="6" max="6" width="9" style="12" customWidth="1"/>
    <col min="7" max="7" width="5.58203125" style="12" customWidth="1"/>
    <col min="8" max="8" width="0" style="12" hidden="1" customWidth="1"/>
    <col min="9" max="16384" width="5.58203125" style="12"/>
  </cols>
  <sheetData>
    <row r="1" spans="1:8" ht="34.5">
      <c r="B1" s="6"/>
      <c r="C1" s="848" t="s">
        <v>170</v>
      </c>
      <c r="D1" s="849"/>
      <c r="E1" s="849"/>
      <c r="F1" s="849"/>
    </row>
    <row r="2" spans="1:8">
      <c r="H2" s="8" t="s">
        <v>6</v>
      </c>
    </row>
    <row r="3" spans="1:8">
      <c r="A3" s="4"/>
      <c r="C3" s="3"/>
      <c r="D3" s="3"/>
      <c r="E3" s="3"/>
      <c r="H3" s="8" t="s">
        <v>1</v>
      </c>
    </row>
    <row r="4" spans="1:8">
      <c r="A4" s="4"/>
      <c r="C4" s="2"/>
      <c r="D4" s="2"/>
      <c r="E4" s="2"/>
      <c r="H4" s="8" t="s">
        <v>2</v>
      </c>
    </row>
    <row r="7" spans="1:8" ht="13.5" customHeight="1">
      <c r="A7" s="845" t="s">
        <v>5</v>
      </c>
      <c r="B7" s="846" t="s">
        <v>169</v>
      </c>
      <c r="C7" s="846"/>
      <c r="D7" s="846" t="s">
        <v>168</v>
      </c>
      <c r="E7" s="847"/>
      <c r="F7" s="845" t="s">
        <v>167</v>
      </c>
      <c r="G7" s="7"/>
    </row>
    <row r="8" spans="1:8" ht="13.5" customHeight="1">
      <c r="A8" s="845"/>
      <c r="B8" s="846"/>
      <c r="C8" s="846"/>
      <c r="D8" s="847"/>
      <c r="E8" s="847"/>
      <c r="F8" s="845"/>
      <c r="G8" s="7"/>
    </row>
    <row r="9" spans="1:8" ht="17.25" customHeight="1">
      <c r="A9" s="66">
        <v>1</v>
      </c>
      <c r="B9" s="842"/>
      <c r="C9" s="842"/>
      <c r="D9" s="842"/>
      <c r="E9" s="843"/>
      <c r="F9" s="67"/>
    </row>
    <row r="10" spans="1:8" ht="17.25" customHeight="1">
      <c r="A10" s="66">
        <v>2</v>
      </c>
      <c r="B10" s="842"/>
      <c r="C10" s="842"/>
      <c r="D10" s="842"/>
      <c r="E10" s="843"/>
      <c r="F10" s="67"/>
    </row>
    <row r="11" spans="1:8" ht="17.25" customHeight="1">
      <c r="A11" s="66">
        <v>3</v>
      </c>
      <c r="B11" s="842"/>
      <c r="C11" s="842"/>
      <c r="D11" s="842"/>
      <c r="E11" s="843"/>
      <c r="F11" s="67"/>
    </row>
    <row r="12" spans="1:8" ht="17.25" customHeight="1">
      <c r="A12" s="66">
        <v>4</v>
      </c>
      <c r="B12" s="842"/>
      <c r="C12" s="842"/>
      <c r="D12" s="842"/>
      <c r="E12" s="843"/>
      <c r="F12" s="67"/>
    </row>
    <row r="13" spans="1:8" ht="17.25" customHeight="1">
      <c r="A13" s="66">
        <v>5</v>
      </c>
      <c r="B13" s="842"/>
      <c r="C13" s="842"/>
      <c r="D13" s="842"/>
      <c r="E13" s="843"/>
      <c r="F13" s="67"/>
    </row>
    <row r="14" spans="1:8" ht="17.25" customHeight="1">
      <c r="A14" s="66">
        <v>6</v>
      </c>
      <c r="B14" s="842"/>
      <c r="C14" s="842"/>
      <c r="D14" s="842"/>
      <c r="E14" s="843"/>
      <c r="F14" s="67"/>
    </row>
    <row r="15" spans="1:8" ht="17.25" customHeight="1">
      <c r="A15" s="66">
        <v>7</v>
      </c>
      <c r="B15" s="842"/>
      <c r="C15" s="842"/>
      <c r="D15" s="842"/>
      <c r="E15" s="843"/>
      <c r="F15" s="67"/>
    </row>
    <row r="16" spans="1:8" ht="17.25" customHeight="1">
      <c r="A16" s="66">
        <v>8</v>
      </c>
      <c r="B16" s="842"/>
      <c r="C16" s="842"/>
      <c r="D16" s="842"/>
      <c r="E16" s="843"/>
      <c r="F16" s="67"/>
    </row>
    <row r="17" spans="1:7" ht="17.25" customHeight="1">
      <c r="A17" s="66">
        <v>9</v>
      </c>
      <c r="B17" s="842"/>
      <c r="C17" s="842"/>
      <c r="D17" s="842"/>
      <c r="E17" s="843"/>
      <c r="F17" s="67"/>
    </row>
    <row r="18" spans="1:7" ht="17.25" customHeight="1">
      <c r="A18" s="66">
        <v>10</v>
      </c>
      <c r="B18" s="842"/>
      <c r="C18" s="844"/>
      <c r="D18" s="842"/>
      <c r="E18" s="843"/>
      <c r="F18" s="67"/>
    </row>
    <row r="19" spans="1:7" ht="17.25" customHeight="1">
      <c r="A19" s="66">
        <v>11</v>
      </c>
      <c r="B19" s="842"/>
      <c r="C19" s="842"/>
      <c r="D19" s="842"/>
      <c r="E19" s="843"/>
      <c r="F19" s="67"/>
    </row>
    <row r="20" spans="1:7" ht="17.25" customHeight="1">
      <c r="A20" s="66">
        <v>12</v>
      </c>
      <c r="B20" s="842"/>
      <c r="C20" s="842"/>
      <c r="D20" s="842"/>
      <c r="E20" s="843"/>
      <c r="F20" s="67"/>
      <c r="G20" s="30"/>
    </row>
    <row r="21" spans="1:7" ht="17.25" customHeight="1">
      <c r="A21" s="66">
        <v>13</v>
      </c>
      <c r="B21" s="842"/>
      <c r="C21" s="842"/>
      <c r="D21" s="842"/>
      <c r="E21" s="843"/>
      <c r="F21" s="67"/>
    </row>
    <row r="22" spans="1:7" ht="17.25" customHeight="1">
      <c r="A22" s="66">
        <v>14</v>
      </c>
      <c r="B22" s="842"/>
      <c r="C22" s="842"/>
      <c r="D22" s="842"/>
      <c r="E22" s="843"/>
      <c r="F22" s="67"/>
    </row>
    <row r="23" spans="1:7" ht="17.25" customHeight="1">
      <c r="A23" s="66">
        <v>15</v>
      </c>
      <c r="B23" s="842"/>
      <c r="C23" s="842"/>
      <c r="D23" s="842"/>
      <c r="E23" s="843"/>
      <c r="F23" s="67"/>
    </row>
    <row r="24" spans="1:7">
      <c r="A24" s="5"/>
      <c r="B24" s="5"/>
      <c r="C24" s="5"/>
      <c r="D24" s="5"/>
      <c r="E24" s="5"/>
      <c r="F24" s="5"/>
    </row>
    <row r="25" spans="1:7">
      <c r="A25" s="5"/>
      <c r="B25" s="5"/>
      <c r="C25" s="5"/>
      <c r="D25" s="5"/>
      <c r="E25" s="5"/>
      <c r="F25" s="5"/>
    </row>
    <row r="26" spans="1:7">
      <c r="A26" s="5"/>
      <c r="B26" s="5"/>
      <c r="C26" s="5"/>
      <c r="D26" s="5"/>
      <c r="E26" s="5"/>
      <c r="F26" s="5"/>
    </row>
    <row r="27" spans="1:7">
      <c r="A27" s="5"/>
      <c r="B27" s="5"/>
      <c r="C27" s="5"/>
      <c r="D27" s="5"/>
      <c r="E27" s="5"/>
      <c r="F27" s="5"/>
    </row>
  </sheetData>
  <mergeCells count="35">
    <mergeCell ref="A7:A8"/>
    <mergeCell ref="B7:C8"/>
    <mergeCell ref="D7:E8"/>
    <mergeCell ref="F7:F8"/>
    <mergeCell ref="C1:F1"/>
    <mergeCell ref="B11:C11"/>
    <mergeCell ref="D11:E11"/>
    <mergeCell ref="B12:C12"/>
    <mergeCell ref="D12:E12"/>
    <mergeCell ref="B9:C9"/>
    <mergeCell ref="D9:E9"/>
    <mergeCell ref="B10:C10"/>
    <mergeCell ref="D10:E10"/>
    <mergeCell ref="B15:C15"/>
    <mergeCell ref="D15:E15"/>
    <mergeCell ref="B16:C16"/>
    <mergeCell ref="D16:E16"/>
    <mergeCell ref="B13:C13"/>
    <mergeCell ref="D13:E13"/>
    <mergeCell ref="B14:C14"/>
    <mergeCell ref="D14:E14"/>
    <mergeCell ref="B19:C19"/>
    <mergeCell ref="D19:E19"/>
    <mergeCell ref="B20:C20"/>
    <mergeCell ref="D20:E20"/>
    <mergeCell ref="B17:C17"/>
    <mergeCell ref="D17:E17"/>
    <mergeCell ref="B18:C18"/>
    <mergeCell ref="D18:E18"/>
    <mergeCell ref="B23:C23"/>
    <mergeCell ref="D23:E23"/>
    <mergeCell ref="B21:C21"/>
    <mergeCell ref="D21:E21"/>
    <mergeCell ref="B22:C22"/>
    <mergeCell ref="D22:E22"/>
  </mergeCells>
  <pageMargins left="1" right="1" top="1" bottom="1" header="0.5" footer="0.5"/>
  <pageSetup paperSize="9" scale="47" orientation="portrait" r:id="rId1"/>
  <headerFooter>
    <oddHeader>&amp;RPPAP MOMG and MOPT</oddHeader>
    <oddFooter xml:space="preserve">&amp;RRev 02 09/08/2020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0"/>
  </sheetPr>
  <dimension ref="A1:L58"/>
  <sheetViews>
    <sheetView showGridLines="0" zoomScaleNormal="100" workbookViewId="0">
      <selection activeCell="K18" sqref="K18"/>
    </sheetView>
  </sheetViews>
  <sheetFormatPr defaultColWidth="5.58203125" defaultRowHeight="12.5"/>
  <cols>
    <col min="1" max="3" width="13.5" style="1" customWidth="1"/>
    <col min="4" max="7" width="14" style="1" customWidth="1"/>
    <col min="8" max="8" width="13.5" style="1" customWidth="1"/>
    <col min="9" max="11" width="5.58203125" style="1" customWidth="1"/>
    <col min="12" max="16384" width="5.58203125" style="1"/>
  </cols>
  <sheetData>
    <row r="1" spans="1:12" s="12" customFormat="1" ht="25.5" customHeight="1">
      <c r="A1" s="860" t="s">
        <v>278</v>
      </c>
      <c r="B1" s="860"/>
      <c r="C1" s="860"/>
      <c r="D1" s="860"/>
      <c r="E1" s="860"/>
      <c r="F1" s="860"/>
      <c r="G1" s="860"/>
      <c r="H1" s="860"/>
      <c r="I1" s="860"/>
      <c r="J1" s="860"/>
      <c r="K1" s="860"/>
    </row>
    <row r="2" spans="1:12" s="12" customFormat="1" ht="130.5" customHeight="1">
      <c r="A2" s="70"/>
      <c r="B2" s="70"/>
      <c r="C2" s="70"/>
      <c r="D2" s="70"/>
      <c r="E2" s="69"/>
      <c r="F2" s="69"/>
      <c r="G2" s="69"/>
      <c r="H2" s="69"/>
    </row>
    <row r="3" spans="1:12" ht="34.5">
      <c r="A3" s="69"/>
      <c r="B3" s="71"/>
      <c r="C3" s="848" t="s">
        <v>20</v>
      </c>
      <c r="D3" s="849"/>
      <c r="E3" s="849"/>
      <c r="F3" s="849"/>
      <c r="G3" s="849"/>
      <c r="H3" s="849"/>
    </row>
    <row r="4" spans="1:12" ht="13">
      <c r="A4" s="69"/>
      <c r="B4" s="69"/>
      <c r="C4" s="69"/>
      <c r="D4" s="69"/>
      <c r="E4" s="69"/>
      <c r="F4" s="69"/>
      <c r="G4" s="69"/>
      <c r="H4" s="69"/>
      <c r="L4" s="8"/>
    </row>
    <row r="5" spans="1:12" ht="13">
      <c r="A5" s="72"/>
      <c r="B5" s="69"/>
      <c r="C5" s="73"/>
      <c r="D5" s="73"/>
      <c r="E5" s="73"/>
      <c r="F5" s="73"/>
      <c r="G5" s="73"/>
      <c r="H5" s="73"/>
      <c r="L5" s="8"/>
    </row>
    <row r="6" spans="1:12" ht="13">
      <c r="A6" s="72"/>
      <c r="B6" s="69"/>
      <c r="C6" s="74"/>
      <c r="D6" s="74"/>
      <c r="E6" s="74"/>
      <c r="F6" s="74"/>
      <c r="G6" s="74"/>
      <c r="H6" s="74"/>
      <c r="L6" s="8"/>
    </row>
    <row r="7" spans="1:12" ht="17.25" customHeight="1">
      <c r="A7" s="850" t="s">
        <v>45</v>
      </c>
      <c r="B7" s="851"/>
      <c r="C7" s="852"/>
      <c r="D7" s="853"/>
      <c r="E7" s="853"/>
      <c r="F7" s="853"/>
      <c r="G7" s="853"/>
      <c r="H7" s="853"/>
    </row>
    <row r="8" spans="1:12" ht="17.25" customHeight="1">
      <c r="A8" s="850" t="s">
        <v>48</v>
      </c>
      <c r="B8" s="851"/>
      <c r="C8" s="852"/>
      <c r="D8" s="853"/>
      <c r="E8" s="853"/>
      <c r="F8" s="853"/>
      <c r="G8" s="853"/>
      <c r="H8" s="853"/>
    </row>
    <row r="9" spans="1:12" ht="17.25" customHeight="1">
      <c r="A9" s="850" t="s">
        <v>7</v>
      </c>
      <c r="B9" s="851"/>
      <c r="C9" s="852"/>
      <c r="D9" s="853"/>
      <c r="E9" s="853"/>
      <c r="F9" s="853"/>
      <c r="G9" s="853"/>
      <c r="H9" s="853"/>
    </row>
    <row r="10" spans="1:12" ht="17.25" customHeight="1">
      <c r="A10" s="850" t="s">
        <v>49</v>
      </c>
      <c r="B10" s="851"/>
      <c r="C10" s="852"/>
      <c r="D10" s="853"/>
      <c r="E10" s="853"/>
      <c r="F10" s="853"/>
      <c r="G10" s="853"/>
      <c r="H10" s="853"/>
    </row>
    <row r="11" spans="1:12" ht="13">
      <c r="A11" s="69"/>
      <c r="B11" s="69"/>
      <c r="C11" s="69"/>
      <c r="D11" s="69"/>
      <c r="E11" s="69"/>
      <c r="F11" s="69"/>
      <c r="G11" s="69"/>
      <c r="H11" s="69"/>
    </row>
    <row r="12" spans="1:12" s="11" customFormat="1" ht="13">
      <c r="A12" s="69"/>
      <c r="B12" s="69"/>
      <c r="C12" s="69"/>
      <c r="D12" s="69"/>
      <c r="E12" s="69"/>
      <c r="F12" s="69"/>
      <c r="G12" s="69"/>
      <c r="H12" s="69"/>
    </row>
    <row r="13" spans="1:12" s="11" customFormat="1" ht="13">
      <c r="A13" s="69"/>
      <c r="B13" s="69"/>
      <c r="C13" s="69"/>
      <c r="D13" s="69"/>
      <c r="E13" s="69"/>
      <c r="F13" s="69"/>
      <c r="G13" s="69"/>
      <c r="H13" s="69"/>
    </row>
    <row r="14" spans="1:12" s="11" customFormat="1" ht="17.25" customHeight="1">
      <c r="A14" s="854" t="s">
        <v>23</v>
      </c>
      <c r="B14" s="854"/>
      <c r="C14" s="855"/>
      <c r="D14" s="856"/>
      <c r="E14" s="857"/>
      <c r="F14" s="69"/>
      <c r="G14" s="69"/>
      <c r="H14" s="69"/>
    </row>
    <row r="15" spans="1:12" s="11" customFormat="1" ht="17.25" customHeight="1">
      <c r="A15" s="854" t="s">
        <v>3</v>
      </c>
      <c r="B15" s="854"/>
      <c r="C15" s="858"/>
      <c r="D15" s="859"/>
      <c r="E15" s="859"/>
      <c r="F15" s="69"/>
      <c r="G15" s="69"/>
      <c r="H15" s="69"/>
    </row>
    <row r="16" spans="1:12" ht="13">
      <c r="A16" s="69"/>
      <c r="B16" s="69"/>
      <c r="C16" s="69"/>
      <c r="D16" s="69"/>
      <c r="E16" s="69"/>
      <c r="F16" s="69"/>
      <c r="G16" s="69"/>
      <c r="H16" s="69"/>
    </row>
    <row r="17" spans="1:9" ht="13">
      <c r="A17" s="69"/>
      <c r="B17" s="69"/>
      <c r="C17" s="69"/>
      <c r="D17" s="69"/>
      <c r="E17" s="69"/>
      <c r="F17" s="69"/>
      <c r="G17" s="69"/>
      <c r="H17" s="69"/>
    </row>
    <row r="18" spans="1:9" ht="17.25" customHeight="1">
      <c r="A18" s="75" t="s">
        <v>59</v>
      </c>
      <c r="B18" s="76"/>
      <c r="C18" s="37"/>
      <c r="D18" s="77"/>
      <c r="E18" s="77"/>
      <c r="F18" s="77"/>
      <c r="G18" s="77"/>
      <c r="H18" s="78"/>
      <c r="I18" s="9"/>
    </row>
    <row r="19" spans="1:9" ht="17.25" customHeight="1">
      <c r="A19" s="79"/>
      <c r="B19" s="80"/>
      <c r="C19" s="80"/>
      <c r="D19" s="80"/>
      <c r="E19" s="80"/>
      <c r="F19" s="80"/>
      <c r="G19" s="80"/>
      <c r="H19" s="81"/>
      <c r="I19" s="9"/>
    </row>
    <row r="20" spans="1:9" ht="18">
      <c r="A20" s="82"/>
      <c r="B20" s="83"/>
      <c r="C20" s="83"/>
      <c r="D20" s="83"/>
      <c r="E20" s="83"/>
      <c r="F20" s="83"/>
      <c r="G20" s="34"/>
      <c r="H20" s="84"/>
      <c r="I20" s="2"/>
    </row>
    <row r="21" spans="1:9" ht="13">
      <c r="A21" s="85"/>
      <c r="B21" s="83"/>
      <c r="C21" s="83"/>
      <c r="D21" s="83"/>
      <c r="E21" s="83"/>
      <c r="F21" s="83"/>
      <c r="G21" s="83"/>
      <c r="H21" s="84"/>
      <c r="I21" s="2"/>
    </row>
    <row r="22" spans="1:9" ht="13">
      <c r="A22" s="85"/>
      <c r="B22" s="83" t="s">
        <v>8</v>
      </c>
      <c r="C22" s="83"/>
      <c r="D22" s="83"/>
      <c r="E22" s="83"/>
      <c r="F22" s="83"/>
      <c r="G22" s="83"/>
      <c r="H22" s="84"/>
      <c r="I22" s="2"/>
    </row>
    <row r="23" spans="1:9" ht="13">
      <c r="A23" s="85"/>
      <c r="B23" s="83"/>
      <c r="C23" s="83"/>
      <c r="D23" s="83"/>
      <c r="E23" s="83"/>
      <c r="F23" s="83"/>
      <c r="G23" s="83"/>
      <c r="H23" s="84"/>
      <c r="I23" s="2"/>
    </row>
    <row r="24" spans="1:9" ht="13">
      <c r="A24" s="85"/>
      <c r="B24" s="83"/>
      <c r="C24" s="83"/>
      <c r="D24" s="83"/>
      <c r="E24" s="83"/>
      <c r="F24" s="83"/>
      <c r="G24" s="83"/>
      <c r="H24" s="84"/>
    </row>
    <row r="25" spans="1:9" ht="13">
      <c r="A25" s="85"/>
      <c r="B25" s="83"/>
      <c r="C25" s="83"/>
      <c r="D25" s="83"/>
      <c r="E25" s="83"/>
      <c r="F25" s="83"/>
      <c r="G25" s="83"/>
      <c r="H25" s="84"/>
    </row>
    <row r="26" spans="1:9" ht="13">
      <c r="A26" s="85"/>
      <c r="B26" s="83"/>
      <c r="C26" s="83"/>
      <c r="D26" s="83"/>
      <c r="E26" s="83"/>
      <c r="F26" s="83"/>
      <c r="G26" s="83"/>
      <c r="H26" s="84"/>
    </row>
    <row r="27" spans="1:9" ht="13">
      <c r="A27" s="85"/>
      <c r="B27" s="83"/>
      <c r="C27" s="83"/>
      <c r="D27" s="83"/>
      <c r="E27" s="83"/>
      <c r="F27" s="83"/>
      <c r="G27" s="83"/>
      <c r="H27" s="84"/>
    </row>
    <row r="28" spans="1:9" ht="13">
      <c r="A28" s="85"/>
      <c r="B28" s="83"/>
      <c r="C28" s="83"/>
      <c r="D28" s="83"/>
      <c r="E28" s="83"/>
      <c r="F28" s="83"/>
      <c r="G28" s="83"/>
      <c r="H28" s="84"/>
    </row>
    <row r="29" spans="1:9" ht="13">
      <c r="A29" s="85"/>
      <c r="B29" s="86"/>
      <c r="C29" s="86"/>
      <c r="D29" s="86"/>
      <c r="E29" s="83"/>
      <c r="F29" s="86"/>
      <c r="G29" s="83"/>
      <c r="H29" s="84"/>
    </row>
    <row r="30" spans="1:9" ht="13">
      <c r="A30" s="85"/>
      <c r="B30" s="83"/>
      <c r="C30" s="83"/>
      <c r="D30" s="83"/>
      <c r="E30" s="83"/>
      <c r="F30" s="83"/>
      <c r="G30" s="83"/>
      <c r="H30" s="84"/>
    </row>
    <row r="31" spans="1:9" ht="13">
      <c r="A31" s="85"/>
      <c r="B31" s="86" t="s">
        <v>9</v>
      </c>
      <c r="C31" s="83"/>
      <c r="D31" s="86" t="s">
        <v>392</v>
      </c>
      <c r="E31" s="86"/>
      <c r="F31" s="86" t="s">
        <v>393</v>
      </c>
      <c r="G31" s="448" t="s">
        <v>396</v>
      </c>
      <c r="H31" s="84"/>
    </row>
    <row r="32" spans="1:9" ht="13">
      <c r="A32" s="85"/>
      <c r="B32" s="83"/>
      <c r="C32" s="83"/>
      <c r="D32" s="83"/>
      <c r="E32" s="83"/>
      <c r="F32" s="83"/>
      <c r="G32" s="83"/>
      <c r="H32" s="84"/>
    </row>
    <row r="33" spans="1:8" ht="13">
      <c r="A33" s="85"/>
      <c r="B33" s="83"/>
      <c r="C33" s="83"/>
      <c r="D33" s="83"/>
      <c r="E33" s="83"/>
      <c r="F33" s="83"/>
      <c r="G33" s="83"/>
      <c r="H33" s="84"/>
    </row>
    <row r="34" spans="1:8" ht="13">
      <c r="A34" s="85"/>
      <c r="B34" s="83"/>
      <c r="C34" s="83"/>
      <c r="D34" s="83"/>
      <c r="E34" s="83"/>
      <c r="F34" s="83"/>
      <c r="G34" s="83"/>
      <c r="H34" s="84"/>
    </row>
    <row r="35" spans="1:8" ht="13">
      <c r="A35" s="85"/>
      <c r="B35" s="83"/>
      <c r="C35" s="83"/>
      <c r="D35" s="83"/>
      <c r="E35" s="83"/>
      <c r="F35" s="83"/>
      <c r="G35" s="83"/>
      <c r="H35" s="84"/>
    </row>
    <row r="36" spans="1:8" ht="13">
      <c r="A36" s="85"/>
      <c r="B36" s="83"/>
      <c r="C36" s="83"/>
      <c r="D36" s="83"/>
      <c r="E36" s="83"/>
      <c r="F36" s="83"/>
      <c r="G36" s="83"/>
      <c r="H36" s="84"/>
    </row>
    <row r="37" spans="1:8" ht="13">
      <c r="A37" s="85"/>
      <c r="B37" s="83"/>
      <c r="C37" s="83"/>
      <c r="D37" s="83"/>
      <c r="E37" s="83"/>
      <c r="F37" s="83"/>
      <c r="G37" s="83"/>
      <c r="H37" s="84"/>
    </row>
    <row r="38" spans="1:8" ht="13">
      <c r="A38" s="85"/>
      <c r="B38" s="83"/>
      <c r="C38" s="83"/>
      <c r="D38" s="83"/>
      <c r="E38" s="83"/>
      <c r="F38" s="83"/>
      <c r="G38" s="83"/>
      <c r="H38" s="84"/>
    </row>
    <row r="39" spans="1:8" ht="13">
      <c r="A39" s="85"/>
      <c r="B39" s="83"/>
      <c r="C39" s="83"/>
      <c r="D39" s="83"/>
      <c r="E39" s="83"/>
      <c r="F39" s="83"/>
      <c r="G39" s="83"/>
      <c r="H39" s="84"/>
    </row>
    <row r="40" spans="1:8" ht="13">
      <c r="A40" s="85"/>
      <c r="B40" s="86" t="s">
        <v>395</v>
      </c>
      <c r="C40" s="83"/>
      <c r="D40" s="86" t="s">
        <v>394</v>
      </c>
      <c r="E40" s="86"/>
      <c r="F40" s="86" t="s">
        <v>397</v>
      </c>
      <c r="G40" s="447" t="s">
        <v>398</v>
      </c>
      <c r="H40" s="84"/>
    </row>
    <row r="41" spans="1:8" ht="13">
      <c r="A41" s="85"/>
      <c r="B41" s="83"/>
      <c r="C41" s="83"/>
      <c r="D41" s="83"/>
      <c r="E41" s="83"/>
      <c r="F41" s="83"/>
      <c r="G41" s="83"/>
      <c r="H41" s="84"/>
    </row>
    <row r="42" spans="1:8" ht="13">
      <c r="A42" s="85"/>
      <c r="B42" s="83"/>
      <c r="C42" s="83"/>
      <c r="D42" s="83"/>
      <c r="E42" s="83"/>
      <c r="F42" s="83"/>
      <c r="G42" s="83"/>
      <c r="H42" s="84"/>
    </row>
    <row r="43" spans="1:8" ht="13">
      <c r="A43" s="85"/>
      <c r="B43" s="83"/>
      <c r="C43" s="83"/>
      <c r="D43" s="83"/>
      <c r="E43" s="83"/>
      <c r="F43" s="83"/>
      <c r="G43" s="83"/>
      <c r="H43" s="84"/>
    </row>
    <row r="44" spans="1:8" ht="13">
      <c r="A44" s="85"/>
      <c r="B44" s="83"/>
      <c r="C44" s="83"/>
      <c r="D44" s="83"/>
      <c r="E44" s="83"/>
      <c r="F44" s="83"/>
      <c r="G44" s="83"/>
      <c r="H44" s="84"/>
    </row>
    <row r="45" spans="1:8" ht="13">
      <c r="A45" s="85"/>
      <c r="B45" s="83"/>
      <c r="C45" s="83"/>
      <c r="D45" s="83"/>
      <c r="E45" s="83"/>
      <c r="F45" s="83"/>
      <c r="G45" s="83"/>
      <c r="H45" s="84"/>
    </row>
    <row r="46" spans="1:8" ht="13">
      <c r="A46" s="85"/>
      <c r="B46" s="83"/>
      <c r="C46" s="83"/>
      <c r="D46" s="83"/>
      <c r="E46" s="83"/>
      <c r="F46" s="83"/>
      <c r="G46" s="83"/>
      <c r="H46" s="84"/>
    </row>
    <row r="47" spans="1:8" ht="13">
      <c r="A47" s="85"/>
      <c r="B47" s="83"/>
      <c r="C47" s="83"/>
      <c r="D47" s="83"/>
      <c r="E47" s="83"/>
      <c r="F47" s="83"/>
      <c r="G47" s="83"/>
      <c r="H47" s="84"/>
    </row>
    <row r="48" spans="1:8" ht="13">
      <c r="A48" s="85"/>
      <c r="B48" s="83"/>
      <c r="C48" s="83"/>
      <c r="D48" s="83"/>
      <c r="E48" s="83"/>
      <c r="F48" s="83"/>
      <c r="G48" s="83"/>
      <c r="H48" s="84"/>
    </row>
    <row r="49" spans="1:8" ht="13">
      <c r="A49" s="85"/>
      <c r="B49" s="83"/>
      <c r="C49" s="83"/>
      <c r="D49" s="83"/>
      <c r="E49" s="83"/>
      <c r="F49" s="83"/>
      <c r="G49" s="83"/>
      <c r="H49" s="84"/>
    </row>
    <row r="50" spans="1:8" ht="13">
      <c r="A50" s="85"/>
      <c r="B50" s="86" t="s">
        <v>399</v>
      </c>
      <c r="C50" s="83"/>
      <c r="D50" s="86" t="s">
        <v>400</v>
      </c>
      <c r="E50" s="83"/>
      <c r="F50" s="83"/>
      <c r="G50" s="83"/>
      <c r="H50" s="84"/>
    </row>
    <row r="51" spans="1:8" ht="13">
      <c r="A51" s="85"/>
      <c r="B51" s="83"/>
      <c r="C51" s="83"/>
      <c r="D51" s="83"/>
      <c r="E51" s="83"/>
      <c r="F51" s="83"/>
      <c r="G51" s="83"/>
      <c r="H51" s="84"/>
    </row>
    <row r="52" spans="1:8">
      <c r="A52" s="18"/>
      <c r="B52" s="15"/>
      <c r="C52" s="15"/>
      <c r="D52" s="15"/>
      <c r="E52" s="15"/>
      <c r="F52" s="15"/>
      <c r="G52" s="15"/>
      <c r="H52" s="17"/>
    </row>
    <row r="53" spans="1:8">
      <c r="A53" s="18"/>
      <c r="B53" s="15"/>
      <c r="C53" s="15"/>
      <c r="D53" s="15"/>
      <c r="E53" s="15"/>
      <c r="F53" s="15"/>
      <c r="G53" s="15"/>
      <c r="H53" s="17"/>
    </row>
    <row r="54" spans="1:8">
      <c r="A54" s="18"/>
      <c r="B54" s="15"/>
      <c r="C54" s="15"/>
      <c r="D54" s="15"/>
      <c r="E54" s="15"/>
      <c r="F54" s="15"/>
      <c r="G54" s="15"/>
      <c r="H54" s="17"/>
    </row>
    <row r="55" spans="1:8">
      <c r="A55" s="18"/>
      <c r="B55" s="15"/>
      <c r="C55" s="15"/>
      <c r="D55" s="15"/>
      <c r="E55" s="15"/>
      <c r="F55" s="15"/>
      <c r="G55" s="15"/>
      <c r="H55" s="17"/>
    </row>
    <row r="56" spans="1:8">
      <c r="A56" s="18"/>
      <c r="B56" s="15"/>
      <c r="C56" s="15"/>
      <c r="D56" s="15"/>
      <c r="E56" s="15"/>
      <c r="F56" s="15"/>
      <c r="G56" s="15"/>
      <c r="H56" s="17"/>
    </row>
    <row r="57" spans="1:8">
      <c r="A57" s="18"/>
      <c r="B57" s="15"/>
      <c r="C57" s="15"/>
      <c r="D57" s="15"/>
      <c r="E57" s="15"/>
      <c r="F57" s="15"/>
      <c r="G57" s="15"/>
      <c r="H57" s="17"/>
    </row>
    <row r="58" spans="1:8">
      <c r="A58" s="19"/>
      <c r="B58" s="20"/>
      <c r="C58" s="20"/>
      <c r="D58" s="20"/>
      <c r="E58" s="20"/>
      <c r="F58" s="20"/>
      <c r="G58" s="20"/>
      <c r="H58" s="21"/>
    </row>
  </sheetData>
  <mergeCells count="14">
    <mergeCell ref="A1:K1"/>
    <mergeCell ref="A7:B7"/>
    <mergeCell ref="C7:H7"/>
    <mergeCell ref="A8:B8"/>
    <mergeCell ref="C8:H8"/>
    <mergeCell ref="C3:H3"/>
    <mergeCell ref="A9:B9"/>
    <mergeCell ref="C9:H9"/>
    <mergeCell ref="A14:B14"/>
    <mergeCell ref="C14:E14"/>
    <mergeCell ref="A15:B15"/>
    <mergeCell ref="C15:E15"/>
    <mergeCell ref="A10:B10"/>
    <mergeCell ref="C10:H10"/>
  </mergeCells>
  <pageMargins left="1" right="1" top="1" bottom="1" header="0.5" footer="0.5"/>
  <pageSetup paperSize="9" scale="47" fitToHeight="0" orientation="portrait" r:id="rId1"/>
  <headerFooter>
    <oddHeader>&amp;RPPAP MOMG and MOPT</oddHeader>
    <oddFooter xml:space="preserve">&amp;RRev 02 09/08/2020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0"/>
  </sheetPr>
  <dimension ref="A1:T12"/>
  <sheetViews>
    <sheetView showGridLines="0" zoomScaleNormal="100" zoomScalePageLayoutView="70" workbookViewId="0">
      <selection activeCell="I3" sqref="I3"/>
    </sheetView>
  </sheetViews>
  <sheetFormatPr defaultColWidth="5.58203125" defaultRowHeight="12.5"/>
  <cols>
    <col min="1" max="4" width="15.58203125" style="12" customWidth="1"/>
    <col min="5" max="5" width="8.58203125" style="13" customWidth="1"/>
    <col min="6" max="6" width="27.25" style="12" customWidth="1"/>
    <col min="7" max="7" width="8.58203125" style="12" customWidth="1"/>
    <col min="8" max="8" width="22.5" style="12" customWidth="1"/>
    <col min="9" max="9" width="8.58203125" style="12" customWidth="1"/>
    <col min="10" max="10" width="11.58203125" style="12" customWidth="1"/>
    <col min="11" max="11" width="8.58203125" style="12" customWidth="1"/>
    <col min="12" max="12" width="15.58203125" style="12" customWidth="1"/>
    <col min="13" max="13" width="13.83203125" style="12" customWidth="1"/>
    <col min="14" max="14" width="15.58203125" style="12" customWidth="1"/>
    <col min="15" max="18" width="8.58203125" style="12" customWidth="1"/>
    <col min="19" max="16384" width="5.58203125" style="12"/>
  </cols>
  <sheetData>
    <row r="1" spans="1:20" ht="49" customHeight="1">
      <c r="B1" s="861" t="s">
        <v>280</v>
      </c>
      <c r="C1" s="861"/>
      <c r="D1" s="861"/>
      <c r="E1" s="861"/>
      <c r="F1" s="861"/>
      <c r="G1" s="861"/>
      <c r="H1" s="861"/>
      <c r="I1" s="861"/>
      <c r="J1" s="861"/>
    </row>
    <row r="2" spans="1:20" ht="60" customHeight="1">
      <c r="A2" s="863" t="s">
        <v>423</v>
      </c>
      <c r="B2" s="863"/>
      <c r="C2" s="863"/>
      <c r="D2" s="863"/>
      <c r="E2" s="863"/>
      <c r="F2" s="863"/>
      <c r="G2" s="863"/>
      <c r="H2" s="863"/>
      <c r="I2" s="863"/>
      <c r="J2" s="863"/>
      <c r="K2" s="87"/>
      <c r="L2" s="69"/>
      <c r="M2" s="69"/>
      <c r="N2" s="69"/>
      <c r="O2" s="69"/>
      <c r="P2" s="69"/>
      <c r="Q2" s="69"/>
      <c r="R2" s="69"/>
      <c r="S2" s="69"/>
      <c r="T2" s="69"/>
    </row>
    <row r="3" spans="1:20" ht="60" customHeight="1">
      <c r="A3" s="864" t="s">
        <v>422</v>
      </c>
      <c r="B3" s="864"/>
      <c r="C3" s="864"/>
      <c r="D3" s="864"/>
      <c r="E3" s="864"/>
      <c r="F3" s="864"/>
      <c r="G3" s="864"/>
      <c r="H3" s="864"/>
      <c r="I3" s="471"/>
      <c r="J3" s="471"/>
      <c r="K3" s="87"/>
      <c r="L3" s="69"/>
      <c r="M3" s="69"/>
      <c r="N3" s="69"/>
      <c r="O3" s="69"/>
      <c r="P3" s="69"/>
      <c r="Q3" s="69"/>
      <c r="R3" s="69"/>
      <c r="S3" s="69"/>
      <c r="T3" s="69"/>
    </row>
    <row r="4" spans="1:20" ht="110.25" customHeight="1">
      <c r="A4" s="70"/>
      <c r="B4" s="70"/>
      <c r="C4" s="70"/>
      <c r="D4" s="70"/>
      <c r="E4" s="87"/>
      <c r="F4" s="87"/>
      <c r="G4" s="69"/>
      <c r="H4" s="69"/>
      <c r="I4" s="69"/>
      <c r="J4" s="69"/>
      <c r="K4" s="69"/>
      <c r="L4" s="69"/>
      <c r="M4" s="69"/>
      <c r="N4" s="69"/>
      <c r="O4" s="69"/>
      <c r="P4" s="69"/>
      <c r="Q4" s="69"/>
      <c r="R4" s="69"/>
      <c r="S4" s="69"/>
      <c r="T4" s="69"/>
    </row>
    <row r="5" spans="1:20" ht="13">
      <c r="A5" s="862"/>
      <c r="B5" s="862"/>
      <c r="C5" s="862"/>
      <c r="D5" s="862"/>
      <c r="E5" s="862"/>
      <c r="F5" s="862"/>
      <c r="G5" s="69"/>
      <c r="H5" s="69"/>
      <c r="I5" s="69"/>
      <c r="J5" s="69"/>
      <c r="K5" s="69"/>
      <c r="L5" s="69"/>
      <c r="M5" s="69"/>
      <c r="N5" s="69"/>
      <c r="O5" s="69"/>
      <c r="P5" s="69"/>
      <c r="Q5" s="69"/>
      <c r="R5" s="69"/>
      <c r="S5" s="69"/>
      <c r="T5" s="69"/>
    </row>
    <row r="6" spans="1:20" ht="13">
      <c r="A6" s="862"/>
      <c r="B6" s="862"/>
      <c r="C6" s="862"/>
      <c r="D6" s="862"/>
      <c r="E6" s="862"/>
      <c r="F6" s="862"/>
      <c r="G6" s="69"/>
      <c r="H6" s="69"/>
      <c r="I6" s="69"/>
      <c r="J6" s="69"/>
      <c r="K6" s="69"/>
      <c r="L6" s="69"/>
      <c r="M6" s="69"/>
      <c r="N6" s="69"/>
      <c r="O6" s="69"/>
      <c r="P6" s="69"/>
      <c r="Q6" s="69"/>
      <c r="R6" s="69"/>
      <c r="S6" s="69"/>
      <c r="T6" s="69"/>
    </row>
    <row r="7" spans="1:20" ht="13">
      <c r="A7" s="862"/>
      <c r="B7" s="862"/>
      <c r="C7" s="862"/>
      <c r="D7" s="862"/>
      <c r="E7" s="862"/>
      <c r="F7" s="862"/>
      <c r="G7" s="69"/>
      <c r="H7" s="69"/>
      <c r="I7" s="69"/>
      <c r="J7" s="69"/>
      <c r="K7" s="69"/>
      <c r="L7" s="69"/>
      <c r="M7" s="69"/>
      <c r="N7" s="69"/>
      <c r="O7" s="69"/>
      <c r="P7" s="69"/>
      <c r="Q7" s="69"/>
      <c r="R7" s="69"/>
      <c r="S7" s="69"/>
      <c r="T7" s="69"/>
    </row>
    <row r="8" spans="1:20" ht="13">
      <c r="A8" s="862"/>
      <c r="B8" s="862"/>
      <c r="C8" s="862"/>
      <c r="D8" s="862"/>
      <c r="E8" s="862"/>
      <c r="F8" s="862"/>
      <c r="G8" s="69"/>
      <c r="H8" s="69"/>
      <c r="I8" s="69"/>
      <c r="J8" s="69"/>
      <c r="K8" s="69"/>
      <c r="L8" s="69"/>
      <c r="M8" s="69"/>
      <c r="N8" s="69"/>
      <c r="O8" s="69"/>
      <c r="P8" s="69"/>
      <c r="Q8" s="69"/>
      <c r="R8" s="69"/>
      <c r="S8" s="69"/>
      <c r="T8" s="69"/>
    </row>
    <row r="9" spans="1:20" ht="13">
      <c r="A9" s="862"/>
      <c r="B9" s="862"/>
      <c r="C9" s="862"/>
      <c r="D9" s="862"/>
      <c r="E9" s="862"/>
      <c r="F9" s="862"/>
      <c r="G9" s="69"/>
      <c r="H9" s="69"/>
      <c r="I9" s="69"/>
      <c r="J9" s="69"/>
      <c r="K9" s="69"/>
      <c r="L9" s="69"/>
      <c r="M9" s="69"/>
      <c r="N9" s="69"/>
      <c r="O9" s="69"/>
      <c r="P9" s="69"/>
      <c r="Q9" s="69"/>
      <c r="R9" s="69"/>
      <c r="S9" s="69"/>
      <c r="T9" s="69"/>
    </row>
    <row r="10" spans="1:20" ht="13">
      <c r="A10" s="862"/>
      <c r="B10" s="862"/>
      <c r="C10" s="862"/>
      <c r="D10" s="862"/>
      <c r="E10" s="862"/>
      <c r="F10" s="862"/>
      <c r="G10" s="69"/>
      <c r="H10" s="69"/>
      <c r="I10" s="69"/>
      <c r="J10" s="69"/>
      <c r="K10" s="69"/>
      <c r="L10" s="69"/>
      <c r="M10" s="69"/>
      <c r="N10" s="69"/>
      <c r="O10" s="69"/>
      <c r="P10" s="69"/>
      <c r="Q10" s="69"/>
      <c r="R10" s="69"/>
      <c r="S10" s="69"/>
      <c r="T10" s="69"/>
    </row>
    <row r="11" spans="1:20" ht="13">
      <c r="A11" s="862"/>
      <c r="B11" s="862"/>
      <c r="C11" s="862"/>
      <c r="D11" s="862"/>
      <c r="E11" s="862"/>
      <c r="F11" s="862"/>
      <c r="G11" s="69"/>
      <c r="H11" s="69"/>
      <c r="I11" s="69"/>
      <c r="J11" s="69"/>
      <c r="K11" s="69"/>
      <c r="L11" s="69"/>
      <c r="M11" s="69"/>
      <c r="N11" s="69"/>
      <c r="O11" s="69"/>
      <c r="P11" s="69"/>
      <c r="Q11" s="69"/>
      <c r="R11" s="69"/>
      <c r="S11" s="69"/>
      <c r="T11" s="69"/>
    </row>
    <row r="12" spans="1:20" ht="13">
      <c r="A12" s="862"/>
      <c r="B12" s="862"/>
      <c r="C12" s="862"/>
      <c r="D12" s="862"/>
      <c r="E12" s="862"/>
      <c r="F12" s="862"/>
      <c r="G12" s="69"/>
      <c r="H12" s="69"/>
      <c r="I12" s="69"/>
      <c r="J12" s="69"/>
      <c r="K12" s="69"/>
      <c r="L12" s="69"/>
      <c r="M12" s="69"/>
      <c r="N12" s="69"/>
      <c r="O12" s="69"/>
      <c r="P12" s="69"/>
      <c r="Q12" s="69"/>
      <c r="R12" s="69"/>
      <c r="S12" s="69"/>
      <c r="T12" s="69"/>
    </row>
  </sheetData>
  <mergeCells count="4">
    <mergeCell ref="B1:J1"/>
    <mergeCell ref="A5:F12"/>
    <mergeCell ref="A2:J2"/>
    <mergeCell ref="A3:H3"/>
  </mergeCells>
  <hyperlinks>
    <hyperlink ref="A3:D3" r:id="rId1" display="http://search.abb.com/library/Download.aspx?DocumentID=9AKK107991A1331&amp;LanguageCode=en&amp;DocumentPartId=&amp;Action=Launch" xr:uid="{3925996A-7D3E-4328-93E5-84CBD7D8A643}"/>
  </hyperlinks>
  <pageMargins left="1" right="1" top="1" bottom="1" header="0.5" footer="0.5"/>
  <pageSetup paperSize="9" scale="47" fitToHeight="0" orientation="landscape" r:id="rId2"/>
  <headerFooter>
    <oddHeader>&amp;RPPAP MOMG and MOPT</oddHeader>
    <oddFooter xml:space="preserve">&amp;RRev 02 09/08/2020
</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7B448-3EAC-43A8-868C-497E809A3D37}">
  <sheetPr codeName="Sheet6">
    <tabColor theme="0"/>
  </sheetPr>
  <dimension ref="A1:P6"/>
  <sheetViews>
    <sheetView zoomScaleNormal="100" zoomScalePageLayoutView="80" workbookViewId="0">
      <selection activeCell="B1" sqref="B1:H1"/>
    </sheetView>
  </sheetViews>
  <sheetFormatPr defaultColWidth="5.58203125" defaultRowHeight="12.5"/>
  <cols>
    <col min="1" max="2" width="15.58203125" style="12" customWidth="1"/>
    <col min="3" max="3" width="18.5" style="12" customWidth="1"/>
    <col min="4" max="4" width="8.83203125" style="12" customWidth="1"/>
    <col min="5" max="5" width="19.75" style="12" customWidth="1"/>
    <col min="6" max="6" width="40.83203125" style="12" customWidth="1"/>
    <col min="7" max="8" width="12.58203125" style="12" customWidth="1"/>
    <col min="9" max="9" width="14.25" style="12" customWidth="1"/>
    <col min="10" max="10" width="12.25" style="12" customWidth="1"/>
    <col min="11" max="13" width="10.25" style="12" customWidth="1"/>
    <col min="14" max="15" width="9.83203125" style="12" customWidth="1"/>
    <col min="16" max="16" width="9.58203125" style="12" customWidth="1"/>
    <col min="17" max="16384" width="5.58203125" style="12"/>
  </cols>
  <sheetData>
    <row r="1" spans="1:16" ht="60" customHeight="1">
      <c r="B1" s="861" t="s">
        <v>281</v>
      </c>
      <c r="C1" s="861"/>
      <c r="D1" s="861"/>
      <c r="E1" s="861"/>
      <c r="F1" s="861"/>
      <c r="G1" s="861"/>
      <c r="H1" s="861"/>
      <c r="J1" s="13"/>
    </row>
    <row r="2" spans="1:16" ht="42.5" customHeight="1">
      <c r="A2" s="865" t="s">
        <v>424</v>
      </c>
      <c r="B2" s="866"/>
      <c r="C2" s="866"/>
      <c r="D2" s="866"/>
      <c r="E2" s="866"/>
      <c r="F2" s="866"/>
      <c r="G2" s="866"/>
      <c r="H2" s="866"/>
      <c r="I2" s="866"/>
      <c r="J2" s="866"/>
      <c r="K2" s="866"/>
      <c r="L2" s="69"/>
      <c r="M2" s="69"/>
      <c r="N2" s="69"/>
      <c r="O2" s="69"/>
      <c r="P2" s="69"/>
    </row>
    <row r="3" spans="1:16" ht="42.5" customHeight="1">
      <c r="A3" s="867" t="s">
        <v>425</v>
      </c>
      <c r="B3" s="867"/>
      <c r="C3" s="867"/>
      <c r="D3" s="867"/>
      <c r="E3" s="867"/>
      <c r="F3" s="867"/>
      <c r="G3" s="867"/>
      <c r="H3" s="867"/>
      <c r="I3" s="472"/>
      <c r="J3" s="472"/>
      <c r="K3" s="472"/>
      <c r="L3" s="69"/>
      <c r="M3" s="69"/>
      <c r="N3" s="69"/>
      <c r="O3" s="69"/>
      <c r="P3" s="69"/>
    </row>
    <row r="4" spans="1:16" ht="92.25" customHeight="1">
      <c r="A4" s="70"/>
      <c r="B4" s="70"/>
      <c r="C4" s="70"/>
      <c r="D4" s="70"/>
      <c r="E4" s="69"/>
      <c r="F4" s="69"/>
      <c r="G4" s="87"/>
      <c r="H4" s="69"/>
      <c r="I4" s="69"/>
      <c r="J4" s="69"/>
      <c r="K4" s="69"/>
      <c r="L4" s="69"/>
      <c r="M4" s="69"/>
      <c r="N4" s="69"/>
      <c r="O4" s="69"/>
      <c r="P4" s="69"/>
    </row>
    <row r="5" spans="1:16" s="10" customFormat="1" ht="13">
      <c r="A5" s="69"/>
      <c r="B5" s="69"/>
      <c r="C5" s="69"/>
      <c r="D5" s="69"/>
      <c r="E5" s="69"/>
      <c r="F5" s="69"/>
      <c r="G5" s="69"/>
      <c r="H5" s="69"/>
      <c r="I5" s="69"/>
      <c r="J5" s="69"/>
      <c r="K5" s="69"/>
      <c r="L5" s="69"/>
      <c r="M5" s="69"/>
      <c r="N5" s="69"/>
      <c r="O5" s="69"/>
      <c r="P5" s="69"/>
    </row>
    <row r="6" spans="1:16" ht="13">
      <c r="A6" s="69"/>
      <c r="B6" s="69"/>
      <c r="C6" s="69"/>
      <c r="D6" s="69"/>
      <c r="E6" s="69"/>
      <c r="F6" s="69"/>
      <c r="G6" s="69"/>
      <c r="H6" s="69"/>
      <c r="I6" s="69"/>
      <c r="J6" s="69"/>
      <c r="K6" s="69"/>
      <c r="L6" s="69"/>
      <c r="M6" s="69"/>
      <c r="N6" s="69"/>
      <c r="O6" s="69"/>
      <c r="P6" s="69"/>
    </row>
  </sheetData>
  <mergeCells count="3">
    <mergeCell ref="B1:H1"/>
    <mergeCell ref="A2:K2"/>
    <mergeCell ref="A3:H3"/>
  </mergeCells>
  <hyperlinks>
    <hyperlink ref="A3:H3" r:id="rId1" display="http://search.abb.com/library/Download.aspx?DocumentID=9AKK107991A1332&amp;LanguageCode=en&amp;DocumentPartId=&amp;Action=Launch" xr:uid="{9B0467D4-5761-4582-A361-5BE83C57862B}"/>
  </hyperlinks>
  <pageMargins left="1" right="1" top="1" bottom="1" header="0.5" footer="0.5"/>
  <pageSetup paperSize="9" scale="47" fitToHeight="0" orientation="landscape" r:id="rId2"/>
  <headerFooter>
    <oddHeader>&amp;RPPAP MOMG and MOPT</oddHeader>
    <oddFooter xml:space="preserve">&amp;RRev 02 09/08/2020
</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0"/>
  </sheetPr>
  <dimension ref="A1:P20"/>
  <sheetViews>
    <sheetView zoomScaleNormal="100" workbookViewId="0">
      <selection activeCell="B1" sqref="B1:K1"/>
    </sheetView>
  </sheetViews>
  <sheetFormatPr defaultColWidth="5.58203125" defaultRowHeight="12.5"/>
  <cols>
    <col min="1" max="1" width="14.08203125" style="1" customWidth="1"/>
    <col min="2" max="2" width="19.25" style="1" customWidth="1"/>
    <col min="3" max="3" width="21.75" style="1" customWidth="1"/>
    <col min="4" max="4" width="22.83203125" style="1" customWidth="1"/>
    <col min="5" max="8" width="5.58203125" style="1"/>
    <col min="9" max="9" width="11.08203125" style="1" customWidth="1"/>
    <col min="10" max="16384" width="5.58203125" style="1"/>
  </cols>
  <sheetData>
    <row r="1" spans="1:16" s="12" customFormat="1" ht="69" customHeight="1">
      <c r="B1" s="861" t="s">
        <v>282</v>
      </c>
      <c r="C1" s="861"/>
      <c r="D1" s="861"/>
      <c r="E1" s="861"/>
      <c r="F1" s="861"/>
      <c r="G1" s="861"/>
      <c r="H1" s="861"/>
      <c r="I1" s="861"/>
      <c r="J1" s="861"/>
      <c r="K1" s="861"/>
      <c r="O1" s="13"/>
    </row>
    <row r="2" spans="1:16" ht="18" hidden="1">
      <c r="A2" s="871" t="s">
        <v>279</v>
      </c>
      <c r="B2" s="871"/>
      <c r="C2" s="871"/>
      <c r="D2" s="871"/>
      <c r="E2" s="871"/>
      <c r="F2" s="871"/>
      <c r="G2" s="871"/>
      <c r="H2" s="871"/>
      <c r="I2" s="871"/>
      <c r="J2" s="13"/>
      <c r="K2" s="69"/>
      <c r="L2" s="69"/>
      <c r="M2" s="69"/>
      <c r="N2" s="69"/>
      <c r="O2" s="69"/>
      <c r="P2" s="223"/>
    </row>
    <row r="3" spans="1:16" ht="25.5" hidden="1">
      <c r="A3" s="93" t="s">
        <v>260</v>
      </c>
      <c r="B3" s="92"/>
      <c r="C3" s="92"/>
      <c r="D3" s="92"/>
      <c r="E3" s="92"/>
      <c r="F3" s="92"/>
      <c r="G3" s="92"/>
      <c r="H3" s="87"/>
      <c r="I3" s="69"/>
      <c r="J3" s="87"/>
      <c r="K3" s="69"/>
      <c r="L3" s="69"/>
      <c r="M3" s="69"/>
      <c r="N3" s="69"/>
      <c r="O3" s="69"/>
    </row>
    <row r="4" spans="1:16" ht="77.25" hidden="1" customHeight="1">
      <c r="A4" s="94"/>
      <c r="B4" s="95"/>
      <c r="C4" s="95"/>
      <c r="D4" s="95"/>
      <c r="E4" s="92"/>
      <c r="F4" s="92"/>
      <c r="G4" s="92"/>
      <c r="H4" s="69"/>
      <c r="I4" s="69"/>
      <c r="J4" s="69"/>
      <c r="K4" s="69"/>
      <c r="L4" s="69"/>
      <c r="M4" s="69"/>
      <c r="N4" s="69"/>
      <c r="O4" s="69"/>
    </row>
    <row r="5" spans="1:16" s="12" customFormat="1" ht="82.5" customHeight="1">
      <c r="A5" s="869" t="s">
        <v>426</v>
      </c>
      <c r="B5" s="870"/>
      <c r="C5" s="870"/>
      <c r="D5" s="870"/>
      <c r="E5" s="870"/>
      <c r="F5" s="870"/>
      <c r="G5" s="870"/>
      <c r="H5" s="870"/>
      <c r="I5" s="870"/>
      <c r="J5" s="69"/>
      <c r="K5" s="69"/>
      <c r="L5" s="69"/>
      <c r="M5" s="69"/>
      <c r="N5" s="69"/>
      <c r="O5" s="69"/>
    </row>
    <row r="6" spans="1:16" s="12" customFormat="1" ht="32.5" customHeight="1">
      <c r="A6" s="874" t="s">
        <v>427</v>
      </c>
      <c r="B6" s="874"/>
      <c r="C6" s="874"/>
      <c r="D6" s="874"/>
      <c r="E6" s="874"/>
      <c r="F6" s="874"/>
      <c r="G6" s="874"/>
      <c r="H6" s="874"/>
      <c r="I6" s="874"/>
      <c r="J6" s="69"/>
      <c r="K6" s="69"/>
      <c r="L6" s="69"/>
      <c r="M6" s="69"/>
      <c r="N6" s="69"/>
      <c r="O6" s="69"/>
    </row>
    <row r="7" spans="1:16" s="12" customFormat="1" ht="39" customHeight="1">
      <c r="A7" s="868" t="s">
        <v>261</v>
      </c>
      <c r="B7" s="868"/>
      <c r="C7" s="868"/>
      <c r="D7" s="868"/>
      <c r="E7" s="92"/>
      <c r="F7" s="92"/>
      <c r="G7" s="92"/>
      <c r="H7" s="69"/>
      <c r="I7" s="69"/>
      <c r="J7" s="87"/>
      <c r="K7" s="69"/>
      <c r="L7" s="69"/>
      <c r="M7" s="69"/>
      <c r="N7" s="69"/>
      <c r="O7" s="69"/>
    </row>
    <row r="8" spans="1:16" s="12" customFormat="1" ht="77.25" customHeight="1">
      <c r="A8" s="94"/>
      <c r="B8" s="95"/>
      <c r="C8" s="95"/>
      <c r="D8" s="95"/>
      <c r="E8" s="92"/>
      <c r="F8" s="92"/>
      <c r="G8" s="92"/>
      <c r="H8" s="69"/>
      <c r="I8" s="69"/>
      <c r="J8" s="69"/>
      <c r="K8" s="69"/>
      <c r="L8" s="69"/>
      <c r="M8" s="69"/>
      <c r="N8" s="69"/>
      <c r="O8" s="69"/>
    </row>
    <row r="9" spans="1:16" s="12" customFormat="1" ht="25.5">
      <c r="A9" s="96" t="s">
        <v>259</v>
      </c>
      <c r="B9" s="92"/>
      <c r="C9" s="92"/>
      <c r="D9" s="92"/>
      <c r="E9" s="92"/>
      <c r="F9" s="92"/>
      <c r="G9" s="92"/>
      <c r="H9" s="69"/>
      <c r="I9" s="69"/>
      <c r="J9" s="69"/>
      <c r="K9" s="87"/>
      <c r="L9" s="69"/>
      <c r="M9" s="69"/>
      <c r="N9" s="69"/>
      <c r="O9" s="69"/>
    </row>
    <row r="10" spans="1:16" s="12" customFormat="1" ht="82.5" customHeight="1">
      <c r="A10" s="94"/>
      <c r="B10" s="95"/>
      <c r="C10" s="95"/>
      <c r="D10" s="95"/>
      <c r="E10" s="92"/>
      <c r="F10" s="92"/>
      <c r="G10" s="92"/>
      <c r="H10" s="69"/>
      <c r="I10" s="69"/>
      <c r="J10" s="69"/>
      <c r="K10" s="69"/>
      <c r="L10" s="69"/>
      <c r="M10" s="69"/>
      <c r="N10" s="69"/>
      <c r="O10" s="69"/>
    </row>
    <row r="11" spans="1:16" s="12" customFormat="1" ht="179" customHeight="1">
      <c r="A11" s="872" t="s">
        <v>289</v>
      </c>
      <c r="B11" s="873"/>
      <c r="C11" s="873"/>
      <c r="D11" s="873"/>
      <c r="E11" s="92"/>
      <c r="F11" s="92"/>
      <c r="G11" s="92"/>
      <c r="H11" s="69"/>
      <c r="I11" s="69"/>
      <c r="J11" s="69"/>
      <c r="K11" s="69"/>
      <c r="L11" s="69"/>
      <c r="M11" s="69"/>
      <c r="N11" s="69"/>
      <c r="O11" s="69"/>
    </row>
    <row r="12" spans="1:16" ht="13">
      <c r="A12" s="69"/>
      <c r="B12" s="69"/>
      <c r="C12" s="69"/>
      <c r="D12" s="69"/>
      <c r="E12" s="69"/>
      <c r="F12" s="69"/>
      <c r="G12" s="69"/>
      <c r="H12" s="69"/>
      <c r="I12" s="69"/>
      <c r="J12" s="69"/>
      <c r="K12" s="69"/>
      <c r="L12" s="69"/>
      <c r="M12" s="69"/>
      <c r="N12" s="69"/>
      <c r="O12" s="69"/>
    </row>
    <row r="18" spans="3:7" ht="18">
      <c r="C18" s="30"/>
    </row>
    <row r="20" spans="3:7" ht="18">
      <c r="G20" s="30"/>
    </row>
  </sheetData>
  <mergeCells count="6">
    <mergeCell ref="A7:D7"/>
    <mergeCell ref="A5:I5"/>
    <mergeCell ref="A2:I2"/>
    <mergeCell ref="A11:D11"/>
    <mergeCell ref="B1:K1"/>
    <mergeCell ref="A6:I6"/>
  </mergeCells>
  <hyperlinks>
    <hyperlink ref="A6:I6" r:id="rId1" display="http://search.abb.com/library/Download.aspx?DocumentID=9AKK106327&amp;LanguageCode=en&amp;DocumentPartId=&amp;Action=Launch" xr:uid="{55CE5981-5875-4DC7-A442-98BBEC1DF577}"/>
  </hyperlinks>
  <pageMargins left="1" right="1" top="1" bottom="1" header="0.5" footer="0.5"/>
  <pageSetup paperSize="9" scale="47" orientation="portrait" r:id="rId2"/>
  <headerFooter>
    <oddHeader>&amp;RPPAP MOMG and MOPT</oddHeader>
    <oddFooter xml:space="preserve">&amp;RRev 02 09/08/2020
</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3FCC85F643AC4E9D13BFAFBF3D19D3" ma:contentTypeVersion="15" ma:contentTypeDescription="Create a new document." ma:contentTypeScope="" ma:versionID="04d4b1d18c82a7905624589f30a336b7">
  <xsd:schema xmlns:xsd="http://www.w3.org/2001/XMLSchema" xmlns:xs="http://www.w3.org/2001/XMLSchema" xmlns:p="http://schemas.microsoft.com/office/2006/metadata/properties" xmlns:ns2="http://schemas.microsoft.com/sharepoint/v3/fields" xmlns:ns3="cb3ce7a8-bdb0-4618-b614-4ae5873dd8c2" xmlns:ns4="a59f459a-3beb-41e9-a4ae-af30b755bb80" targetNamespace="http://schemas.microsoft.com/office/2006/metadata/properties" ma:root="true" ma:fieldsID="7dbc2ccfb8b5f6147d7f96527362fa5b" ns2:_="" ns3:_="" ns4:_="">
    <xsd:import namespace="http://schemas.microsoft.com/sharepoint/v3/fields"/>
    <xsd:import namespace="cb3ce7a8-bdb0-4618-b614-4ae5873dd8c2"/>
    <xsd:import namespace="a59f459a-3beb-41e9-a4ae-af30b755bb80"/>
    <xsd:element name="properties">
      <xsd:complexType>
        <xsd:sequence>
          <xsd:element name="documentManagement">
            <xsd:complexType>
              <xsd:all>
                <xsd:element ref="ns2:_Revision" minOccurs="0"/>
                <xsd:element ref="ns3:MediaServiceMetadata" minOccurs="0"/>
                <xsd:element ref="ns3:MediaServiceFastMetadata" minOccurs="0"/>
                <xsd:element ref="ns4:SharedWithUsers" minOccurs="0"/>
                <xsd:element ref="ns4:SharedWithDetails"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Revision" ma:index="8" nillable="true" ma:displayName="Revision" ma:internalName="_Revi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3ce7a8-bdb0-4618-b614-4ae5873dd8c2"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9f459a-3beb-41e9-a4ae-af30b755bb8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Revision xmlns="http://schemas.microsoft.com/sharepoint/v3/fields" xsi:nil="true"/>
    <SharedWithUsers xmlns="a59f459a-3beb-41e9-a4ae-af30b755bb80">
      <UserInfo>
        <DisplayName>Antti Mattila</DisplayName>
        <AccountId>4453</AccountId>
        <AccountType/>
      </UserInfo>
      <UserInfo>
        <DisplayName>Ludovic Schramm</DisplayName>
        <AccountId>4398</AccountId>
        <AccountType/>
      </UserInfo>
      <UserInfo>
        <DisplayName>Anissa Milbourne</DisplayName>
        <AccountId>5131</AccountId>
        <AccountType/>
      </UserInfo>
    </SharedWithUsers>
  </documentManagement>
</p:properties>
</file>

<file path=customXml/itemProps1.xml><?xml version="1.0" encoding="utf-8"?>
<ds:datastoreItem xmlns:ds="http://schemas.openxmlformats.org/officeDocument/2006/customXml" ds:itemID="{641A707D-4592-442B-A2EF-E7C302754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cb3ce7a8-bdb0-4618-b614-4ae5873dd8c2"/>
    <ds:schemaRef ds:uri="a59f459a-3beb-41e9-a4ae-af30b755bb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D092EA-7531-4693-8F65-6A20F2BEC04A}">
  <ds:schemaRefs>
    <ds:schemaRef ds:uri="http://schemas.microsoft.com/sharepoint/v3/contenttype/forms"/>
  </ds:schemaRefs>
</ds:datastoreItem>
</file>

<file path=customXml/itemProps3.xml><?xml version="1.0" encoding="utf-8"?>
<ds:datastoreItem xmlns:ds="http://schemas.openxmlformats.org/officeDocument/2006/customXml" ds:itemID="{914FEAB1-F148-4EED-A9D1-FAADC8721134}">
  <ds:schemaRefs>
    <ds:schemaRef ds:uri="http://purl.org/dc/terms/"/>
    <ds:schemaRef ds:uri="cb3ce7a8-bdb0-4618-b614-4ae5873dd8c2"/>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a59f459a-3beb-41e9-a4ae-af30b755bb80"/>
    <ds:schemaRef ds:uri="http://schemas.microsoft.com/sharepoint/v3/field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31</vt:i4>
      </vt:variant>
      <vt:variant>
        <vt:lpstr>Named Ranges</vt:lpstr>
      </vt:variant>
      <vt:variant>
        <vt:i4>20</vt:i4>
      </vt:variant>
    </vt:vector>
  </HeadingPairs>
  <TitlesOfParts>
    <vt:vector size="51" baseType="lpstr">
      <vt:lpstr>Instruct</vt:lpstr>
      <vt:lpstr>PPAP Gantt Chart </vt:lpstr>
      <vt:lpstr>PSW</vt:lpstr>
      <vt:lpstr>PSW-NEMA</vt:lpstr>
      <vt:lpstr>2ECN</vt:lpstr>
      <vt:lpstr>5Flow</vt:lpstr>
      <vt:lpstr>6PFMEA</vt:lpstr>
      <vt:lpstr>7CP</vt:lpstr>
      <vt:lpstr>1Dwg9Dim</vt:lpstr>
      <vt:lpstr>8MSA</vt:lpstr>
      <vt:lpstr> 10Mat</vt:lpstr>
      <vt:lpstr>11Cpk</vt:lpstr>
      <vt:lpstr>12Lab</vt:lpstr>
      <vt:lpstr>13 Appearance </vt:lpstr>
      <vt:lpstr>14 15 Sample</vt:lpstr>
      <vt:lpstr>16Aids</vt:lpstr>
      <vt:lpstr>171Reverse Eng</vt:lpstr>
      <vt:lpstr>172 Complaince Req</vt:lpstr>
      <vt:lpstr>173Safe Launch CP</vt:lpstr>
      <vt:lpstr>174Supply</vt:lpstr>
      <vt:lpstr>175(PTR) at ABB Plants</vt:lpstr>
      <vt:lpstr>176Run@Rate</vt:lpstr>
      <vt:lpstr>177Pack</vt:lpstr>
      <vt:lpstr>178Asset</vt:lpstr>
      <vt:lpstr>179PM</vt:lpstr>
      <vt:lpstr>1710Repair</vt:lpstr>
      <vt:lpstr>1711FPCR</vt:lpstr>
      <vt:lpstr>1712SDR</vt:lpstr>
      <vt:lpstr>1713Other</vt:lpstr>
      <vt:lpstr>Change Record</vt:lpstr>
      <vt:lpstr>Sheet2</vt:lpstr>
      <vt:lpstr>' 10Mat'!Print_Area</vt:lpstr>
      <vt:lpstr>'11Cpk'!Print_Area</vt:lpstr>
      <vt:lpstr>'12Lab'!Print_Area</vt:lpstr>
      <vt:lpstr>'13 Appearance '!Print_Area</vt:lpstr>
      <vt:lpstr>'14 15 Sample'!Print_Area</vt:lpstr>
      <vt:lpstr>'16Aids'!Print_Area</vt:lpstr>
      <vt:lpstr>'1710Repair'!Print_Area</vt:lpstr>
      <vt:lpstr>'1713Other'!Print_Area</vt:lpstr>
      <vt:lpstr>'171Reverse Eng'!Print_Area</vt:lpstr>
      <vt:lpstr>'174Supply'!Print_Area</vt:lpstr>
      <vt:lpstr>'176Run@Rate'!Print_Area</vt:lpstr>
      <vt:lpstr>'178Asset'!Print_Area</vt:lpstr>
      <vt:lpstr>'179PM'!Print_Area</vt:lpstr>
      <vt:lpstr>'2ECN'!Print_Area</vt:lpstr>
      <vt:lpstr>'5Flow'!Print_Area</vt:lpstr>
      <vt:lpstr>Instruct!Print_Area</vt:lpstr>
      <vt:lpstr>'PPAP Gantt Chart '!Print_Area</vt:lpstr>
      <vt:lpstr>PSW!Print_Area</vt:lpstr>
      <vt:lpstr>'11Cpk'!Print_Titles</vt:lpstr>
      <vt:lpstr>'171Reverse Eng'!Print_Titles</vt:lpstr>
    </vt:vector>
  </TitlesOfParts>
  <Company>ABB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Saidla, Tarmo</dc:creator>
  <cp:lastModifiedBy>Marta Majewska</cp:lastModifiedBy>
  <cp:lastPrinted>2020-10-12T15:16:16Z</cp:lastPrinted>
  <dcterms:created xsi:type="dcterms:W3CDTF">2011-02-02T15:23:45Z</dcterms:created>
  <dcterms:modified xsi:type="dcterms:W3CDTF">2020-10-12T15:17:36Z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6766</vt:lpwstr>
  </property>
  <property fmtid="{D5CDD505-2E9C-101B-9397-08002B2CF9AE}" pid="3" name="NXPowerLiteVersion">
    <vt:lpwstr>D4.1.2</vt:lpwstr>
  </property>
  <property fmtid="{D5CDD505-2E9C-101B-9397-08002B2CF9AE}" pid="4" name="ContentTypeId">
    <vt:lpwstr>0x010100AA3FCC85F643AC4E9D13BFAFBF3D19D3</vt:lpwstr>
  </property>
</Properties>
</file>